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8DE93B2D-F157-4777-9F8D-36DA8D390C69}" xr6:coauthVersionLast="47" xr6:coauthVersionMax="47" xr10:uidLastSave="{00000000-0000-0000-0000-000000000000}"/>
  <bookViews>
    <workbookView xWindow="14505" yWindow="585" windowWidth="13590" windowHeight="14595" xr2:uid="{00000000-000D-0000-FFFF-FFFF00000000}"/>
  </bookViews>
  <sheets>
    <sheet name="Active 1" sheetId="1" r:id="rId1"/>
    <sheet name="Active 2" sheetId="2" r:id="rId2"/>
    <sheet name="BAV" sheetId="3" r:id="rId3"/>
    <sheet name="Sheet2" sheetId="4" r:id="rId4"/>
  </sheets>
  <calcPr calcId="181029"/>
</workbook>
</file>

<file path=xl/calcChain.xml><?xml version="1.0" encoding="utf-8"?>
<calcChain xmlns="http://schemas.openxmlformats.org/spreadsheetml/2006/main">
  <c r="E316" i="1" l="1"/>
  <c r="F316" i="1" s="1"/>
  <c r="G316" i="1" s="1"/>
  <c r="L316" i="1" s="1"/>
  <c r="Q316" i="1"/>
  <c r="E219" i="2"/>
  <c r="F219" i="2" s="1"/>
  <c r="G219" i="2" s="1"/>
  <c r="N219" i="2" s="1"/>
  <c r="Q219" i="2"/>
  <c r="E313" i="1"/>
  <c r="F313" i="1" s="1"/>
  <c r="G313" i="1" s="1"/>
  <c r="L313" i="1" s="1"/>
  <c r="Q313" i="1"/>
  <c r="E216" i="2"/>
  <c r="F216" i="2" s="1"/>
  <c r="G216" i="2" s="1"/>
  <c r="K216" i="2" s="1"/>
  <c r="Q216" i="2"/>
  <c r="E185" i="2"/>
  <c r="F185" i="2"/>
  <c r="G185" i="2"/>
  <c r="K185" i="2" s="1"/>
  <c r="Q185" i="2"/>
  <c r="E186" i="2"/>
  <c r="F186" i="2" s="1"/>
  <c r="G186" i="2" s="1"/>
  <c r="K186" i="2" s="1"/>
  <c r="Q186" i="2"/>
  <c r="E187" i="2"/>
  <c r="F187" i="2" s="1"/>
  <c r="G187" i="2" s="1"/>
  <c r="K187" i="2" s="1"/>
  <c r="Q187" i="2"/>
  <c r="E188" i="2"/>
  <c r="F188" i="2" s="1"/>
  <c r="G188" i="2" s="1"/>
  <c r="K188" i="2" s="1"/>
  <c r="Q188" i="2"/>
  <c r="E189" i="2"/>
  <c r="F189" i="2" s="1"/>
  <c r="G189" i="2" s="1"/>
  <c r="K189" i="2" s="1"/>
  <c r="Q189" i="2"/>
  <c r="E190" i="2"/>
  <c r="F190" i="2"/>
  <c r="G190" i="2" s="1"/>
  <c r="K190" i="2"/>
  <c r="Q190" i="2"/>
  <c r="E191" i="2"/>
  <c r="F191" i="2" s="1"/>
  <c r="G191" i="2" s="1"/>
  <c r="K191" i="2" s="1"/>
  <c r="Q191" i="2"/>
  <c r="E192" i="2"/>
  <c r="F192" i="2"/>
  <c r="G192" i="2" s="1"/>
  <c r="K192" i="2" s="1"/>
  <c r="Q192" i="2"/>
  <c r="E193" i="2"/>
  <c r="F193" i="2"/>
  <c r="G193" i="2"/>
  <c r="K193" i="2" s="1"/>
  <c r="Q193" i="2"/>
  <c r="E194" i="2"/>
  <c r="F194" i="2" s="1"/>
  <c r="G194" i="2" s="1"/>
  <c r="K194" i="2" s="1"/>
  <c r="Q194" i="2"/>
  <c r="E195" i="2"/>
  <c r="F195" i="2" s="1"/>
  <c r="G195" i="2" s="1"/>
  <c r="K195" i="2" s="1"/>
  <c r="Q195" i="2"/>
  <c r="E196" i="2"/>
  <c r="F196" i="2" s="1"/>
  <c r="G196" i="2" s="1"/>
  <c r="K196" i="2" s="1"/>
  <c r="Q196" i="2"/>
  <c r="E197" i="2"/>
  <c r="F197" i="2"/>
  <c r="G197" i="2" s="1"/>
  <c r="K197" i="2" s="1"/>
  <c r="Q197" i="2"/>
  <c r="E198" i="2"/>
  <c r="F198" i="2"/>
  <c r="G198" i="2" s="1"/>
  <c r="K198" i="2" s="1"/>
  <c r="Q198" i="2"/>
  <c r="E199" i="2"/>
  <c r="F199" i="2" s="1"/>
  <c r="G199" i="2" s="1"/>
  <c r="K199" i="2" s="1"/>
  <c r="Q199" i="2"/>
  <c r="E200" i="2"/>
  <c r="F200" i="2"/>
  <c r="G200" i="2" s="1"/>
  <c r="K200" i="2" s="1"/>
  <c r="Q200" i="2"/>
  <c r="E201" i="2"/>
  <c r="F201" i="2"/>
  <c r="G201" i="2"/>
  <c r="K201" i="2" s="1"/>
  <c r="Q201" i="2"/>
  <c r="E202" i="2"/>
  <c r="F202" i="2" s="1"/>
  <c r="G202" i="2" s="1"/>
  <c r="K202" i="2" s="1"/>
  <c r="Q202" i="2"/>
  <c r="E203" i="2"/>
  <c r="F203" i="2" s="1"/>
  <c r="G203" i="2"/>
  <c r="K203" i="2" s="1"/>
  <c r="Q203" i="2"/>
  <c r="E204" i="2"/>
  <c r="F204" i="2" s="1"/>
  <c r="G204" i="2" s="1"/>
  <c r="K204" i="2" s="1"/>
  <c r="Q204" i="2"/>
  <c r="E205" i="2"/>
  <c r="F205" i="2" s="1"/>
  <c r="G205" i="2" s="1"/>
  <c r="K205" i="2" s="1"/>
  <c r="Q205" i="2"/>
  <c r="E206" i="2"/>
  <c r="F206" i="2"/>
  <c r="G206" i="2" s="1"/>
  <c r="K206" i="2"/>
  <c r="Q206" i="2"/>
  <c r="E207" i="2"/>
  <c r="F207" i="2" s="1"/>
  <c r="G207" i="2" s="1"/>
  <c r="K207" i="2" s="1"/>
  <c r="Q207" i="2"/>
  <c r="E208" i="2"/>
  <c r="F208" i="2"/>
  <c r="G208" i="2" s="1"/>
  <c r="K208" i="2" s="1"/>
  <c r="Q208" i="2"/>
  <c r="E209" i="2"/>
  <c r="F209" i="2"/>
  <c r="G209" i="2"/>
  <c r="K209" i="2" s="1"/>
  <c r="Q209" i="2"/>
  <c r="E210" i="2"/>
  <c r="F210" i="2" s="1"/>
  <c r="G210" i="2" s="1"/>
  <c r="K210" i="2" s="1"/>
  <c r="Q210" i="2"/>
  <c r="E211" i="2"/>
  <c r="F211" i="2" s="1"/>
  <c r="G211" i="2"/>
  <c r="K211" i="2"/>
  <c r="Q211" i="2"/>
  <c r="E212" i="2"/>
  <c r="F212" i="2" s="1"/>
  <c r="G212" i="2" s="1"/>
  <c r="K212" i="2" s="1"/>
  <c r="Q212" i="2"/>
  <c r="E213" i="2"/>
  <c r="F213" i="2" s="1"/>
  <c r="G213" i="2" s="1"/>
  <c r="K213" i="2" s="1"/>
  <c r="Q213" i="2"/>
  <c r="E214" i="2"/>
  <c r="F214" i="2"/>
  <c r="G214" i="2" s="1"/>
  <c r="K214" i="2"/>
  <c r="Q214" i="2"/>
  <c r="E215" i="2"/>
  <c r="F215" i="2" s="1"/>
  <c r="G215" i="2" s="1"/>
  <c r="K215" i="2" s="1"/>
  <c r="Q215" i="2"/>
  <c r="E217" i="2"/>
  <c r="F217" i="2"/>
  <c r="G217" i="2"/>
  <c r="K217" i="2" s="1"/>
  <c r="Q217" i="2"/>
  <c r="E218" i="2"/>
  <c r="F218" i="2"/>
  <c r="G218" i="2"/>
  <c r="K218" i="2" s="1"/>
  <c r="Q218" i="2"/>
  <c r="E315" i="1"/>
  <c r="F315" i="1" s="1"/>
  <c r="G315" i="1" s="1"/>
  <c r="L315" i="1" s="1"/>
  <c r="Q315" i="1"/>
  <c r="E314" i="1"/>
  <c r="F314" i="1"/>
  <c r="G314" i="1"/>
  <c r="L314" i="1" s="1"/>
  <c r="Q314" i="1"/>
  <c r="C7" i="1"/>
  <c r="E283" i="1"/>
  <c r="F283" i="1" s="1"/>
  <c r="G283" i="1" s="1"/>
  <c r="K283" i="1" s="1"/>
  <c r="C8" i="1"/>
  <c r="E299" i="1"/>
  <c r="F299" i="1" s="1"/>
  <c r="G299" i="1" s="1"/>
  <c r="K299" i="1" s="1"/>
  <c r="C9" i="1"/>
  <c r="D9" i="1"/>
  <c r="E280" i="1"/>
  <c r="F280" i="1" s="1"/>
  <c r="E281" i="1"/>
  <c r="F281" i="1"/>
  <c r="G281" i="1" s="1"/>
  <c r="K281" i="1" s="1"/>
  <c r="E282" i="1"/>
  <c r="F282" i="1" s="1"/>
  <c r="G282" i="1" s="1"/>
  <c r="K282" i="1" s="1"/>
  <c r="E285" i="1"/>
  <c r="F285" i="1"/>
  <c r="E287" i="1"/>
  <c r="F287" i="1" s="1"/>
  <c r="G287" i="1" s="1"/>
  <c r="K287" i="1" s="1"/>
  <c r="E288" i="1"/>
  <c r="F288" i="1" s="1"/>
  <c r="G288" i="1" s="1"/>
  <c r="E289" i="1"/>
  <c r="F289" i="1"/>
  <c r="G289" i="1"/>
  <c r="K289" i="1" s="1"/>
  <c r="E290" i="1"/>
  <c r="F290" i="1"/>
  <c r="G290" i="1" s="1"/>
  <c r="E293" i="1"/>
  <c r="F293" i="1"/>
  <c r="G293" i="1" s="1"/>
  <c r="E295" i="1"/>
  <c r="F295" i="1"/>
  <c r="G295" i="1" s="1"/>
  <c r="K295" i="1" s="1"/>
  <c r="E296" i="1"/>
  <c r="F296" i="1" s="1"/>
  <c r="G296" i="1" s="1"/>
  <c r="E297" i="1"/>
  <c r="F297" i="1" s="1"/>
  <c r="G297" i="1" s="1"/>
  <c r="K297" i="1" s="1"/>
  <c r="E298" i="1"/>
  <c r="F298" i="1" s="1"/>
  <c r="G298" i="1" s="1"/>
  <c r="K298" i="1" s="1"/>
  <c r="E301" i="1"/>
  <c r="F301" i="1" s="1"/>
  <c r="G301" i="1" s="1"/>
  <c r="K301" i="1" s="1"/>
  <c r="E303" i="1"/>
  <c r="F303" i="1"/>
  <c r="G303" i="1"/>
  <c r="K303" i="1" s="1"/>
  <c r="E304" i="1"/>
  <c r="F304" i="1" s="1"/>
  <c r="G304" i="1" s="1"/>
  <c r="K304" i="1" s="1"/>
  <c r="E305" i="1"/>
  <c r="F305" i="1"/>
  <c r="G305" i="1"/>
  <c r="L305" i="1" s="1"/>
  <c r="E308" i="1"/>
  <c r="F308" i="1"/>
  <c r="G308" i="1" s="1"/>
  <c r="K308" i="1" s="1"/>
  <c r="E312" i="1"/>
  <c r="F312" i="1"/>
  <c r="G312" i="1" s="1"/>
  <c r="L312" i="1" s="1"/>
  <c r="E307" i="1"/>
  <c r="F307" i="1" s="1"/>
  <c r="G307" i="1" s="1"/>
  <c r="K307" i="1" s="1"/>
  <c r="E311" i="1"/>
  <c r="F311" i="1"/>
  <c r="G311" i="1" s="1"/>
  <c r="K311" i="1" s="1"/>
  <c r="E21" i="1"/>
  <c r="F21" i="1" s="1"/>
  <c r="G21" i="1" s="1"/>
  <c r="E22" i="1"/>
  <c r="F22" i="1" s="1"/>
  <c r="G22" i="1" s="1"/>
  <c r="H22" i="1" s="1"/>
  <c r="E23" i="1"/>
  <c r="F23" i="1" s="1"/>
  <c r="G23" i="1" s="1"/>
  <c r="H23" i="1" s="1"/>
  <c r="E25" i="1"/>
  <c r="F25" i="1"/>
  <c r="G25" i="1" s="1"/>
  <c r="H25" i="1" s="1"/>
  <c r="E26" i="1"/>
  <c r="F26" i="1" s="1"/>
  <c r="G26" i="1" s="1"/>
  <c r="H26" i="1"/>
  <c r="E27" i="1"/>
  <c r="F27" i="1"/>
  <c r="G27" i="1" s="1"/>
  <c r="H27" i="1" s="1"/>
  <c r="E29" i="1"/>
  <c r="F29" i="1" s="1"/>
  <c r="G29" i="1" s="1"/>
  <c r="H29" i="1" s="1"/>
  <c r="E30" i="1"/>
  <c r="F30" i="1" s="1"/>
  <c r="G30" i="1" s="1"/>
  <c r="H30" i="1" s="1"/>
  <c r="E31" i="1"/>
  <c r="F31" i="1" s="1"/>
  <c r="E33" i="1"/>
  <c r="F33" i="1"/>
  <c r="G33" i="1" s="1"/>
  <c r="H33" i="1" s="1"/>
  <c r="E34" i="1"/>
  <c r="E35" i="1"/>
  <c r="F35" i="1" s="1"/>
  <c r="G35" i="1" s="1"/>
  <c r="E37" i="1"/>
  <c r="F37" i="1"/>
  <c r="G37" i="1" s="1"/>
  <c r="H37" i="1" s="1"/>
  <c r="E38" i="1"/>
  <c r="F38" i="1" s="1"/>
  <c r="G38" i="1" s="1"/>
  <c r="H38" i="1" s="1"/>
  <c r="E39" i="1"/>
  <c r="F39" i="1" s="1"/>
  <c r="G39" i="1" s="1"/>
  <c r="E41" i="1"/>
  <c r="F41" i="1"/>
  <c r="G41" i="1" s="1"/>
  <c r="H41" i="1" s="1"/>
  <c r="E42" i="1"/>
  <c r="F42" i="1" s="1"/>
  <c r="G42" i="1" s="1"/>
  <c r="H42" i="1" s="1"/>
  <c r="E43" i="1"/>
  <c r="F43" i="1"/>
  <c r="G43" i="1" s="1"/>
  <c r="E45" i="1"/>
  <c r="F45" i="1" s="1"/>
  <c r="G45" i="1" s="1"/>
  <c r="H45" i="1" s="1"/>
  <c r="E46" i="1"/>
  <c r="F46" i="1" s="1"/>
  <c r="G46" i="1" s="1"/>
  <c r="H46" i="1" s="1"/>
  <c r="E47" i="1"/>
  <c r="F47" i="1"/>
  <c r="G47" i="1" s="1"/>
  <c r="E49" i="1"/>
  <c r="F49" i="1" s="1"/>
  <c r="G49" i="1" s="1"/>
  <c r="H49" i="1" s="1"/>
  <c r="E50" i="1"/>
  <c r="F50" i="1" s="1"/>
  <c r="G50" i="1" s="1"/>
  <c r="H50" i="1" s="1"/>
  <c r="E51" i="1"/>
  <c r="F51" i="1" s="1"/>
  <c r="G51" i="1" s="1"/>
  <c r="H51" i="1" s="1"/>
  <c r="E53" i="1"/>
  <c r="F53" i="1" s="1"/>
  <c r="G53" i="1" s="1"/>
  <c r="E54" i="1"/>
  <c r="F54" i="1" s="1"/>
  <c r="G54" i="1" s="1"/>
  <c r="H54" i="1" s="1"/>
  <c r="E55" i="1"/>
  <c r="F55" i="1"/>
  <c r="G55" i="1" s="1"/>
  <c r="E57" i="1"/>
  <c r="F57" i="1" s="1"/>
  <c r="G57" i="1" s="1"/>
  <c r="H57" i="1" s="1"/>
  <c r="E58" i="1"/>
  <c r="F58" i="1" s="1"/>
  <c r="G58" i="1" s="1"/>
  <c r="H58" i="1" s="1"/>
  <c r="E59" i="1"/>
  <c r="F59" i="1" s="1"/>
  <c r="G59" i="1" s="1"/>
  <c r="H59" i="1" s="1"/>
  <c r="E61" i="1"/>
  <c r="F61" i="1" s="1"/>
  <c r="G61" i="1" s="1"/>
  <c r="E62" i="1"/>
  <c r="F62" i="1" s="1"/>
  <c r="G62" i="1" s="1"/>
  <c r="H62" i="1" s="1"/>
  <c r="E63" i="1"/>
  <c r="F63" i="1"/>
  <c r="G63" i="1" s="1"/>
  <c r="H63" i="1" s="1"/>
  <c r="E65" i="1"/>
  <c r="F65" i="1" s="1"/>
  <c r="G65" i="1" s="1"/>
  <c r="H65" i="1" s="1"/>
  <c r="E66" i="1"/>
  <c r="F66" i="1"/>
  <c r="G66" i="1" s="1"/>
  <c r="H66" i="1" s="1"/>
  <c r="E67" i="1"/>
  <c r="F67" i="1" s="1"/>
  <c r="G67" i="1" s="1"/>
  <c r="H67" i="1" s="1"/>
  <c r="E69" i="1"/>
  <c r="F69" i="1"/>
  <c r="G69" i="1" s="1"/>
  <c r="J69" i="1" s="1"/>
  <c r="E70" i="1"/>
  <c r="F70" i="1" s="1"/>
  <c r="G70" i="1" s="1"/>
  <c r="E71" i="1"/>
  <c r="F71" i="1"/>
  <c r="G71" i="1" s="1"/>
  <c r="I71" i="1" s="1"/>
  <c r="E73" i="1"/>
  <c r="F73" i="1" s="1"/>
  <c r="G73" i="1" s="1"/>
  <c r="I73" i="1" s="1"/>
  <c r="E74" i="1"/>
  <c r="F74" i="1"/>
  <c r="G74" i="1" s="1"/>
  <c r="I74" i="1" s="1"/>
  <c r="E75" i="1"/>
  <c r="F75" i="1" s="1"/>
  <c r="G75" i="1" s="1"/>
  <c r="I75" i="1" s="1"/>
  <c r="E77" i="1"/>
  <c r="F77" i="1"/>
  <c r="E78" i="1"/>
  <c r="F78" i="1"/>
  <c r="G78" i="1"/>
  <c r="I78" i="1" s="1"/>
  <c r="E79" i="1"/>
  <c r="F79" i="1" s="1"/>
  <c r="G79" i="1" s="1"/>
  <c r="I79" i="1" s="1"/>
  <c r="E81" i="1"/>
  <c r="F81" i="1" s="1"/>
  <c r="G81" i="1" s="1"/>
  <c r="I81" i="1" s="1"/>
  <c r="E82" i="1"/>
  <c r="F82" i="1"/>
  <c r="G82" i="1" s="1"/>
  <c r="I82" i="1" s="1"/>
  <c r="E83" i="1"/>
  <c r="F83" i="1" s="1"/>
  <c r="E85" i="1"/>
  <c r="F85" i="1" s="1"/>
  <c r="G85" i="1" s="1"/>
  <c r="I85" i="1"/>
  <c r="E86" i="1"/>
  <c r="F86" i="1" s="1"/>
  <c r="G86" i="1" s="1"/>
  <c r="I86" i="1" s="1"/>
  <c r="E87" i="1"/>
  <c r="F87" i="1"/>
  <c r="E89" i="1"/>
  <c r="F89" i="1"/>
  <c r="G89" i="1"/>
  <c r="I89" i="1" s="1"/>
  <c r="E90" i="1"/>
  <c r="F90" i="1" s="1"/>
  <c r="G90" i="1" s="1"/>
  <c r="I90" i="1" s="1"/>
  <c r="E91" i="1"/>
  <c r="F91" i="1"/>
  <c r="E93" i="1"/>
  <c r="F93" i="1" s="1"/>
  <c r="G93" i="1" s="1"/>
  <c r="I93" i="1" s="1"/>
  <c r="E94" i="1"/>
  <c r="F94" i="1"/>
  <c r="G94" i="1" s="1"/>
  <c r="I94" i="1" s="1"/>
  <c r="E95" i="1"/>
  <c r="F95" i="1"/>
  <c r="G95" i="1" s="1"/>
  <c r="I95" i="1" s="1"/>
  <c r="E97" i="1"/>
  <c r="F97" i="1" s="1"/>
  <c r="E98" i="1"/>
  <c r="F98" i="1" s="1"/>
  <c r="G98" i="1" s="1"/>
  <c r="I98" i="1"/>
  <c r="E99" i="1"/>
  <c r="F99" i="1" s="1"/>
  <c r="G99" i="1" s="1"/>
  <c r="I99" i="1" s="1"/>
  <c r="E101" i="1"/>
  <c r="F101" i="1" s="1"/>
  <c r="E102" i="1"/>
  <c r="F102" i="1" s="1"/>
  <c r="G102" i="1" s="1"/>
  <c r="I102" i="1" s="1"/>
  <c r="E103" i="1"/>
  <c r="F103" i="1" s="1"/>
  <c r="G103" i="1" s="1"/>
  <c r="I103" i="1" s="1"/>
  <c r="E105" i="1"/>
  <c r="F105" i="1"/>
  <c r="G105" i="1" s="1"/>
  <c r="K105" i="1" s="1"/>
  <c r="E106" i="1"/>
  <c r="F106" i="1" s="1"/>
  <c r="G106" i="1" s="1"/>
  <c r="K106" i="1" s="1"/>
  <c r="E107" i="1"/>
  <c r="F107" i="1"/>
  <c r="E109" i="1"/>
  <c r="F109" i="1"/>
  <c r="E110" i="1"/>
  <c r="F110" i="1" s="1"/>
  <c r="G110" i="1" s="1"/>
  <c r="E111" i="1"/>
  <c r="F111" i="1" s="1"/>
  <c r="G111" i="1" s="1"/>
  <c r="I111" i="1" s="1"/>
  <c r="E113" i="1"/>
  <c r="F113" i="1"/>
  <c r="G113" i="1" s="1"/>
  <c r="I113" i="1" s="1"/>
  <c r="E114" i="1"/>
  <c r="F114" i="1" s="1"/>
  <c r="G114" i="1" s="1"/>
  <c r="I114" i="1" s="1"/>
  <c r="E115" i="1"/>
  <c r="F115" i="1"/>
  <c r="G115" i="1" s="1"/>
  <c r="I115" i="1" s="1"/>
  <c r="E117" i="1"/>
  <c r="F117" i="1" s="1"/>
  <c r="E118" i="1"/>
  <c r="F118" i="1" s="1"/>
  <c r="G118" i="1" s="1"/>
  <c r="K118" i="1" s="1"/>
  <c r="E119" i="1"/>
  <c r="F119" i="1" s="1"/>
  <c r="G119" i="1" s="1"/>
  <c r="I119" i="1" s="1"/>
  <c r="E121" i="1"/>
  <c r="F121" i="1"/>
  <c r="G121" i="1" s="1"/>
  <c r="I121" i="1" s="1"/>
  <c r="E122" i="1"/>
  <c r="F122" i="1" s="1"/>
  <c r="G122" i="1" s="1"/>
  <c r="I122" i="1" s="1"/>
  <c r="E123" i="1"/>
  <c r="F123" i="1"/>
  <c r="G123" i="1" s="1"/>
  <c r="I123" i="1" s="1"/>
  <c r="E125" i="1"/>
  <c r="F125" i="1" s="1"/>
  <c r="G125" i="1" s="1"/>
  <c r="I125" i="1" s="1"/>
  <c r="E126" i="1"/>
  <c r="F126" i="1" s="1"/>
  <c r="G126" i="1" s="1"/>
  <c r="I126" i="1" s="1"/>
  <c r="E127" i="1"/>
  <c r="F127" i="1" s="1"/>
  <c r="E129" i="1"/>
  <c r="F129" i="1"/>
  <c r="G129" i="1" s="1"/>
  <c r="I129" i="1" s="1"/>
  <c r="E130" i="1"/>
  <c r="F130" i="1" s="1"/>
  <c r="G130" i="1" s="1"/>
  <c r="I130" i="1" s="1"/>
  <c r="E131" i="1"/>
  <c r="F131" i="1"/>
  <c r="G131" i="1" s="1"/>
  <c r="E133" i="1"/>
  <c r="F133" i="1" s="1"/>
  <c r="G133" i="1" s="1"/>
  <c r="I133" i="1" s="1"/>
  <c r="E134" i="1"/>
  <c r="F134" i="1" s="1"/>
  <c r="G134" i="1" s="1"/>
  <c r="E135" i="1"/>
  <c r="F135" i="1"/>
  <c r="G135" i="1" s="1"/>
  <c r="I135" i="1" s="1"/>
  <c r="E137" i="1"/>
  <c r="F137" i="1" s="1"/>
  <c r="G137" i="1" s="1"/>
  <c r="I137" i="1" s="1"/>
  <c r="E138" i="1"/>
  <c r="F138" i="1"/>
  <c r="G138" i="1"/>
  <c r="I138" i="1" s="1"/>
  <c r="E139" i="1"/>
  <c r="F139" i="1" s="1"/>
  <c r="G139" i="1" s="1"/>
  <c r="I139" i="1" s="1"/>
  <c r="E141" i="1"/>
  <c r="F141" i="1" s="1"/>
  <c r="G141" i="1" s="1"/>
  <c r="I141" i="1" s="1"/>
  <c r="E142" i="1"/>
  <c r="F142" i="1" s="1"/>
  <c r="E143" i="1"/>
  <c r="F143" i="1" s="1"/>
  <c r="G143" i="1" s="1"/>
  <c r="E145" i="1"/>
  <c r="F145" i="1"/>
  <c r="G145" i="1"/>
  <c r="I145" i="1" s="1"/>
  <c r="E146" i="1"/>
  <c r="F146" i="1" s="1"/>
  <c r="G146" i="1" s="1"/>
  <c r="I146" i="1" s="1"/>
  <c r="E147" i="1"/>
  <c r="F147" i="1"/>
  <c r="E149" i="1"/>
  <c r="F149" i="1" s="1"/>
  <c r="G149" i="1" s="1"/>
  <c r="I149" i="1" s="1"/>
  <c r="E150" i="1"/>
  <c r="F150" i="1"/>
  <c r="E151" i="1"/>
  <c r="F151" i="1"/>
  <c r="G151" i="1"/>
  <c r="I151" i="1" s="1"/>
  <c r="E153" i="1"/>
  <c r="F153" i="1" s="1"/>
  <c r="G153" i="1" s="1"/>
  <c r="E154" i="1"/>
  <c r="F154" i="1" s="1"/>
  <c r="G154" i="1" s="1"/>
  <c r="I154" i="1"/>
  <c r="E155" i="1"/>
  <c r="F155" i="1" s="1"/>
  <c r="E157" i="1"/>
  <c r="F157" i="1" s="1"/>
  <c r="G157" i="1" s="1"/>
  <c r="K157" i="1" s="1"/>
  <c r="E158" i="1"/>
  <c r="F158" i="1" s="1"/>
  <c r="G158" i="1" s="1"/>
  <c r="K158" i="1" s="1"/>
  <c r="E159" i="1"/>
  <c r="F159" i="1" s="1"/>
  <c r="G159" i="1" s="1"/>
  <c r="E161" i="1"/>
  <c r="F161" i="1" s="1"/>
  <c r="G161" i="1" s="1"/>
  <c r="I161" i="1" s="1"/>
  <c r="E162" i="1"/>
  <c r="F162" i="1"/>
  <c r="G162" i="1" s="1"/>
  <c r="I162" i="1" s="1"/>
  <c r="E163" i="1"/>
  <c r="F163" i="1" s="1"/>
  <c r="G163" i="1" s="1"/>
  <c r="E165" i="1"/>
  <c r="F165" i="1" s="1"/>
  <c r="E166" i="1"/>
  <c r="F166" i="1"/>
  <c r="G166" i="1" s="1"/>
  <c r="E167" i="1"/>
  <c r="F167" i="1"/>
  <c r="G167" i="1" s="1"/>
  <c r="I167" i="1" s="1"/>
  <c r="E169" i="1"/>
  <c r="F169" i="1" s="1"/>
  <c r="G169" i="1" s="1"/>
  <c r="K169" i="1" s="1"/>
  <c r="E170" i="1"/>
  <c r="F170" i="1"/>
  <c r="G170" i="1" s="1"/>
  <c r="I170" i="1" s="1"/>
  <c r="E171" i="1"/>
  <c r="F171" i="1" s="1"/>
  <c r="G171" i="1" s="1"/>
  <c r="E173" i="1"/>
  <c r="F173" i="1"/>
  <c r="E174" i="1"/>
  <c r="F174" i="1" s="1"/>
  <c r="G174" i="1" s="1"/>
  <c r="E175" i="1"/>
  <c r="F175" i="1" s="1"/>
  <c r="G175" i="1" s="1"/>
  <c r="I175" i="1" s="1"/>
  <c r="E177" i="1"/>
  <c r="F177" i="1"/>
  <c r="G177" i="1" s="1"/>
  <c r="I177" i="1" s="1"/>
  <c r="E178" i="1"/>
  <c r="F178" i="1" s="1"/>
  <c r="G178" i="1" s="1"/>
  <c r="I178" i="1" s="1"/>
  <c r="E179" i="1"/>
  <c r="F179" i="1"/>
  <c r="G179" i="1" s="1"/>
  <c r="I179" i="1" s="1"/>
  <c r="E181" i="1"/>
  <c r="F181" i="1" s="1"/>
  <c r="E182" i="1"/>
  <c r="F182" i="1" s="1"/>
  <c r="G182" i="1" s="1"/>
  <c r="I182" i="1" s="1"/>
  <c r="E183" i="1"/>
  <c r="F183" i="1"/>
  <c r="G183" i="1" s="1"/>
  <c r="I183" i="1" s="1"/>
  <c r="E185" i="1"/>
  <c r="F185" i="1" s="1"/>
  <c r="G185" i="1" s="1"/>
  <c r="I185" i="1" s="1"/>
  <c r="E186" i="1"/>
  <c r="F186" i="1"/>
  <c r="G186" i="1" s="1"/>
  <c r="I186" i="1" s="1"/>
  <c r="E187" i="1"/>
  <c r="F187" i="1" s="1"/>
  <c r="G187" i="1" s="1"/>
  <c r="E189" i="1"/>
  <c r="F189" i="1"/>
  <c r="E190" i="1"/>
  <c r="F190" i="1" s="1"/>
  <c r="G190" i="1" s="1"/>
  <c r="K190" i="1" s="1"/>
  <c r="E191" i="1"/>
  <c r="F191" i="1" s="1"/>
  <c r="G191" i="1" s="1"/>
  <c r="K191" i="1" s="1"/>
  <c r="E193" i="1"/>
  <c r="F193" i="1"/>
  <c r="G193" i="1" s="1"/>
  <c r="I193" i="1" s="1"/>
  <c r="E194" i="1"/>
  <c r="F194" i="1" s="1"/>
  <c r="G194" i="1" s="1"/>
  <c r="K194" i="1" s="1"/>
  <c r="E195" i="1"/>
  <c r="F195" i="1"/>
  <c r="G195" i="1" s="1"/>
  <c r="K195" i="1" s="1"/>
  <c r="E197" i="1"/>
  <c r="F197" i="1" s="1"/>
  <c r="E198" i="1"/>
  <c r="F198" i="1" s="1"/>
  <c r="G198" i="1" s="1"/>
  <c r="I198" i="1" s="1"/>
  <c r="E199" i="1"/>
  <c r="F199" i="1" s="1"/>
  <c r="G199" i="1" s="1"/>
  <c r="K199" i="1" s="1"/>
  <c r="E201" i="1"/>
  <c r="F201" i="1"/>
  <c r="G201" i="1" s="1"/>
  <c r="K201" i="1" s="1"/>
  <c r="E202" i="1"/>
  <c r="F202" i="1" s="1"/>
  <c r="G202" i="1" s="1"/>
  <c r="K202" i="1" s="1"/>
  <c r="E203" i="1"/>
  <c r="F203" i="1"/>
  <c r="E205" i="1"/>
  <c r="F205" i="1"/>
  <c r="E206" i="1"/>
  <c r="F206" i="1" s="1"/>
  <c r="G206" i="1" s="1"/>
  <c r="K206" i="1" s="1"/>
  <c r="E207" i="1"/>
  <c r="F207" i="1"/>
  <c r="G207" i="1" s="1"/>
  <c r="K207" i="1" s="1"/>
  <c r="E208" i="1"/>
  <c r="F208" i="1" s="1"/>
  <c r="G208" i="1" s="1"/>
  <c r="I208" i="1" s="1"/>
  <c r="E209" i="1"/>
  <c r="F209" i="1"/>
  <c r="G209" i="1" s="1"/>
  <c r="J209" i="1" s="1"/>
  <c r="E210" i="1"/>
  <c r="F210" i="1" s="1"/>
  <c r="E211" i="1"/>
  <c r="F211" i="1" s="1"/>
  <c r="G211" i="1" s="1"/>
  <c r="K211" i="1" s="1"/>
  <c r="E212" i="1"/>
  <c r="F212" i="1"/>
  <c r="E213" i="1"/>
  <c r="F213" i="1"/>
  <c r="G213" i="1"/>
  <c r="I213" i="1" s="1"/>
  <c r="E214" i="1"/>
  <c r="F214" i="1" s="1"/>
  <c r="E215" i="1"/>
  <c r="F215" i="1"/>
  <c r="E216" i="1"/>
  <c r="F216" i="1"/>
  <c r="E217" i="1"/>
  <c r="F217" i="1" s="1"/>
  <c r="G217" i="1" s="1"/>
  <c r="K217" i="1" s="1"/>
  <c r="E218" i="1"/>
  <c r="F218" i="1"/>
  <c r="E219" i="1"/>
  <c r="F219" i="1"/>
  <c r="E220" i="1"/>
  <c r="F220" i="1" s="1"/>
  <c r="G220" i="1" s="1"/>
  <c r="K220" i="1" s="1"/>
  <c r="E221" i="1"/>
  <c r="F221" i="1"/>
  <c r="G221" i="1" s="1"/>
  <c r="K221" i="1" s="1"/>
  <c r="E222" i="1"/>
  <c r="F222" i="1" s="1"/>
  <c r="E223" i="1"/>
  <c r="F223" i="1" s="1"/>
  <c r="G223" i="1" s="1"/>
  <c r="J223" i="1" s="1"/>
  <c r="E224" i="1"/>
  <c r="F224" i="1"/>
  <c r="G224" i="1"/>
  <c r="K224" i="1" s="1"/>
  <c r="E225" i="1"/>
  <c r="F225" i="1" s="1"/>
  <c r="G225" i="1" s="1"/>
  <c r="K225" i="1" s="1"/>
  <c r="E226" i="1"/>
  <c r="F226" i="1"/>
  <c r="E227" i="1"/>
  <c r="F227" i="1" s="1"/>
  <c r="E228" i="1"/>
  <c r="F228" i="1" s="1"/>
  <c r="E229" i="1"/>
  <c r="F229" i="1"/>
  <c r="G229" i="1" s="1"/>
  <c r="K229" i="1" s="1"/>
  <c r="E230" i="1"/>
  <c r="F230" i="1" s="1"/>
  <c r="E231" i="1"/>
  <c r="F231" i="1" s="1"/>
  <c r="G231" i="1" s="1"/>
  <c r="J231" i="1" s="1"/>
  <c r="E232" i="1"/>
  <c r="F232" i="1"/>
  <c r="E233" i="1"/>
  <c r="F233" i="1"/>
  <c r="G233" i="1"/>
  <c r="K233" i="1" s="1"/>
  <c r="E234" i="1"/>
  <c r="F234" i="1" s="1"/>
  <c r="E235" i="1"/>
  <c r="F235" i="1"/>
  <c r="E236" i="1"/>
  <c r="F236" i="1"/>
  <c r="G236" i="1"/>
  <c r="J236" i="1" s="1"/>
  <c r="E237" i="1"/>
  <c r="F237" i="1" s="1"/>
  <c r="G237" i="1" s="1"/>
  <c r="K237" i="1" s="1"/>
  <c r="E238" i="1"/>
  <c r="F238" i="1"/>
  <c r="E239" i="1"/>
  <c r="F239" i="1" s="1"/>
  <c r="G239" i="1" s="1"/>
  <c r="J239" i="1" s="1"/>
  <c r="E240" i="1"/>
  <c r="F240" i="1"/>
  <c r="G240" i="1" s="1"/>
  <c r="K240" i="1" s="1"/>
  <c r="E241" i="1"/>
  <c r="F241" i="1" s="1"/>
  <c r="G241" i="1" s="1"/>
  <c r="K241" i="1" s="1"/>
  <c r="E242" i="1"/>
  <c r="F242" i="1"/>
  <c r="E243" i="1"/>
  <c r="F243" i="1"/>
  <c r="G243" i="1" s="1"/>
  <c r="K243" i="1" s="1"/>
  <c r="E244" i="1"/>
  <c r="F244" i="1" s="1"/>
  <c r="E245" i="1"/>
  <c r="F245" i="1" s="1"/>
  <c r="G245" i="1" s="1"/>
  <c r="K245" i="1" s="1"/>
  <c r="E246" i="1"/>
  <c r="F246" i="1"/>
  <c r="E247" i="1"/>
  <c r="F247" i="1" s="1"/>
  <c r="E248" i="1"/>
  <c r="F248" i="1" s="1"/>
  <c r="G248" i="1" s="1"/>
  <c r="K248" i="1" s="1"/>
  <c r="E249" i="1"/>
  <c r="F249" i="1"/>
  <c r="G249" i="1" s="1"/>
  <c r="K249" i="1"/>
  <c r="E250" i="1"/>
  <c r="F250" i="1" s="1"/>
  <c r="E251" i="1"/>
  <c r="F251" i="1" s="1"/>
  <c r="E252" i="1"/>
  <c r="F252" i="1"/>
  <c r="G252" i="1" s="1"/>
  <c r="K252" i="1"/>
  <c r="E253" i="1"/>
  <c r="F253" i="1" s="1"/>
  <c r="E254" i="1"/>
  <c r="F254" i="1" s="1"/>
  <c r="E255" i="1"/>
  <c r="F255" i="1"/>
  <c r="E256" i="1"/>
  <c r="F256" i="1"/>
  <c r="G256" i="1"/>
  <c r="K256" i="1" s="1"/>
  <c r="E257" i="1"/>
  <c r="F257" i="1" s="1"/>
  <c r="G257" i="1" s="1"/>
  <c r="K257" i="1" s="1"/>
  <c r="E258" i="1"/>
  <c r="F258" i="1"/>
  <c r="E259" i="1"/>
  <c r="F259" i="1" s="1"/>
  <c r="E260" i="1"/>
  <c r="F260" i="1" s="1"/>
  <c r="E261" i="1"/>
  <c r="F261" i="1"/>
  <c r="E262" i="1"/>
  <c r="F262" i="1"/>
  <c r="E263" i="1"/>
  <c r="F263" i="1" s="1"/>
  <c r="G263" i="1" s="1"/>
  <c r="K263" i="1" s="1"/>
  <c r="E264" i="1"/>
  <c r="F264" i="1"/>
  <c r="G264" i="1" s="1"/>
  <c r="K264" i="1" s="1"/>
  <c r="E265" i="1"/>
  <c r="F265" i="1" s="1"/>
  <c r="G265" i="1" s="1"/>
  <c r="K265" i="1" s="1"/>
  <c r="E266" i="1"/>
  <c r="F266" i="1"/>
  <c r="E267" i="1"/>
  <c r="F267" i="1"/>
  <c r="E268" i="1"/>
  <c r="F268" i="1" s="1"/>
  <c r="G268" i="1" s="1"/>
  <c r="K268" i="1" s="1"/>
  <c r="E269" i="1"/>
  <c r="F269" i="1"/>
  <c r="E270" i="1"/>
  <c r="F270" i="1"/>
  <c r="E271" i="1"/>
  <c r="F271" i="1" s="1"/>
  <c r="E272" i="1"/>
  <c r="F272" i="1" s="1"/>
  <c r="G272" i="1" s="1"/>
  <c r="K272" i="1" s="1"/>
  <c r="E273" i="1"/>
  <c r="F273" i="1"/>
  <c r="E274" i="1"/>
  <c r="F274" i="1" s="1"/>
  <c r="E275" i="1"/>
  <c r="F275" i="1" s="1"/>
  <c r="G275" i="1" s="1"/>
  <c r="K275" i="1" s="1"/>
  <c r="E276" i="1"/>
  <c r="F276" i="1"/>
  <c r="E277" i="1"/>
  <c r="F277" i="1"/>
  <c r="G277" i="1" s="1"/>
  <c r="K277" i="1" s="1"/>
  <c r="E278" i="1"/>
  <c r="F278" i="1" s="1"/>
  <c r="E279" i="1"/>
  <c r="F279" i="1"/>
  <c r="F16" i="1"/>
  <c r="F17" i="1" s="1"/>
  <c r="C17" i="1"/>
  <c r="H21" i="1"/>
  <c r="Q21" i="1"/>
  <c r="Q22" i="1"/>
  <c r="Q23" i="1"/>
  <c r="Q24" i="1"/>
  <c r="Q25" i="1"/>
  <c r="Q26" i="1"/>
  <c r="Q27" i="1"/>
  <c r="Q28" i="1"/>
  <c r="Q29" i="1"/>
  <c r="Q30" i="1"/>
  <c r="G31" i="1"/>
  <c r="H31" i="1" s="1"/>
  <c r="Q31" i="1"/>
  <c r="Q32" i="1"/>
  <c r="Q33" i="1"/>
  <c r="Q34" i="1"/>
  <c r="H35" i="1"/>
  <c r="Q35" i="1"/>
  <c r="Q36" i="1"/>
  <c r="Q37" i="1"/>
  <c r="Q38" i="1"/>
  <c r="H39" i="1"/>
  <c r="Q39" i="1"/>
  <c r="Q40" i="1"/>
  <c r="Q41" i="1"/>
  <c r="Q42" i="1"/>
  <c r="H43" i="1"/>
  <c r="Q43" i="1"/>
  <c r="Q44" i="1"/>
  <c r="Q45" i="1"/>
  <c r="Q46" i="1"/>
  <c r="H47" i="1"/>
  <c r="Q47" i="1"/>
  <c r="Q48" i="1"/>
  <c r="Q49" i="1"/>
  <c r="Q50" i="1"/>
  <c r="Q51" i="1"/>
  <c r="Q52" i="1"/>
  <c r="H53" i="1"/>
  <c r="Q53" i="1"/>
  <c r="Q54" i="1"/>
  <c r="H55" i="1"/>
  <c r="Q55" i="1"/>
  <c r="Q56" i="1"/>
  <c r="Q57" i="1"/>
  <c r="Q58" i="1"/>
  <c r="Q59" i="1"/>
  <c r="Q60" i="1"/>
  <c r="H61" i="1"/>
  <c r="Q61" i="1"/>
  <c r="Q62" i="1"/>
  <c r="Q63" i="1"/>
  <c r="Q64" i="1"/>
  <c r="Q65" i="1"/>
  <c r="Q66" i="1"/>
  <c r="Q67" i="1"/>
  <c r="Q68" i="1"/>
  <c r="Q69" i="1"/>
  <c r="I70" i="1"/>
  <c r="Q70" i="1"/>
  <c r="Q71" i="1"/>
  <c r="Q72" i="1"/>
  <c r="Q73" i="1"/>
  <c r="Q74" i="1"/>
  <c r="Q75" i="1"/>
  <c r="Q76" i="1"/>
  <c r="G77" i="1"/>
  <c r="I77" i="1"/>
  <c r="Q77" i="1"/>
  <c r="Q78" i="1"/>
  <c r="Q79" i="1"/>
  <c r="Q80" i="1"/>
  <c r="Q81" i="1"/>
  <c r="Q82" i="1"/>
  <c r="G83" i="1"/>
  <c r="I83" i="1" s="1"/>
  <c r="Q83" i="1"/>
  <c r="Q84" i="1"/>
  <c r="Q85" i="1"/>
  <c r="Q86" i="1"/>
  <c r="G87" i="1"/>
  <c r="I87" i="1"/>
  <c r="Q87" i="1"/>
  <c r="Q88" i="1"/>
  <c r="Q89" i="1"/>
  <c r="Q90" i="1"/>
  <c r="G91" i="1"/>
  <c r="I91" i="1"/>
  <c r="Q91" i="1"/>
  <c r="Q92" i="1"/>
  <c r="Q93" i="1"/>
  <c r="Q94" i="1"/>
  <c r="Q95" i="1"/>
  <c r="Q96" i="1"/>
  <c r="G97" i="1"/>
  <c r="I97" i="1"/>
  <c r="Q97" i="1"/>
  <c r="Q98" i="1"/>
  <c r="Q99" i="1"/>
  <c r="Q100" i="1"/>
  <c r="G101" i="1"/>
  <c r="I101" i="1"/>
  <c r="Q101" i="1"/>
  <c r="Q102" i="1"/>
  <c r="Q103" i="1"/>
  <c r="Q104" i="1"/>
  <c r="Q105" i="1"/>
  <c r="Q106" i="1"/>
  <c r="G107" i="1"/>
  <c r="K107" i="1"/>
  <c r="Q107" i="1"/>
  <c r="Q108" i="1"/>
  <c r="G109" i="1"/>
  <c r="I109" i="1"/>
  <c r="Q109" i="1"/>
  <c r="I110" i="1"/>
  <c r="Q110" i="1"/>
  <c r="Q111" i="1"/>
  <c r="Q112" i="1"/>
  <c r="Q113" i="1"/>
  <c r="Q114" i="1"/>
  <c r="Q115" i="1"/>
  <c r="Q116" i="1"/>
  <c r="G117" i="1"/>
  <c r="I117" i="1" s="1"/>
  <c r="Q117" i="1"/>
  <c r="Q118" i="1"/>
  <c r="Q119" i="1"/>
  <c r="Q120" i="1"/>
  <c r="Q121" i="1"/>
  <c r="Q122" i="1"/>
  <c r="Q123" i="1"/>
  <c r="Q124" i="1"/>
  <c r="Q125" i="1"/>
  <c r="Q126" i="1"/>
  <c r="G127" i="1"/>
  <c r="I127" i="1" s="1"/>
  <c r="Q127" i="1"/>
  <c r="Q128" i="1"/>
  <c r="Q129" i="1"/>
  <c r="Q130" i="1"/>
  <c r="I131" i="1"/>
  <c r="Q131" i="1"/>
  <c r="Q132" i="1"/>
  <c r="Q133" i="1"/>
  <c r="I134" i="1"/>
  <c r="Q134" i="1"/>
  <c r="Q135" i="1"/>
  <c r="Q136" i="1"/>
  <c r="Q137" i="1"/>
  <c r="Q138" i="1"/>
  <c r="Q139" i="1"/>
  <c r="Q140" i="1"/>
  <c r="Q141" i="1"/>
  <c r="G142" i="1"/>
  <c r="I142" i="1" s="1"/>
  <c r="Q142" i="1"/>
  <c r="I143" i="1"/>
  <c r="Q143" i="1"/>
  <c r="Q144" i="1"/>
  <c r="Q145" i="1"/>
  <c r="Q146" i="1"/>
  <c r="G147" i="1"/>
  <c r="I147" i="1" s="1"/>
  <c r="Q147" i="1"/>
  <c r="Q148" i="1"/>
  <c r="Q149" i="1"/>
  <c r="G150" i="1"/>
  <c r="I150" i="1" s="1"/>
  <c r="Q150" i="1"/>
  <c r="Q151" i="1"/>
  <c r="Q152" i="1"/>
  <c r="I153" i="1"/>
  <c r="Q153" i="1"/>
  <c r="Q154" i="1"/>
  <c r="G155" i="1"/>
  <c r="K155" i="1" s="1"/>
  <c r="Q155" i="1"/>
  <c r="Q156" i="1"/>
  <c r="Q157" i="1"/>
  <c r="Q158" i="1"/>
  <c r="K159" i="1"/>
  <c r="Q159" i="1"/>
  <c r="Q160" i="1"/>
  <c r="Q161" i="1"/>
  <c r="Q162" i="1"/>
  <c r="K163" i="1"/>
  <c r="Q163" i="1"/>
  <c r="Q164" i="1"/>
  <c r="G165" i="1"/>
  <c r="I165" i="1" s="1"/>
  <c r="Q165" i="1"/>
  <c r="K166" i="1"/>
  <c r="Q166" i="1"/>
  <c r="Q167" i="1"/>
  <c r="Q168" i="1"/>
  <c r="Q169" i="1"/>
  <c r="Q170" i="1"/>
  <c r="I171" i="1"/>
  <c r="Q171" i="1"/>
  <c r="Q172" i="1"/>
  <c r="G173" i="1"/>
  <c r="I173" i="1"/>
  <c r="Q173" i="1"/>
  <c r="I174" i="1"/>
  <c r="Q174" i="1"/>
  <c r="Q175" i="1"/>
  <c r="Q176" i="1"/>
  <c r="Q177" i="1"/>
  <c r="Q178" i="1"/>
  <c r="Q179" i="1"/>
  <c r="Q180" i="1"/>
  <c r="G181" i="1"/>
  <c r="I181" i="1" s="1"/>
  <c r="Q181" i="1"/>
  <c r="Q182" i="1"/>
  <c r="Q183" i="1"/>
  <c r="Q184" i="1"/>
  <c r="Q185" i="1"/>
  <c r="Q186" i="1"/>
  <c r="I187" i="1"/>
  <c r="Q187" i="1"/>
  <c r="Q188" i="1"/>
  <c r="G189" i="1"/>
  <c r="K189" i="1" s="1"/>
  <c r="Q189" i="1"/>
  <c r="Q190" i="1"/>
  <c r="Q191" i="1"/>
  <c r="Q192" i="1"/>
  <c r="Q193" i="1"/>
  <c r="Q194" i="1"/>
  <c r="Q195" i="1"/>
  <c r="Q196" i="1"/>
  <c r="G197" i="1"/>
  <c r="I197" i="1"/>
  <c r="Q197" i="1"/>
  <c r="Q198" i="1"/>
  <c r="Q199" i="1"/>
  <c r="Q200" i="1"/>
  <c r="Q201" i="1"/>
  <c r="Q202" i="1"/>
  <c r="G203" i="1"/>
  <c r="K203" i="1"/>
  <c r="Q203" i="1"/>
  <c r="Q204" i="1"/>
  <c r="G205" i="1"/>
  <c r="K205" i="1" s="1"/>
  <c r="Q205" i="1"/>
  <c r="Q206" i="1"/>
  <c r="Q207" i="1"/>
  <c r="Q208" i="1"/>
  <c r="Q209" i="1"/>
  <c r="G210" i="1"/>
  <c r="J210" i="1"/>
  <c r="Q210" i="1"/>
  <c r="Q211" i="1"/>
  <c r="G212" i="1"/>
  <c r="I212" i="1" s="1"/>
  <c r="Q212" i="1"/>
  <c r="Q213" i="1"/>
  <c r="G214" i="1"/>
  <c r="J214" i="1" s="1"/>
  <c r="Q214" i="1"/>
  <c r="G215" i="1"/>
  <c r="J215" i="1"/>
  <c r="Q215" i="1"/>
  <c r="G216" i="1"/>
  <c r="K216" i="1"/>
  <c r="Q216" i="1"/>
  <c r="Q217" i="1"/>
  <c r="G218" i="1"/>
  <c r="K218" i="1"/>
  <c r="Q218" i="1"/>
  <c r="G219" i="1"/>
  <c r="K219" i="1"/>
  <c r="Q219" i="1"/>
  <c r="Q220" i="1"/>
  <c r="Q221" i="1"/>
  <c r="G222" i="1"/>
  <c r="J222" i="1"/>
  <c r="Q222" i="1"/>
  <c r="Q223" i="1"/>
  <c r="Q224" i="1"/>
  <c r="Q225" i="1"/>
  <c r="G226" i="1"/>
  <c r="K226" i="1" s="1"/>
  <c r="Q226" i="1"/>
  <c r="G227" i="1"/>
  <c r="K227" i="1"/>
  <c r="Q227" i="1"/>
  <c r="G228" i="1"/>
  <c r="K228" i="1"/>
  <c r="Q228" i="1"/>
  <c r="Q229" i="1"/>
  <c r="G230" i="1"/>
  <c r="K230" i="1"/>
  <c r="Q230" i="1"/>
  <c r="Q231" i="1"/>
  <c r="G232" i="1"/>
  <c r="K232" i="1" s="1"/>
  <c r="Q232" i="1"/>
  <c r="Q233" i="1"/>
  <c r="G234" i="1"/>
  <c r="K234" i="1" s="1"/>
  <c r="Q234" i="1"/>
  <c r="G235" i="1"/>
  <c r="K235" i="1" s="1"/>
  <c r="Q235" i="1"/>
  <c r="Q236" i="1"/>
  <c r="Q237" i="1"/>
  <c r="G238" i="1"/>
  <c r="K238" i="1" s="1"/>
  <c r="Q238" i="1"/>
  <c r="Q239" i="1"/>
  <c r="Q240" i="1"/>
  <c r="Q241" i="1"/>
  <c r="G242" i="1"/>
  <c r="J242" i="1"/>
  <c r="Q242" i="1"/>
  <c r="Q243" i="1"/>
  <c r="G244" i="1"/>
  <c r="K244" i="1" s="1"/>
  <c r="Q244" i="1"/>
  <c r="Q245" i="1"/>
  <c r="G246" i="1"/>
  <c r="K246" i="1" s="1"/>
  <c r="Q246" i="1"/>
  <c r="G247" i="1"/>
  <c r="K247" i="1" s="1"/>
  <c r="Q247" i="1"/>
  <c r="Q248" i="1"/>
  <c r="Q249" i="1"/>
  <c r="G250" i="1"/>
  <c r="K250" i="1"/>
  <c r="Q250" i="1"/>
  <c r="G251" i="1"/>
  <c r="K251" i="1"/>
  <c r="Q251" i="1"/>
  <c r="Q252" i="1"/>
  <c r="G253" i="1"/>
  <c r="K253" i="1"/>
  <c r="Q253" i="1"/>
  <c r="G254" i="1"/>
  <c r="K254" i="1" s="1"/>
  <c r="Q254" i="1"/>
  <c r="G255" i="1"/>
  <c r="K255" i="1"/>
  <c r="Q255" i="1"/>
  <c r="Q256" i="1"/>
  <c r="Q257" i="1"/>
  <c r="G258" i="1"/>
  <c r="K258" i="1" s="1"/>
  <c r="Q258" i="1"/>
  <c r="G259" i="1"/>
  <c r="K259" i="1"/>
  <c r="Q259" i="1"/>
  <c r="G260" i="1"/>
  <c r="K260" i="1"/>
  <c r="Q260" i="1"/>
  <c r="G261" i="1"/>
  <c r="K261" i="1"/>
  <c r="Q261" i="1"/>
  <c r="G262" i="1"/>
  <c r="K262" i="1" s="1"/>
  <c r="Q262" i="1"/>
  <c r="Q263" i="1"/>
  <c r="Q264" i="1"/>
  <c r="Q265" i="1"/>
  <c r="G266" i="1"/>
  <c r="K266" i="1"/>
  <c r="Q266" i="1"/>
  <c r="G267" i="1"/>
  <c r="K267" i="1"/>
  <c r="Q267" i="1"/>
  <c r="Q268" i="1"/>
  <c r="G269" i="1"/>
  <c r="K269" i="1"/>
  <c r="Q269" i="1"/>
  <c r="G270" i="1"/>
  <c r="K270" i="1" s="1"/>
  <c r="Q270" i="1"/>
  <c r="G271" i="1"/>
  <c r="K271" i="1" s="1"/>
  <c r="Q271" i="1"/>
  <c r="Q272" i="1"/>
  <c r="G273" i="1"/>
  <c r="K273" i="1"/>
  <c r="Q273" i="1"/>
  <c r="G274" i="1"/>
  <c r="K274" i="1"/>
  <c r="Q274" i="1"/>
  <c r="Q275" i="1"/>
  <c r="G276" i="1"/>
  <c r="K276" i="1" s="1"/>
  <c r="Q276" i="1"/>
  <c r="Q277" i="1"/>
  <c r="G278" i="1"/>
  <c r="K278" i="1" s="1"/>
  <c r="Q278" i="1"/>
  <c r="G279" i="1"/>
  <c r="K279" i="1" s="1"/>
  <c r="Q279" i="1"/>
  <c r="Q280" i="1"/>
  <c r="Q281" i="1"/>
  <c r="Q282" i="1"/>
  <c r="Q283" i="1"/>
  <c r="Q284" i="1"/>
  <c r="Q285" i="1"/>
  <c r="Q286" i="1"/>
  <c r="Q287" i="1"/>
  <c r="K288" i="1"/>
  <c r="Q288" i="1"/>
  <c r="Q289" i="1"/>
  <c r="K290" i="1"/>
  <c r="Q290" i="1"/>
  <c r="Q291" i="1"/>
  <c r="Q292" i="1"/>
  <c r="K293" i="1"/>
  <c r="Q293" i="1"/>
  <c r="Q294" i="1"/>
  <c r="Q295" i="1"/>
  <c r="K296" i="1"/>
  <c r="Q296" i="1"/>
  <c r="Q297" i="1"/>
  <c r="Q298" i="1"/>
  <c r="Q299" i="1"/>
  <c r="Q300" i="1"/>
  <c r="Q301" i="1"/>
  <c r="Q302" i="1"/>
  <c r="Q303" i="1"/>
  <c r="Q304" i="1"/>
  <c r="Q305" i="1"/>
  <c r="Q308" i="1"/>
  <c r="Q309" i="1"/>
  <c r="Q310" i="1"/>
  <c r="Q312" i="1"/>
  <c r="Q306" i="1"/>
  <c r="Q307" i="1"/>
  <c r="Q311" i="1"/>
  <c r="G11" i="2"/>
  <c r="F11" i="2"/>
  <c r="E142" i="2"/>
  <c r="F142" i="2" s="1"/>
  <c r="G142" i="2" s="1"/>
  <c r="E143" i="2"/>
  <c r="F143" i="2"/>
  <c r="G143" i="2"/>
  <c r="N143" i="2" s="1"/>
  <c r="E144" i="2"/>
  <c r="F144" i="2"/>
  <c r="G144" i="2"/>
  <c r="E145" i="2"/>
  <c r="F145" i="2" s="1"/>
  <c r="G145" i="2" s="1"/>
  <c r="E146" i="2"/>
  <c r="F146" i="2"/>
  <c r="G146" i="2" s="1"/>
  <c r="E147" i="2"/>
  <c r="F147" i="2" s="1"/>
  <c r="G147" i="2" s="1"/>
  <c r="K147" i="2" s="1"/>
  <c r="E148" i="2"/>
  <c r="F148" i="2" s="1"/>
  <c r="G148" i="2" s="1"/>
  <c r="L148" i="2" s="1"/>
  <c r="E149" i="2"/>
  <c r="F149" i="2"/>
  <c r="G149" i="2" s="1"/>
  <c r="K149" i="2" s="1"/>
  <c r="E150" i="2"/>
  <c r="F150" i="2" s="1"/>
  <c r="G150" i="2" s="1"/>
  <c r="K150" i="2" s="1"/>
  <c r="E151" i="2"/>
  <c r="F151" i="2"/>
  <c r="G151" i="2" s="1"/>
  <c r="K151" i="2"/>
  <c r="E152" i="2"/>
  <c r="F152" i="2" s="1"/>
  <c r="G152" i="2" s="1"/>
  <c r="K152" i="2" s="1"/>
  <c r="E153" i="2"/>
  <c r="F153" i="2"/>
  <c r="G153" i="2"/>
  <c r="K153" i="2" s="1"/>
  <c r="E154" i="2"/>
  <c r="F154" i="2"/>
  <c r="G154" i="2" s="1"/>
  <c r="K154" i="2" s="1"/>
  <c r="E155" i="2"/>
  <c r="F155" i="2" s="1"/>
  <c r="G155" i="2" s="1"/>
  <c r="E156" i="2"/>
  <c r="F156" i="2" s="1"/>
  <c r="G156" i="2" s="1"/>
  <c r="K156" i="2" s="1"/>
  <c r="E157" i="2"/>
  <c r="F157" i="2" s="1"/>
  <c r="G157" i="2" s="1"/>
  <c r="E158" i="2"/>
  <c r="F158" i="2"/>
  <c r="G158" i="2"/>
  <c r="K158" i="2" s="1"/>
  <c r="E159" i="2"/>
  <c r="F159" i="2"/>
  <c r="G159" i="2"/>
  <c r="E160" i="2"/>
  <c r="F160" i="2" s="1"/>
  <c r="G160" i="2" s="1"/>
  <c r="E161" i="2"/>
  <c r="F161" i="2"/>
  <c r="G161" i="2" s="1"/>
  <c r="E162" i="2"/>
  <c r="F162" i="2"/>
  <c r="G162" i="2" s="1"/>
  <c r="K162" i="2" s="1"/>
  <c r="E163" i="2"/>
  <c r="F163" i="2" s="1"/>
  <c r="G163" i="2" s="1"/>
  <c r="K163" i="2" s="1"/>
  <c r="E164" i="2"/>
  <c r="F164" i="2" s="1"/>
  <c r="G164" i="2"/>
  <c r="K164" i="2" s="1"/>
  <c r="E165" i="2"/>
  <c r="F165" i="2" s="1"/>
  <c r="G165" i="2" s="1"/>
  <c r="K165" i="2" s="1"/>
  <c r="E166" i="2"/>
  <c r="F166" i="2"/>
  <c r="G166" i="2" s="1"/>
  <c r="E167" i="2"/>
  <c r="F167" i="2"/>
  <c r="G167" i="2" s="1"/>
  <c r="L167" i="2" s="1"/>
  <c r="E168" i="2"/>
  <c r="F168" i="2" s="1"/>
  <c r="G168" i="2" s="1"/>
  <c r="E169" i="2"/>
  <c r="F169" i="2" s="1"/>
  <c r="G169" i="2" s="1"/>
  <c r="N169" i="2" s="1"/>
  <c r="E170" i="2"/>
  <c r="F170" i="2" s="1"/>
  <c r="G170" i="2" s="1"/>
  <c r="E171" i="2"/>
  <c r="F171" i="2"/>
  <c r="G171" i="2"/>
  <c r="K171" i="2" s="1"/>
  <c r="E172" i="2"/>
  <c r="F172" i="2"/>
  <c r="G172" i="2"/>
  <c r="E173" i="2"/>
  <c r="F173" i="2" s="1"/>
  <c r="G173" i="2" s="1"/>
  <c r="K173" i="2"/>
  <c r="E174" i="2"/>
  <c r="F174" i="2" s="1"/>
  <c r="G174" i="2" s="1"/>
  <c r="K174" i="2" s="1"/>
  <c r="E175" i="2"/>
  <c r="F175" i="2" s="1"/>
  <c r="G175" i="2" s="1"/>
  <c r="K175" i="2" s="1"/>
  <c r="E176" i="2"/>
  <c r="F176" i="2" s="1"/>
  <c r="G176" i="2" s="1"/>
  <c r="K176" i="2" s="1"/>
  <c r="E177" i="2"/>
  <c r="F177" i="2" s="1"/>
  <c r="G177" i="2" s="1"/>
  <c r="K177" i="2" s="1"/>
  <c r="E178" i="2"/>
  <c r="F178" i="2"/>
  <c r="G178" i="2" s="1"/>
  <c r="K178" i="2" s="1"/>
  <c r="E179" i="2"/>
  <c r="F179" i="2"/>
  <c r="G179" i="2" s="1"/>
  <c r="K179" i="2" s="1"/>
  <c r="E180" i="2"/>
  <c r="F180" i="2" s="1"/>
  <c r="G180" i="2" s="1"/>
  <c r="E181" i="2"/>
  <c r="F181" i="2"/>
  <c r="G181" i="2" s="1"/>
  <c r="K181" i="2"/>
  <c r="E182" i="2"/>
  <c r="F182" i="2" s="1"/>
  <c r="G182" i="2" s="1"/>
  <c r="E183" i="2"/>
  <c r="F183" i="2"/>
  <c r="G183" i="2" s="1"/>
  <c r="K183" i="2" s="1"/>
  <c r="E184" i="2"/>
  <c r="F184" i="2" s="1"/>
  <c r="G184" i="2" s="1"/>
  <c r="K184" i="2" s="1"/>
  <c r="E14" i="2"/>
  <c r="E15" i="2" s="1"/>
  <c r="E21" i="2"/>
  <c r="F21" i="2"/>
  <c r="G21" i="2"/>
  <c r="H21" i="2" s="1"/>
  <c r="E22" i="2"/>
  <c r="F22" i="2"/>
  <c r="E23" i="2"/>
  <c r="F23" i="2" s="1"/>
  <c r="E24" i="2"/>
  <c r="F24" i="2" s="1"/>
  <c r="G24" i="2" s="1"/>
  <c r="E25" i="2"/>
  <c r="F25" i="2"/>
  <c r="G25" i="2" s="1"/>
  <c r="N25" i="2" s="1"/>
  <c r="E26" i="2"/>
  <c r="F26" i="2"/>
  <c r="G26" i="2" s="1"/>
  <c r="I26" i="2" s="1"/>
  <c r="E27" i="2"/>
  <c r="F27" i="2"/>
  <c r="E28" i="2"/>
  <c r="F28" i="2"/>
  <c r="G28" i="2" s="1"/>
  <c r="E29" i="2"/>
  <c r="F29" i="2" s="1"/>
  <c r="G29" i="2"/>
  <c r="N29" i="2" s="1"/>
  <c r="E30" i="2"/>
  <c r="F30" i="2" s="1"/>
  <c r="G30" i="2" s="1"/>
  <c r="E31" i="2"/>
  <c r="F31" i="2" s="1"/>
  <c r="G31" i="2" s="1"/>
  <c r="E32" i="2"/>
  <c r="F32" i="2" s="1"/>
  <c r="G32" i="2" s="1"/>
  <c r="I32" i="2" s="1"/>
  <c r="E33" i="2"/>
  <c r="F33" i="2"/>
  <c r="G33" i="2"/>
  <c r="E34" i="2"/>
  <c r="F34" i="2"/>
  <c r="G34" i="2" s="1"/>
  <c r="I34" i="2"/>
  <c r="E35" i="2"/>
  <c r="F35" i="2" s="1"/>
  <c r="G35" i="2" s="1"/>
  <c r="J35" i="2" s="1"/>
  <c r="E36" i="2"/>
  <c r="F36" i="2"/>
  <c r="G36" i="2" s="1"/>
  <c r="J36" i="2" s="1"/>
  <c r="E37" i="2"/>
  <c r="F37" i="2"/>
  <c r="G37" i="2"/>
  <c r="J37" i="2" s="1"/>
  <c r="E38" i="2"/>
  <c r="F38" i="2"/>
  <c r="G38" i="2" s="1"/>
  <c r="J38" i="2" s="1"/>
  <c r="E39" i="2"/>
  <c r="F39" i="2" s="1"/>
  <c r="G39" i="2" s="1"/>
  <c r="J39" i="2" s="1"/>
  <c r="E40" i="2"/>
  <c r="F40" i="2" s="1"/>
  <c r="G40" i="2" s="1"/>
  <c r="E41" i="2"/>
  <c r="F41" i="2" s="1"/>
  <c r="G41" i="2" s="1"/>
  <c r="J41" i="2" s="1"/>
  <c r="E42" i="2"/>
  <c r="F42" i="2"/>
  <c r="E43" i="2"/>
  <c r="F43" i="2"/>
  <c r="E44" i="2"/>
  <c r="F44" i="2"/>
  <c r="G44" i="2" s="1"/>
  <c r="E45" i="2"/>
  <c r="F45" i="2" s="1"/>
  <c r="G45" i="2" s="1"/>
  <c r="J45" i="2" s="1"/>
  <c r="E46" i="2"/>
  <c r="F46" i="2" s="1"/>
  <c r="G46" i="2" s="1"/>
  <c r="E47" i="2"/>
  <c r="F47" i="2" s="1"/>
  <c r="G47" i="2" s="1"/>
  <c r="E48" i="2"/>
  <c r="F48" i="2"/>
  <c r="G48" i="2" s="1"/>
  <c r="E49" i="2"/>
  <c r="F49" i="2"/>
  <c r="G49" i="2"/>
  <c r="E50" i="2"/>
  <c r="F50" i="2"/>
  <c r="G50" i="2" s="1"/>
  <c r="J50" i="2" s="1"/>
  <c r="E51" i="2"/>
  <c r="F51" i="2" s="1"/>
  <c r="E52" i="2"/>
  <c r="F52" i="2"/>
  <c r="G52" i="2" s="1"/>
  <c r="J52" i="2" s="1"/>
  <c r="E53" i="2"/>
  <c r="F53" i="2"/>
  <c r="G53" i="2" s="1"/>
  <c r="J53" i="2" s="1"/>
  <c r="E54" i="2"/>
  <c r="F54" i="2"/>
  <c r="E55" i="2"/>
  <c r="F55" i="2" s="1"/>
  <c r="E56" i="2"/>
  <c r="F56" i="2" s="1"/>
  <c r="G56" i="2" s="1"/>
  <c r="K56" i="2" s="1"/>
  <c r="E57" i="2"/>
  <c r="F57" i="2" s="1"/>
  <c r="G57" i="2" s="1"/>
  <c r="K57" i="2" s="1"/>
  <c r="E58" i="2"/>
  <c r="F58" i="2" s="1"/>
  <c r="G58" i="2" s="1"/>
  <c r="K58" i="2" s="1"/>
  <c r="E59" i="2"/>
  <c r="F59" i="2"/>
  <c r="E60" i="2"/>
  <c r="F60" i="2"/>
  <c r="G60" i="2" s="1"/>
  <c r="K60" i="2" s="1"/>
  <c r="E61" i="2"/>
  <c r="F61" i="2" s="1"/>
  <c r="G61" i="2" s="1"/>
  <c r="J61" i="2" s="1"/>
  <c r="E62" i="2"/>
  <c r="F62" i="2" s="1"/>
  <c r="G62" i="2" s="1"/>
  <c r="E63" i="2"/>
  <c r="F63" i="2" s="1"/>
  <c r="G63" i="2" s="1"/>
  <c r="E64" i="2"/>
  <c r="F64" i="2"/>
  <c r="G64" i="2" s="1"/>
  <c r="E65" i="2"/>
  <c r="F65" i="2"/>
  <c r="G65" i="2" s="1"/>
  <c r="J65" i="2" s="1"/>
  <c r="E66" i="2"/>
  <c r="F66" i="2" s="1"/>
  <c r="G66" i="2" s="1"/>
  <c r="J66" i="2" s="1"/>
  <c r="E67" i="2"/>
  <c r="F67" i="2" s="1"/>
  <c r="E68" i="2"/>
  <c r="F68" i="2" s="1"/>
  <c r="G68" i="2" s="1"/>
  <c r="K68" i="2" s="1"/>
  <c r="E69" i="2"/>
  <c r="F69" i="2" s="1"/>
  <c r="G69" i="2" s="1"/>
  <c r="I69" i="2" s="1"/>
  <c r="E70" i="2"/>
  <c r="F70" i="2"/>
  <c r="E71" i="2"/>
  <c r="F71" i="2" s="1"/>
  <c r="G71" i="2" s="1"/>
  <c r="I71" i="2" s="1"/>
  <c r="E72" i="2"/>
  <c r="F72" i="2"/>
  <c r="G72" i="2" s="1"/>
  <c r="E73" i="2"/>
  <c r="F73" i="2"/>
  <c r="G73" i="2" s="1"/>
  <c r="I73" i="2"/>
  <c r="E74" i="2"/>
  <c r="F74" i="2" s="1"/>
  <c r="E75" i="2"/>
  <c r="F75" i="2"/>
  <c r="G75" i="2" s="1"/>
  <c r="I75" i="2" s="1"/>
  <c r="E76" i="2"/>
  <c r="F76" i="2"/>
  <c r="E77" i="2"/>
  <c r="F77" i="2"/>
  <c r="G77" i="2"/>
  <c r="J77" i="2" s="1"/>
  <c r="E78" i="2"/>
  <c r="F78" i="2"/>
  <c r="G78" i="2" s="1"/>
  <c r="J78" i="2" s="1"/>
  <c r="E79" i="2"/>
  <c r="F79" i="2" s="1"/>
  <c r="E80" i="2"/>
  <c r="F80" i="2" s="1"/>
  <c r="G80" i="2" s="1"/>
  <c r="E81" i="2"/>
  <c r="F81" i="2" s="1"/>
  <c r="G81" i="2" s="1"/>
  <c r="J81" i="2" s="1"/>
  <c r="E82" i="2"/>
  <c r="F82" i="2"/>
  <c r="G82" i="2" s="1"/>
  <c r="E83" i="2"/>
  <c r="F83" i="2" s="1"/>
  <c r="E84" i="2"/>
  <c r="F84" i="2" s="1"/>
  <c r="G84" i="2"/>
  <c r="J84" i="2" s="1"/>
  <c r="E85" i="2"/>
  <c r="F85" i="2"/>
  <c r="E86" i="2"/>
  <c r="F86" i="2" s="1"/>
  <c r="G86" i="2" s="1"/>
  <c r="E87" i="2"/>
  <c r="F87" i="2" s="1"/>
  <c r="G87" i="2" s="1"/>
  <c r="E88" i="2"/>
  <c r="F88" i="2"/>
  <c r="G88" i="2" s="1"/>
  <c r="I88" i="2" s="1"/>
  <c r="E89" i="2"/>
  <c r="F89" i="2"/>
  <c r="E90" i="2"/>
  <c r="F90" i="2" s="1"/>
  <c r="E91" i="2"/>
  <c r="F91" i="2" s="1"/>
  <c r="G91" i="2"/>
  <c r="J91" i="2"/>
  <c r="E92" i="2"/>
  <c r="F92" i="2"/>
  <c r="G92" i="2" s="1"/>
  <c r="I92" i="2" s="1"/>
  <c r="E93" i="2"/>
  <c r="F93" i="2" s="1"/>
  <c r="G93" i="2" s="1"/>
  <c r="I93" i="2" s="1"/>
  <c r="E94" i="2"/>
  <c r="F94" i="2" s="1"/>
  <c r="G94" i="2" s="1"/>
  <c r="E95" i="2"/>
  <c r="F95" i="2" s="1"/>
  <c r="G95" i="2" s="1"/>
  <c r="J95" i="2" s="1"/>
  <c r="E96" i="2"/>
  <c r="F96" i="2"/>
  <c r="E97" i="2"/>
  <c r="F97" i="2" s="1"/>
  <c r="E98" i="2"/>
  <c r="F98" i="2" s="1"/>
  <c r="G98" i="2"/>
  <c r="I98" i="2" s="1"/>
  <c r="E99" i="2"/>
  <c r="F99" i="2"/>
  <c r="G99" i="2" s="1"/>
  <c r="E100" i="2"/>
  <c r="F100" i="2" s="1"/>
  <c r="G100" i="2" s="1"/>
  <c r="J100" i="2" s="1"/>
  <c r="E101" i="2"/>
  <c r="F101" i="2" s="1"/>
  <c r="G101" i="2" s="1"/>
  <c r="I101" i="2" s="1"/>
  <c r="E102" i="2"/>
  <c r="F102" i="2" s="1"/>
  <c r="G102" i="2" s="1"/>
  <c r="I102" i="2" s="1"/>
  <c r="E103" i="2"/>
  <c r="F103" i="2"/>
  <c r="E104" i="2"/>
  <c r="F104" i="2"/>
  <c r="G104" i="2"/>
  <c r="I104" i="2" s="1"/>
  <c r="E105" i="2"/>
  <c r="F105" i="2" s="1"/>
  <c r="G105" i="2"/>
  <c r="I105" i="2"/>
  <c r="E106" i="2"/>
  <c r="F106" i="2"/>
  <c r="G106" i="2" s="1"/>
  <c r="I106" i="2" s="1"/>
  <c r="E107" i="2"/>
  <c r="F107" i="2" s="1"/>
  <c r="E108" i="2"/>
  <c r="F108" i="2" s="1"/>
  <c r="G108" i="2" s="1"/>
  <c r="I108" i="2" s="1"/>
  <c r="E109" i="2"/>
  <c r="F109" i="2" s="1"/>
  <c r="G109" i="2" s="1"/>
  <c r="J109" i="2" s="1"/>
  <c r="E110" i="2"/>
  <c r="F110" i="2"/>
  <c r="G110" i="2" s="1"/>
  <c r="I110" i="2" s="1"/>
  <c r="E111" i="2"/>
  <c r="F111" i="2" s="1"/>
  <c r="G111" i="2" s="1"/>
  <c r="J111" i="2" s="1"/>
  <c r="E112" i="2"/>
  <c r="F112" i="2" s="1"/>
  <c r="G112" i="2" s="1"/>
  <c r="I112" i="2" s="1"/>
  <c r="E113" i="2"/>
  <c r="F113" i="2" s="1"/>
  <c r="G113" i="2" s="1"/>
  <c r="J113" i="2" s="1"/>
  <c r="E114" i="2"/>
  <c r="F114" i="2"/>
  <c r="G114" i="2" s="1"/>
  <c r="J114" i="2" s="1"/>
  <c r="E115" i="2"/>
  <c r="F115" i="2" s="1"/>
  <c r="G115" i="2" s="1"/>
  <c r="J115" i="2" s="1"/>
  <c r="E116" i="2"/>
  <c r="F116" i="2" s="1"/>
  <c r="G116" i="2" s="1"/>
  <c r="J116" i="2" s="1"/>
  <c r="E117" i="2"/>
  <c r="F117" i="2" s="1"/>
  <c r="G117" i="2" s="1"/>
  <c r="J117" i="2" s="1"/>
  <c r="E118" i="2"/>
  <c r="F118" i="2"/>
  <c r="G118" i="2" s="1"/>
  <c r="J118" i="2" s="1"/>
  <c r="E119" i="2"/>
  <c r="F119" i="2" s="1"/>
  <c r="G119" i="2" s="1"/>
  <c r="I119" i="2" s="1"/>
  <c r="E120" i="2"/>
  <c r="F120" i="2" s="1"/>
  <c r="G120" i="2" s="1"/>
  <c r="J120" i="2" s="1"/>
  <c r="E121" i="2"/>
  <c r="F121" i="2" s="1"/>
  <c r="G121" i="2" s="1"/>
  <c r="I121" i="2" s="1"/>
  <c r="E122" i="2"/>
  <c r="F122" i="2" s="1"/>
  <c r="G122" i="2" s="1"/>
  <c r="I122" i="2" s="1"/>
  <c r="E123" i="2"/>
  <c r="F123" i="2" s="1"/>
  <c r="G123" i="2" s="1"/>
  <c r="I123" i="2" s="1"/>
  <c r="E124" i="2"/>
  <c r="F124" i="2" s="1"/>
  <c r="G124" i="2" s="1"/>
  <c r="I124" i="2" s="1"/>
  <c r="E125" i="2"/>
  <c r="F125" i="2" s="1"/>
  <c r="G125" i="2" s="1"/>
  <c r="I125" i="2" s="1"/>
  <c r="E126" i="2"/>
  <c r="F126" i="2" s="1"/>
  <c r="G126" i="2" s="1"/>
  <c r="I126" i="2" s="1"/>
  <c r="E127" i="2"/>
  <c r="F127" i="2" s="1"/>
  <c r="G127" i="2" s="1"/>
  <c r="I127" i="2" s="1"/>
  <c r="E128" i="2"/>
  <c r="F128" i="2" s="1"/>
  <c r="G128" i="2" s="1"/>
  <c r="I128" i="2" s="1"/>
  <c r="E129" i="2"/>
  <c r="F129" i="2" s="1"/>
  <c r="G129" i="2" s="1"/>
  <c r="I129" i="2" s="1"/>
  <c r="E130" i="2"/>
  <c r="F130" i="2" s="1"/>
  <c r="G130" i="2" s="1"/>
  <c r="I130" i="2" s="1"/>
  <c r="E131" i="2"/>
  <c r="F131" i="2" s="1"/>
  <c r="G131" i="2" s="1"/>
  <c r="I131" i="2" s="1"/>
  <c r="E132" i="2"/>
  <c r="F132" i="2" s="1"/>
  <c r="G132" i="2" s="1"/>
  <c r="I132" i="2" s="1"/>
  <c r="E133" i="2"/>
  <c r="F133" i="2" s="1"/>
  <c r="G133" i="2" s="1"/>
  <c r="I133" i="2" s="1"/>
  <c r="E134" i="2"/>
  <c r="F134" i="2" s="1"/>
  <c r="G134" i="2" s="1"/>
  <c r="I134" i="2" s="1"/>
  <c r="E135" i="2"/>
  <c r="F135" i="2" s="1"/>
  <c r="G135" i="2" s="1"/>
  <c r="K135" i="2" s="1"/>
  <c r="E136" i="2"/>
  <c r="F136" i="2" s="1"/>
  <c r="G136" i="2" s="1"/>
  <c r="K136" i="2" s="1"/>
  <c r="E137" i="2"/>
  <c r="F137" i="2" s="1"/>
  <c r="E138" i="2"/>
  <c r="F138" i="2" s="1"/>
  <c r="G138" i="2" s="1"/>
  <c r="K138" i="2" s="1"/>
  <c r="E139" i="2"/>
  <c r="F139" i="2"/>
  <c r="G139" i="2" s="1"/>
  <c r="K139" i="2" s="1"/>
  <c r="E140" i="2"/>
  <c r="F140" i="2" s="1"/>
  <c r="G140" i="2"/>
  <c r="K140" i="2" s="1"/>
  <c r="E141" i="2"/>
  <c r="F141" i="2"/>
  <c r="G141" i="2"/>
  <c r="K141" i="2" s="1"/>
  <c r="C17" i="2"/>
  <c r="Q21" i="2"/>
  <c r="G22" i="2"/>
  <c r="N22" i="2" s="1"/>
  <c r="Q22" i="2"/>
  <c r="G23" i="2"/>
  <c r="N23" i="2" s="1"/>
  <c r="Q23" i="2"/>
  <c r="N24" i="2"/>
  <c r="Q24" i="2"/>
  <c r="Q25" i="2"/>
  <c r="Q26" i="2"/>
  <c r="G27" i="2"/>
  <c r="I27" i="2"/>
  <c r="Q27" i="2"/>
  <c r="I28" i="2"/>
  <c r="Q28" i="2"/>
  <c r="Q29" i="2"/>
  <c r="N30" i="2"/>
  <c r="Q30" i="2"/>
  <c r="J31" i="2"/>
  <c r="Q31" i="2"/>
  <c r="Q32" i="2"/>
  <c r="I33" i="2"/>
  <c r="Q33" i="2"/>
  <c r="Q34" i="2"/>
  <c r="Q35" i="2"/>
  <c r="Q36" i="2"/>
  <c r="Q37" i="2"/>
  <c r="Q38" i="2"/>
  <c r="Q39" i="2"/>
  <c r="J40" i="2"/>
  <c r="Q40" i="2"/>
  <c r="Q41" i="2"/>
  <c r="G42" i="2"/>
  <c r="J42" i="2" s="1"/>
  <c r="Q42" i="2"/>
  <c r="G43" i="2"/>
  <c r="I43" i="2"/>
  <c r="Q43" i="2"/>
  <c r="J44" i="2"/>
  <c r="Q44" i="2"/>
  <c r="Q45" i="2"/>
  <c r="J46" i="2"/>
  <c r="Q46" i="2"/>
  <c r="J47" i="2"/>
  <c r="Q47" i="2"/>
  <c r="J48" i="2"/>
  <c r="Q48" i="2"/>
  <c r="J49" i="2"/>
  <c r="Q49" i="2"/>
  <c r="Q50" i="2"/>
  <c r="G51" i="2"/>
  <c r="J51" i="2" s="1"/>
  <c r="Q51" i="2"/>
  <c r="Q52" i="2"/>
  <c r="Q53" i="2"/>
  <c r="G54" i="2"/>
  <c r="J54" i="2" s="1"/>
  <c r="Q54" i="2"/>
  <c r="G55" i="2"/>
  <c r="J55" i="2" s="1"/>
  <c r="Q55" i="2"/>
  <c r="Q56" i="2"/>
  <c r="Q57" i="2"/>
  <c r="Q58" i="2"/>
  <c r="G59" i="2"/>
  <c r="K59" i="2"/>
  <c r="Q59" i="2"/>
  <c r="Q60" i="2"/>
  <c r="Q61" i="2"/>
  <c r="J62" i="2"/>
  <c r="Q62" i="2"/>
  <c r="J63" i="2"/>
  <c r="Q63" i="2"/>
  <c r="J64" i="2"/>
  <c r="Q64" i="2"/>
  <c r="Q65" i="2"/>
  <c r="Q66" i="2"/>
  <c r="G67" i="2"/>
  <c r="J67" i="2" s="1"/>
  <c r="Q67" i="2"/>
  <c r="Q68" i="2"/>
  <c r="Q69" i="2"/>
  <c r="G70" i="2"/>
  <c r="I70" i="2" s="1"/>
  <c r="Q70" i="2"/>
  <c r="Q71" i="2"/>
  <c r="J72" i="2"/>
  <c r="Q72" i="2"/>
  <c r="Q73" i="2"/>
  <c r="G74" i="2"/>
  <c r="I74" i="2" s="1"/>
  <c r="Q74" i="2"/>
  <c r="Q75" i="2"/>
  <c r="G76" i="2"/>
  <c r="I76" i="2" s="1"/>
  <c r="Q76" i="2"/>
  <c r="Q77" i="2"/>
  <c r="Q78" i="2"/>
  <c r="G79" i="2"/>
  <c r="J79" i="2" s="1"/>
  <c r="Q79" i="2"/>
  <c r="J80" i="2"/>
  <c r="Q80" i="2"/>
  <c r="Q81" i="2"/>
  <c r="J82" i="2"/>
  <c r="Q82" i="2"/>
  <c r="G83" i="2"/>
  <c r="J83" i="2" s="1"/>
  <c r="Q83" i="2"/>
  <c r="Q84" i="2"/>
  <c r="G85" i="2"/>
  <c r="I85" i="2" s="1"/>
  <c r="Q85" i="2"/>
  <c r="I86" i="2"/>
  <c r="Q86" i="2"/>
  <c r="J87" i="2"/>
  <c r="Q87" i="2"/>
  <c r="Q88" i="2"/>
  <c r="G89" i="2"/>
  <c r="J89" i="2" s="1"/>
  <c r="Q89" i="2"/>
  <c r="G90" i="2"/>
  <c r="J90" i="2"/>
  <c r="Q90" i="2"/>
  <c r="Q91" i="2"/>
  <c r="Q92" i="2"/>
  <c r="Q93" i="2"/>
  <c r="J94" i="2"/>
  <c r="Q94" i="2"/>
  <c r="Q95" i="2"/>
  <c r="G96" i="2"/>
  <c r="J96" i="2" s="1"/>
  <c r="Q96" i="2"/>
  <c r="G97" i="2"/>
  <c r="J97" i="2" s="1"/>
  <c r="Q97" i="2"/>
  <c r="Q98" i="2"/>
  <c r="I99" i="2"/>
  <c r="Q99" i="2"/>
  <c r="Q100" i="2"/>
  <c r="Q101" i="2"/>
  <c r="Q102" i="2"/>
  <c r="G103" i="2"/>
  <c r="I103" i="2"/>
  <c r="Q103" i="2"/>
  <c r="Q104" i="2"/>
  <c r="Q105" i="2"/>
  <c r="Q106" i="2"/>
  <c r="G107" i="2"/>
  <c r="J107" i="2" s="1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K142" i="2"/>
  <c r="Q142" i="2"/>
  <c r="Q143" i="2"/>
  <c r="K144" i="2"/>
  <c r="Q144" i="2"/>
  <c r="K145" i="2"/>
  <c r="Q145" i="2"/>
  <c r="K146" i="2"/>
  <c r="Q146" i="2"/>
  <c r="Q147" i="2"/>
  <c r="Q148" i="2"/>
  <c r="Q149" i="2"/>
  <c r="Q150" i="2"/>
  <c r="Q151" i="2"/>
  <c r="Q152" i="2"/>
  <c r="Q153" i="2"/>
  <c r="Q154" i="2"/>
  <c r="K155" i="2"/>
  <c r="Q155" i="2"/>
  <c r="Q156" i="2"/>
  <c r="K157" i="2"/>
  <c r="Q157" i="2"/>
  <c r="Q158" i="2"/>
  <c r="K159" i="2"/>
  <c r="Q159" i="2"/>
  <c r="L160" i="2"/>
  <c r="Q160" i="2"/>
  <c r="K161" i="2"/>
  <c r="Q161" i="2"/>
  <c r="Q162" i="2"/>
  <c r="Q163" i="2"/>
  <c r="Q164" i="2"/>
  <c r="Q165" i="2"/>
  <c r="K166" i="2"/>
  <c r="Q166" i="2"/>
  <c r="Q167" i="2"/>
  <c r="K168" i="2"/>
  <c r="Q168" i="2"/>
  <c r="Q169" i="2"/>
  <c r="L170" i="2"/>
  <c r="Q170" i="2"/>
  <c r="Q171" i="2"/>
  <c r="K172" i="2"/>
  <c r="Q172" i="2"/>
  <c r="Q173" i="2"/>
  <c r="Q174" i="2"/>
  <c r="Q175" i="2"/>
  <c r="Q176" i="2"/>
  <c r="Q177" i="2"/>
  <c r="Q178" i="2"/>
  <c r="Q179" i="2"/>
  <c r="K180" i="2"/>
  <c r="Q180" i="2"/>
  <c r="Q181" i="2"/>
  <c r="K182" i="2"/>
  <c r="Q182" i="2"/>
  <c r="Q183" i="2"/>
  <c r="Q184" i="2"/>
  <c r="E11" i="3"/>
  <c r="I11" i="3"/>
  <c r="I12" i="3"/>
  <c r="I13" i="3"/>
  <c r="I14" i="3"/>
  <c r="E15" i="3"/>
  <c r="I15" i="3"/>
  <c r="E16" i="3"/>
  <c r="I16" i="3"/>
  <c r="I17" i="3"/>
  <c r="I18" i="3"/>
  <c r="E19" i="3"/>
  <c r="I19" i="3"/>
  <c r="I20" i="3"/>
  <c r="I21" i="3"/>
  <c r="I22" i="3"/>
  <c r="I23" i="3"/>
  <c r="E24" i="3"/>
  <c r="I24" i="3"/>
  <c r="I25" i="3"/>
  <c r="I26" i="3"/>
  <c r="E27" i="3"/>
  <c r="I27" i="3"/>
  <c r="I28" i="3"/>
  <c r="E29" i="3"/>
  <c r="I29" i="3"/>
  <c r="I30" i="3"/>
  <c r="E31" i="3"/>
  <c r="I31" i="3"/>
  <c r="I32" i="3"/>
  <c r="E33" i="3"/>
  <c r="I33" i="3"/>
  <c r="E34" i="3"/>
  <c r="I34" i="3"/>
  <c r="I35" i="3"/>
  <c r="I36" i="3"/>
  <c r="I37" i="3"/>
  <c r="E38" i="3"/>
  <c r="I38" i="3"/>
  <c r="E39" i="3"/>
  <c r="I39" i="3"/>
  <c r="I40" i="3"/>
  <c r="I41" i="3"/>
  <c r="E42" i="3"/>
  <c r="I42" i="3"/>
  <c r="I43" i="3"/>
  <c r="I44" i="3"/>
  <c r="I45" i="3"/>
  <c r="I46" i="3"/>
  <c r="E47" i="3"/>
  <c r="I47" i="3"/>
  <c r="I48" i="3"/>
  <c r="I49" i="3"/>
  <c r="E50" i="3"/>
  <c r="I50" i="3"/>
  <c r="E51" i="3"/>
  <c r="I51" i="3"/>
  <c r="I52" i="3"/>
  <c r="I53" i="3"/>
  <c r="I54" i="3"/>
  <c r="I55" i="3"/>
  <c r="E56" i="3"/>
  <c r="I56" i="3"/>
  <c r="I57" i="3"/>
  <c r="I58" i="3"/>
  <c r="I59" i="3"/>
  <c r="I60" i="3"/>
  <c r="E61" i="3"/>
  <c r="I61" i="3"/>
  <c r="I62" i="3"/>
  <c r="I63" i="3"/>
  <c r="E64" i="3"/>
  <c r="I64" i="3"/>
  <c r="E65" i="3"/>
  <c r="I65" i="3"/>
  <c r="I66" i="3"/>
  <c r="I67" i="3"/>
  <c r="E68" i="3"/>
  <c r="I68" i="3"/>
  <c r="I69" i="3"/>
  <c r="E70" i="3"/>
  <c r="I70" i="3"/>
  <c r="E71" i="3"/>
  <c r="I71" i="3"/>
  <c r="I72" i="3"/>
  <c r="I73" i="3"/>
  <c r="I74" i="3"/>
  <c r="E75" i="3"/>
  <c r="I75" i="3"/>
  <c r="E76" i="3"/>
  <c r="I76" i="3"/>
  <c r="I77" i="3"/>
  <c r="I78" i="3"/>
  <c r="E79" i="3"/>
  <c r="I79" i="3"/>
  <c r="I80" i="3"/>
  <c r="I81" i="3"/>
  <c r="I82" i="3"/>
  <c r="E83" i="3"/>
  <c r="I83" i="3"/>
  <c r="I84" i="3"/>
  <c r="E85" i="3"/>
  <c r="I85" i="3"/>
  <c r="I86" i="3"/>
  <c r="I87" i="3"/>
  <c r="I88" i="3"/>
  <c r="E89" i="3"/>
  <c r="I89" i="3"/>
  <c r="I90" i="3"/>
  <c r="I91" i="3"/>
  <c r="E92" i="3"/>
  <c r="I92" i="3"/>
  <c r="E93" i="3"/>
  <c r="I93" i="3"/>
  <c r="I94" i="3"/>
  <c r="I95" i="3"/>
  <c r="E96" i="3"/>
  <c r="I96" i="3"/>
  <c r="E97" i="3"/>
  <c r="I97" i="3"/>
  <c r="E98" i="3"/>
  <c r="I98" i="3"/>
  <c r="I99" i="3"/>
  <c r="I100" i="3"/>
  <c r="I101" i="3"/>
  <c r="I102" i="3"/>
  <c r="I103" i="3"/>
  <c r="I104" i="3"/>
  <c r="I105" i="3"/>
  <c r="I106" i="3"/>
  <c r="E107" i="3"/>
  <c r="I107" i="3"/>
  <c r="I108" i="3"/>
  <c r="I109" i="3"/>
  <c r="I110" i="3"/>
  <c r="I111" i="3"/>
  <c r="E112" i="3"/>
  <c r="I112" i="3"/>
  <c r="E113" i="3"/>
  <c r="I113" i="3"/>
  <c r="E114" i="3"/>
  <c r="I114" i="3"/>
  <c r="E115" i="3"/>
  <c r="I115" i="3"/>
  <c r="E116" i="3"/>
  <c r="I116" i="3"/>
  <c r="E117" i="3"/>
  <c r="I117" i="3"/>
  <c r="E118" i="3"/>
  <c r="I118" i="3"/>
  <c r="E119" i="3"/>
  <c r="I119" i="3"/>
  <c r="E120" i="3"/>
  <c r="I120" i="3"/>
  <c r="E121" i="3"/>
  <c r="I121" i="3"/>
  <c r="E122" i="3"/>
  <c r="I122" i="3"/>
  <c r="E123" i="3"/>
  <c r="I123" i="3"/>
  <c r="E124" i="3"/>
  <c r="I124" i="3"/>
  <c r="E125" i="3"/>
  <c r="I125" i="3"/>
  <c r="E126" i="3"/>
  <c r="I126" i="3"/>
  <c r="E127" i="3"/>
  <c r="I127" i="3"/>
  <c r="E128" i="3"/>
  <c r="I128" i="3"/>
  <c r="E129" i="3"/>
  <c r="I129" i="3"/>
  <c r="E130" i="3"/>
  <c r="I130" i="3"/>
  <c r="E131" i="3"/>
  <c r="I131" i="3"/>
  <c r="E132" i="3"/>
  <c r="I132" i="3"/>
  <c r="E133" i="3"/>
  <c r="I133" i="3"/>
  <c r="E134" i="3"/>
  <c r="I134" i="3"/>
  <c r="E135" i="3"/>
  <c r="I135" i="3"/>
  <c r="E136" i="3"/>
  <c r="I136" i="3"/>
  <c r="E137" i="3"/>
  <c r="I137" i="3"/>
  <c r="E138" i="3"/>
  <c r="I138" i="3"/>
  <c r="E139" i="3"/>
  <c r="I139" i="3"/>
  <c r="E140" i="3"/>
  <c r="I140" i="3"/>
  <c r="E141" i="3"/>
  <c r="I141" i="3"/>
  <c r="E142" i="3"/>
  <c r="I142" i="3"/>
  <c r="E143" i="3"/>
  <c r="I143" i="3"/>
  <c r="E144" i="3"/>
  <c r="I144" i="3"/>
  <c r="E145" i="3"/>
  <c r="I145" i="3"/>
  <c r="E146" i="3"/>
  <c r="I146" i="3"/>
  <c r="E147" i="3"/>
  <c r="I147" i="3"/>
  <c r="E148" i="3"/>
  <c r="I148" i="3"/>
  <c r="E149" i="3"/>
  <c r="I149" i="3"/>
  <c r="E150" i="3"/>
  <c r="I150" i="3"/>
  <c r="E151" i="3"/>
  <c r="I151" i="3"/>
  <c r="E152" i="3"/>
  <c r="I152" i="3"/>
  <c r="E153" i="3"/>
  <c r="I153" i="3"/>
  <c r="E154" i="3"/>
  <c r="I154" i="3"/>
  <c r="E155" i="3"/>
  <c r="I155" i="3"/>
  <c r="E156" i="3"/>
  <c r="I156" i="3"/>
  <c r="E157" i="3"/>
  <c r="I157" i="3"/>
  <c r="E158" i="3"/>
  <c r="I158" i="3"/>
  <c r="E159" i="3"/>
  <c r="I159" i="3"/>
  <c r="E160" i="3"/>
  <c r="I160" i="3"/>
  <c r="E161" i="3"/>
  <c r="I161" i="3"/>
  <c r="E162" i="3"/>
  <c r="I162" i="3"/>
  <c r="E163" i="3"/>
  <c r="I163" i="3"/>
  <c r="E164" i="3"/>
  <c r="I164" i="3"/>
  <c r="E165" i="3"/>
  <c r="I165" i="3"/>
  <c r="E166" i="3"/>
  <c r="I166" i="3"/>
  <c r="E167" i="3"/>
  <c r="I167" i="3"/>
  <c r="E168" i="3"/>
  <c r="I168" i="3"/>
  <c r="E169" i="3"/>
  <c r="I169" i="3"/>
  <c r="E170" i="3"/>
  <c r="I170" i="3"/>
  <c r="E171" i="3"/>
  <c r="I171" i="3"/>
  <c r="E172" i="3"/>
  <c r="I172" i="3"/>
  <c r="E173" i="3"/>
  <c r="I173" i="3"/>
  <c r="E174" i="3"/>
  <c r="I174" i="3"/>
  <c r="E175" i="3"/>
  <c r="I175" i="3"/>
  <c r="E176" i="3"/>
  <c r="I176" i="3"/>
  <c r="E177" i="3"/>
  <c r="I177" i="3"/>
  <c r="E178" i="3"/>
  <c r="I178" i="3"/>
  <c r="E179" i="3"/>
  <c r="I179" i="3"/>
  <c r="E180" i="3"/>
  <c r="I180" i="3"/>
  <c r="E181" i="3"/>
  <c r="I181" i="3"/>
  <c r="E182" i="3"/>
  <c r="I182" i="3"/>
  <c r="E183" i="3"/>
  <c r="I183" i="3"/>
  <c r="E184" i="3"/>
  <c r="I184" i="3"/>
  <c r="E185" i="3"/>
  <c r="I185" i="3"/>
  <c r="E186" i="3"/>
  <c r="I186" i="3"/>
  <c r="E187" i="3"/>
  <c r="I187" i="3"/>
  <c r="E188" i="3"/>
  <c r="I188" i="3"/>
  <c r="E189" i="3"/>
  <c r="I189" i="3"/>
  <c r="E190" i="3"/>
  <c r="I190" i="3"/>
  <c r="E191" i="3"/>
  <c r="I191" i="3"/>
  <c r="E192" i="3"/>
  <c r="I192" i="3"/>
  <c r="E193" i="3"/>
  <c r="I193" i="3"/>
  <c r="E194" i="3"/>
  <c r="I194" i="3"/>
  <c r="E195" i="3"/>
  <c r="I195" i="3"/>
  <c r="E196" i="3"/>
  <c r="I196" i="3"/>
  <c r="E197" i="3"/>
  <c r="I197" i="3"/>
  <c r="E198" i="3"/>
  <c r="I198" i="3"/>
  <c r="E199" i="3"/>
  <c r="I199" i="3"/>
  <c r="E200" i="3"/>
  <c r="I200" i="3"/>
  <c r="E201" i="3"/>
  <c r="I201" i="3"/>
  <c r="E202" i="3"/>
  <c r="I202" i="3"/>
  <c r="E203" i="3"/>
  <c r="I203" i="3"/>
  <c r="E204" i="3"/>
  <c r="I204" i="3"/>
  <c r="E205" i="3"/>
  <c r="I205" i="3"/>
  <c r="E206" i="3"/>
  <c r="I206" i="3"/>
  <c r="E207" i="3"/>
  <c r="I207" i="3"/>
  <c r="I208" i="3"/>
  <c r="E209" i="3"/>
  <c r="I209" i="3"/>
  <c r="E210" i="3"/>
  <c r="I210" i="3"/>
  <c r="I211" i="3"/>
  <c r="I212" i="3"/>
  <c r="E213" i="3"/>
  <c r="I213" i="3"/>
  <c r="E214" i="3"/>
  <c r="I214" i="3"/>
  <c r="E215" i="3"/>
  <c r="I215" i="3"/>
  <c r="I216" i="3"/>
  <c r="E217" i="3"/>
  <c r="I217" i="3"/>
  <c r="I218" i="3"/>
  <c r="E219" i="3"/>
  <c r="I219" i="3"/>
  <c r="I220" i="3"/>
  <c r="E221" i="3"/>
  <c r="I221" i="3"/>
  <c r="E222" i="3"/>
  <c r="I222" i="3"/>
  <c r="I223" i="3"/>
  <c r="I224" i="3"/>
  <c r="I225" i="3"/>
  <c r="I226" i="3"/>
  <c r="E227" i="3"/>
  <c r="I227" i="3"/>
  <c r="I228" i="3"/>
  <c r="E229" i="3"/>
  <c r="I229" i="3"/>
  <c r="E230" i="3"/>
  <c r="I230" i="3"/>
  <c r="E231" i="3"/>
  <c r="I231" i="3"/>
  <c r="I232" i="3"/>
  <c r="I233" i="3"/>
  <c r="I234" i="3"/>
  <c r="E235" i="3"/>
  <c r="I235" i="3"/>
  <c r="I236" i="3"/>
  <c r="I237" i="3"/>
  <c r="E238" i="3"/>
  <c r="I238" i="3"/>
  <c r="E239" i="3"/>
  <c r="I239" i="3"/>
  <c r="I240" i="3"/>
  <c r="I241" i="3"/>
  <c r="I242" i="3"/>
  <c r="E243" i="3"/>
  <c r="I243" i="3"/>
  <c r="I244" i="3"/>
  <c r="E245" i="3"/>
  <c r="I245" i="3"/>
  <c r="E246" i="3"/>
  <c r="I246" i="3"/>
  <c r="E247" i="3"/>
  <c r="I247" i="3"/>
  <c r="I248" i="3"/>
  <c r="E249" i="3"/>
  <c r="I249" i="3"/>
  <c r="I250" i="3"/>
  <c r="E251" i="3"/>
  <c r="I251" i="3"/>
  <c r="I252" i="3"/>
  <c r="E253" i="3"/>
  <c r="I253" i="3"/>
  <c r="E254" i="3"/>
  <c r="I254" i="3"/>
  <c r="E255" i="3"/>
  <c r="I255" i="3"/>
  <c r="E256" i="3"/>
  <c r="I256" i="3"/>
  <c r="E257" i="3"/>
  <c r="I257" i="3"/>
  <c r="E258" i="3"/>
  <c r="I258" i="3"/>
  <c r="E259" i="3"/>
  <c r="I259" i="3"/>
  <c r="E260" i="3"/>
  <c r="I260" i="3"/>
  <c r="E11" i="4"/>
  <c r="E12" i="4"/>
  <c r="E13" i="4"/>
  <c r="E18" i="4"/>
  <c r="E21" i="4"/>
  <c r="E22" i="4"/>
  <c r="E24" i="4"/>
  <c r="E26" i="4"/>
  <c r="E28" i="4"/>
  <c r="E29" i="4"/>
  <c r="E34" i="4"/>
  <c r="E35" i="4"/>
  <c r="E40" i="4"/>
  <c r="E43" i="4"/>
  <c r="E44" i="4"/>
  <c r="E48" i="4"/>
  <c r="E50" i="4"/>
  <c r="E51" i="4"/>
  <c r="E53" i="4"/>
  <c r="E57" i="4"/>
  <c r="E59" i="4"/>
  <c r="E63" i="4"/>
  <c r="E66" i="4"/>
  <c r="E68" i="4"/>
  <c r="E69" i="4"/>
  <c r="E74" i="4"/>
  <c r="E76" i="4"/>
  <c r="E77" i="4"/>
  <c r="E78" i="4"/>
  <c r="E80" i="4"/>
  <c r="E81" i="4"/>
  <c r="E87" i="4"/>
  <c r="E88" i="4"/>
  <c r="E89" i="4"/>
  <c r="E92" i="4"/>
  <c r="E97" i="4"/>
  <c r="E99" i="4"/>
  <c r="E100" i="4"/>
  <c r="E101" i="4"/>
  <c r="E103" i="4"/>
  <c r="E104" i="4"/>
  <c r="E105" i="4"/>
  <c r="E109" i="4"/>
  <c r="E110" i="4"/>
  <c r="E112" i="4"/>
  <c r="E113" i="4"/>
  <c r="E114" i="4"/>
  <c r="D115" i="4"/>
  <c r="E115" i="4"/>
  <c r="E116" i="4"/>
  <c r="D117" i="4"/>
  <c r="E117" i="4"/>
  <c r="E118" i="4"/>
  <c r="E121" i="4"/>
  <c r="D122" i="4"/>
  <c r="E122" i="4"/>
  <c r="E123" i="4"/>
  <c r="E125" i="4"/>
  <c r="E128" i="4"/>
  <c r="D129" i="4"/>
  <c r="E129" i="4"/>
  <c r="D130" i="4"/>
  <c r="E130" i="4"/>
  <c r="E131" i="4"/>
  <c r="E132" i="4"/>
  <c r="D135" i="4"/>
  <c r="E135" i="4"/>
  <c r="E136" i="4"/>
  <c r="D137" i="4"/>
  <c r="E137" i="4"/>
  <c r="D138" i="4"/>
  <c r="E138" i="4"/>
  <c r="E139" i="4"/>
  <c r="E140" i="4"/>
  <c r="E141" i="4"/>
  <c r="E142" i="4"/>
  <c r="E143" i="4"/>
  <c r="E144" i="4"/>
  <c r="E145" i="4"/>
  <c r="E149" i="4"/>
  <c r="E150" i="4"/>
  <c r="E151" i="4"/>
  <c r="E152" i="4"/>
  <c r="E153" i="4"/>
  <c r="D155" i="4"/>
  <c r="E155" i="4"/>
  <c r="D156" i="4"/>
  <c r="E157" i="4"/>
  <c r="E158" i="4"/>
  <c r="E159" i="4"/>
  <c r="E161" i="4"/>
  <c r="E162" i="4"/>
  <c r="E163" i="4"/>
  <c r="E164" i="4"/>
  <c r="E165" i="4"/>
  <c r="E166" i="4"/>
  <c r="E168" i="4"/>
  <c r="E170" i="4"/>
  <c r="E171" i="4"/>
  <c r="E172" i="4"/>
  <c r="E173" i="4"/>
  <c r="E177" i="4"/>
  <c r="E178" i="4"/>
  <c r="E179" i="4"/>
  <c r="E180" i="4"/>
  <c r="E182" i="4"/>
  <c r="E183" i="4"/>
  <c r="E185" i="4"/>
  <c r="E186" i="4"/>
  <c r="E189" i="4"/>
  <c r="E190" i="4"/>
  <c r="E194" i="4"/>
  <c r="E196" i="4"/>
  <c r="E197" i="4"/>
  <c r="E198" i="4"/>
  <c r="E199" i="4"/>
  <c r="E200" i="4"/>
  <c r="E201" i="4"/>
  <c r="E207" i="4"/>
  <c r="E209" i="4"/>
  <c r="E211" i="4"/>
  <c r="E212" i="4"/>
  <c r="E213" i="4"/>
  <c r="E216" i="4"/>
  <c r="E218" i="4"/>
  <c r="E219" i="4"/>
  <c r="E222" i="4"/>
  <c r="E224" i="4"/>
  <c r="E225" i="4"/>
  <c r="E228" i="4"/>
  <c r="E231" i="4"/>
  <c r="E232" i="4"/>
  <c r="E234" i="4"/>
  <c r="E235" i="4"/>
  <c r="E236" i="4"/>
  <c r="E240" i="4"/>
  <c r="E241" i="4"/>
  <c r="E244" i="4"/>
  <c r="E245" i="4"/>
  <c r="E246" i="4"/>
  <c r="E56" i="4"/>
  <c r="E101" i="3"/>
  <c r="E88" i="3"/>
  <c r="E74" i="3"/>
  <c r="E46" i="3"/>
  <c r="E37" i="3"/>
  <c r="E23" i="3"/>
  <c r="E14" i="3"/>
  <c r="E160" i="4"/>
  <c r="E154" i="4"/>
  <c r="E146" i="4"/>
  <c r="E133" i="4"/>
  <c r="E127" i="4"/>
  <c r="E120" i="4"/>
  <c r="E106" i="4"/>
  <c r="E98" i="4"/>
  <c r="E65" i="4"/>
  <c r="E42" i="4"/>
  <c r="E30" i="4"/>
  <c r="E20" i="4"/>
  <c r="E252" i="3"/>
  <c r="E234" i="3"/>
  <c r="E225" i="3"/>
  <c r="E211" i="3"/>
  <c r="E110" i="3"/>
  <c r="E105" i="3"/>
  <c r="E78" i="3"/>
  <c r="E41" i="3"/>
  <c r="E18" i="3"/>
  <c r="E217" i="4"/>
  <c r="E214" i="4"/>
  <c r="E54" i="3"/>
  <c r="E45" i="3"/>
  <c r="E22" i="3"/>
  <c r="E226" i="3"/>
  <c r="E147" i="4"/>
  <c r="E107" i="4"/>
  <c r="E55" i="4"/>
  <c r="E203" i="4"/>
  <c r="E242" i="3"/>
  <c r="E233" i="3"/>
  <c r="E104" i="3"/>
  <c r="E91" i="3"/>
  <c r="E86" i="3"/>
  <c r="E72" i="3"/>
  <c r="E63" i="3"/>
  <c r="E49" i="3"/>
  <c r="E35" i="3"/>
  <c r="E26" i="3"/>
  <c r="E12" i="3"/>
  <c r="E148" i="4"/>
  <c r="E108" i="4"/>
  <c r="E134" i="4"/>
  <c r="E32" i="4"/>
  <c r="E233" i="4"/>
  <c r="E193" i="4"/>
  <c r="E192" i="4"/>
  <c r="E119" i="4"/>
  <c r="E221" i="4"/>
  <c r="E85" i="4"/>
  <c r="E62" i="4"/>
  <c r="E39" i="4"/>
  <c r="E17" i="4"/>
  <c r="E220" i="4"/>
  <c r="E124" i="4"/>
  <c r="E111" i="4"/>
  <c r="E95" i="4"/>
  <c r="E83" i="4"/>
  <c r="E72" i="4"/>
  <c r="E60" i="4"/>
  <c r="E38" i="4"/>
  <c r="E16" i="4"/>
  <c r="E237" i="3"/>
  <c r="E223" i="3"/>
  <c r="E108" i="3"/>
  <c r="E99" i="3"/>
  <c r="E95" i="3"/>
  <c r="E81" i="3"/>
  <c r="E67" i="3"/>
  <c r="E53" i="3"/>
  <c r="E30" i="3"/>
  <c r="E91" i="4"/>
  <c r="E204" i="4"/>
  <c r="E223" i="4"/>
  <c r="E243" i="4"/>
  <c r="E126" i="4"/>
  <c r="E100" i="3"/>
  <c r="E82" i="3"/>
  <c r="E59" i="3"/>
  <c r="E96" i="4"/>
  <c r="E230" i="4"/>
  <c r="E237" i="4"/>
  <c r="E229" i="4"/>
  <c r="E188" i="4"/>
  <c r="E156" i="4"/>
  <c r="E102" i="4"/>
  <c r="E94" i="4"/>
  <c r="E82" i="4"/>
  <c r="E71" i="4"/>
  <c r="E47" i="4"/>
  <c r="E36" i="4"/>
  <c r="E25" i="4"/>
  <c r="E250" i="3"/>
  <c r="E241" i="3"/>
  <c r="E103" i="3"/>
  <c r="E57" i="3"/>
  <c r="E43" i="3"/>
  <c r="E20" i="3"/>
  <c r="E310" i="1"/>
  <c r="F310" i="1" s="1"/>
  <c r="G310" i="1" s="1"/>
  <c r="K310" i="1" s="1"/>
  <c r="E300" i="1"/>
  <c r="F300" i="1"/>
  <c r="G300" i="1" s="1"/>
  <c r="K300" i="1" s="1"/>
  <c r="E292" i="1"/>
  <c r="F292" i="1" s="1"/>
  <c r="G292" i="1" s="1"/>
  <c r="K292" i="1" s="1"/>
  <c r="E284" i="1"/>
  <c r="E306" i="1"/>
  <c r="F306" i="1" s="1"/>
  <c r="G306" i="1" s="1"/>
  <c r="K306" i="1" s="1"/>
  <c r="E302" i="1"/>
  <c r="F302" i="1" s="1"/>
  <c r="G302" i="1" s="1"/>
  <c r="K302" i="1" s="1"/>
  <c r="E294" i="1"/>
  <c r="F294" i="1"/>
  <c r="G294" i="1" s="1"/>
  <c r="K294" i="1" s="1"/>
  <c r="E286" i="1"/>
  <c r="G280" i="1"/>
  <c r="K280" i="1" s="1"/>
  <c r="E204" i="1"/>
  <c r="F204" i="1" s="1"/>
  <c r="G204" i="1" s="1"/>
  <c r="I204" i="1" s="1"/>
  <c r="E200" i="1"/>
  <c r="E196" i="1"/>
  <c r="E93" i="4" s="1"/>
  <c r="E192" i="1"/>
  <c r="E188" i="1"/>
  <c r="F188" i="1" s="1"/>
  <c r="G188" i="1" s="1"/>
  <c r="K188" i="1" s="1"/>
  <c r="E184" i="1"/>
  <c r="E180" i="1"/>
  <c r="E106" i="3" s="1"/>
  <c r="E176" i="1"/>
  <c r="E172" i="1"/>
  <c r="E102" i="3" s="1"/>
  <c r="E168" i="1"/>
  <c r="E164" i="1"/>
  <c r="E238" i="4" s="1"/>
  <c r="E160" i="1"/>
  <c r="E156" i="1"/>
  <c r="E75" i="4" s="1"/>
  <c r="E152" i="1"/>
  <c r="E148" i="1"/>
  <c r="E84" i="3" s="1"/>
  <c r="E144" i="1"/>
  <c r="E140" i="1"/>
  <c r="E215" i="4" s="1"/>
  <c r="E136" i="1"/>
  <c r="E132" i="1"/>
  <c r="E210" i="4" s="1"/>
  <c r="E128" i="1"/>
  <c r="E124" i="1"/>
  <c r="F124" i="1" s="1"/>
  <c r="G124" i="1" s="1"/>
  <c r="I124" i="1" s="1"/>
  <c r="E120" i="1"/>
  <c r="E116" i="1"/>
  <c r="F116" i="1" s="1"/>
  <c r="G116" i="1" s="1"/>
  <c r="I116" i="1" s="1"/>
  <c r="E112" i="1"/>
  <c r="E108" i="1"/>
  <c r="F108" i="1" s="1"/>
  <c r="G108" i="1" s="1"/>
  <c r="K108" i="1" s="1"/>
  <c r="E104" i="1"/>
  <c r="E100" i="1"/>
  <c r="E40" i="3" s="1"/>
  <c r="E96" i="1"/>
  <c r="E92" i="1"/>
  <c r="E32" i="3" s="1"/>
  <c r="E88" i="1"/>
  <c r="E84" i="1"/>
  <c r="E25" i="3" s="1"/>
  <c r="E80" i="1"/>
  <c r="E76" i="1"/>
  <c r="F76" i="1" s="1"/>
  <c r="G76" i="1" s="1"/>
  <c r="I76" i="1" s="1"/>
  <c r="E72" i="1"/>
  <c r="E68" i="1"/>
  <c r="E41" i="4" s="1"/>
  <c r="E64" i="1"/>
  <c r="E60" i="1"/>
  <c r="F60" i="1" s="1"/>
  <c r="G60" i="1" s="1"/>
  <c r="H60" i="1" s="1"/>
  <c r="E56" i="1"/>
  <c r="E52" i="1"/>
  <c r="E236" i="3" s="1"/>
  <c r="E48" i="1"/>
  <c r="E44" i="1"/>
  <c r="E19" i="4" s="1"/>
  <c r="E40" i="1"/>
  <c r="E36" i="1"/>
  <c r="E220" i="3" s="1"/>
  <c r="E32" i="1"/>
  <c r="E28" i="1"/>
  <c r="F28" i="1" s="1"/>
  <c r="G28" i="1" s="1"/>
  <c r="H28" i="1" s="1"/>
  <c r="E24" i="1"/>
  <c r="E309" i="1"/>
  <c r="F309" i="1" s="1"/>
  <c r="G309" i="1" s="1"/>
  <c r="K309" i="1" s="1"/>
  <c r="E291" i="1"/>
  <c r="F291" i="1" s="1"/>
  <c r="G291" i="1" s="1"/>
  <c r="K291" i="1" s="1"/>
  <c r="G285" i="1"/>
  <c r="K285" i="1" s="1"/>
  <c r="E27" i="4"/>
  <c r="F84" i="1"/>
  <c r="G84" i="1" s="1"/>
  <c r="I84" i="1" s="1"/>
  <c r="E181" i="4"/>
  <c r="E205" i="4"/>
  <c r="F148" i="1"/>
  <c r="G148" i="1" s="1"/>
  <c r="I148" i="1" s="1"/>
  <c r="F180" i="1"/>
  <c r="G180" i="1" s="1"/>
  <c r="I180" i="1" s="1"/>
  <c r="F286" i="1"/>
  <c r="G286" i="1" s="1"/>
  <c r="K286" i="1" s="1"/>
  <c r="E169" i="4"/>
  <c r="F24" i="1"/>
  <c r="G24" i="1"/>
  <c r="H24" i="1" s="1"/>
  <c r="E208" i="3"/>
  <c r="F88" i="1"/>
  <c r="G88" i="1"/>
  <c r="I88" i="1" s="1"/>
  <c r="E28" i="3"/>
  <c r="E184" i="4"/>
  <c r="F152" i="1"/>
  <c r="G152" i="1" s="1"/>
  <c r="I152" i="1" s="1"/>
  <c r="E87" i="3"/>
  <c r="E73" i="4"/>
  <c r="F184" i="1"/>
  <c r="G184" i="1"/>
  <c r="I184" i="1" s="1"/>
  <c r="E109" i="3"/>
  <c r="E84" i="4"/>
  <c r="E64" i="4"/>
  <c r="F32" i="1"/>
  <c r="G32" i="1"/>
  <c r="H32" i="1" s="1"/>
  <c r="E216" i="3"/>
  <c r="E14" i="4"/>
  <c r="F64" i="1"/>
  <c r="G64" i="1" s="1"/>
  <c r="H64" i="1" s="1"/>
  <c r="E248" i="3"/>
  <c r="E37" i="4"/>
  <c r="F96" i="1"/>
  <c r="G96" i="1"/>
  <c r="I96" i="1" s="1"/>
  <c r="E36" i="3"/>
  <c r="E191" i="4"/>
  <c r="F128" i="1"/>
  <c r="G128" i="1" s="1"/>
  <c r="I128" i="1" s="1"/>
  <c r="E208" i="4"/>
  <c r="E66" i="3"/>
  <c r="F160" i="1"/>
  <c r="G160" i="1"/>
  <c r="K160" i="1" s="1"/>
  <c r="E94" i="3"/>
  <c r="E79" i="4"/>
  <c r="F192" i="1"/>
  <c r="G192" i="1" s="1"/>
  <c r="K192" i="1" s="1"/>
  <c r="E90" i="4"/>
  <c r="F56" i="1"/>
  <c r="G56" i="1" s="1"/>
  <c r="H56" i="1" s="1"/>
  <c r="E240" i="3"/>
  <c r="E31" i="4"/>
  <c r="F120" i="1"/>
  <c r="G120" i="1"/>
  <c r="I120" i="1" s="1"/>
  <c r="E58" i="3"/>
  <c r="E61" i="4"/>
  <c r="F36" i="1"/>
  <c r="G36" i="1" s="1"/>
  <c r="H36" i="1" s="1"/>
  <c r="F68" i="1"/>
  <c r="G68" i="1" s="1"/>
  <c r="H68" i="1" s="1"/>
  <c r="F100" i="1"/>
  <c r="G100" i="1" s="1"/>
  <c r="I100" i="1" s="1"/>
  <c r="E195" i="4"/>
  <c r="E69" i="3"/>
  <c r="F164" i="1"/>
  <c r="G164" i="1" s="1"/>
  <c r="I164" i="1" s="1"/>
  <c r="F196" i="1"/>
  <c r="G196" i="1" s="1"/>
  <c r="K196" i="1" s="1"/>
  <c r="F40" i="1"/>
  <c r="G40" i="1" s="1"/>
  <c r="H40" i="1" s="1"/>
  <c r="E224" i="3"/>
  <c r="E15" i="4"/>
  <c r="F284" i="1"/>
  <c r="G284" i="1"/>
  <c r="K284" i="1" s="1"/>
  <c r="E167" i="4"/>
  <c r="F72" i="1"/>
  <c r="G72" i="1" s="1"/>
  <c r="I72" i="1" s="1"/>
  <c r="E13" i="3"/>
  <c r="E45" i="4"/>
  <c r="F136" i="1"/>
  <c r="G136" i="1"/>
  <c r="I136" i="1" s="1"/>
  <c r="E73" i="3"/>
  <c r="E67" i="4"/>
  <c r="F200" i="1"/>
  <c r="G200" i="1" s="1"/>
  <c r="I200" i="1" s="1"/>
  <c r="E226" i="4"/>
  <c r="F104" i="1"/>
  <c r="G104" i="1"/>
  <c r="I104" i="1" s="1"/>
  <c r="E44" i="3"/>
  <c r="E54" i="4"/>
  <c r="F168" i="1"/>
  <c r="G168" i="1" s="1"/>
  <c r="I168" i="1" s="1"/>
  <c r="E239" i="4"/>
  <c r="F44" i="1"/>
  <c r="G44" i="1" s="1"/>
  <c r="H44" i="1" s="1"/>
  <c r="E228" i="3"/>
  <c r="E48" i="3"/>
  <c r="E227" i="4"/>
  <c r="E174" i="4"/>
  <c r="F48" i="1"/>
  <c r="G48" i="1"/>
  <c r="H48" i="1" s="1"/>
  <c r="E232" i="3"/>
  <c r="E23" i="4"/>
  <c r="F80" i="1"/>
  <c r="G80" i="1" s="1"/>
  <c r="I80" i="1" s="1"/>
  <c r="E21" i="3"/>
  <c r="E52" i="4"/>
  <c r="F112" i="1"/>
  <c r="G112" i="1"/>
  <c r="I112" i="1" s="1"/>
  <c r="E52" i="3"/>
  <c r="E202" i="4"/>
  <c r="F144" i="1"/>
  <c r="G144" i="1" s="1"/>
  <c r="I144" i="1" s="1"/>
  <c r="E80" i="3"/>
  <c r="E70" i="4"/>
  <c r="F176" i="1"/>
  <c r="G176" i="1"/>
  <c r="I176" i="1" s="1"/>
  <c r="E242" i="4"/>
  <c r="C12" i="1"/>
  <c r="C11" i="1"/>
  <c r="C11" i="2"/>
  <c r="O316" i="1" l="1"/>
  <c r="F140" i="1"/>
  <c r="G140" i="1" s="1"/>
  <c r="I140" i="1" s="1"/>
  <c r="E111" i="3"/>
  <c r="E244" i="3"/>
  <c r="E58" i="4"/>
  <c r="E86" i="4"/>
  <c r="F156" i="1"/>
  <c r="G156" i="1" s="1"/>
  <c r="K156" i="1" s="1"/>
  <c r="E33" i="4"/>
  <c r="F52" i="1"/>
  <c r="G52" i="1" s="1"/>
  <c r="H52" i="1" s="1"/>
  <c r="F34" i="1"/>
  <c r="G34" i="1" s="1"/>
  <c r="H34" i="1" s="1"/>
  <c r="E218" i="3"/>
  <c r="F172" i="1"/>
  <c r="G172" i="1" s="1"/>
  <c r="I172" i="1" s="1"/>
  <c r="F132" i="1"/>
  <c r="G132" i="1" s="1"/>
  <c r="I132" i="1" s="1"/>
  <c r="E62" i="3"/>
  <c r="F92" i="1"/>
  <c r="G92" i="1" s="1"/>
  <c r="I92" i="1" s="1"/>
  <c r="E55" i="3"/>
  <c r="E176" i="4"/>
  <c r="E77" i="3"/>
  <c r="E17" i="3"/>
  <c r="E212" i="3"/>
  <c r="E175" i="4"/>
  <c r="E49" i="4"/>
  <c r="E90" i="3"/>
  <c r="E60" i="3"/>
  <c r="E187" i="4"/>
  <c r="E206" i="4"/>
  <c r="E46" i="4"/>
  <c r="O313" i="1"/>
  <c r="C16" i="1"/>
  <c r="D18" i="1" s="1"/>
  <c r="O168" i="1"/>
  <c r="O184" i="1"/>
  <c r="O200" i="1"/>
  <c r="O216" i="1"/>
  <c r="O177" i="1"/>
  <c r="O193" i="1"/>
  <c r="O209" i="1"/>
  <c r="O26" i="1"/>
  <c r="O289" i="1"/>
  <c r="O284" i="1"/>
  <c r="O62" i="1"/>
  <c r="O231" i="1"/>
  <c r="O247" i="1"/>
  <c r="O263" i="1"/>
  <c r="O279" i="1"/>
  <c r="O57" i="1"/>
  <c r="O44" i="1"/>
  <c r="O63" i="1"/>
  <c r="O222" i="1"/>
  <c r="O238" i="1"/>
  <c r="O254" i="1"/>
  <c r="O270" i="1"/>
  <c r="O309" i="1"/>
  <c r="O294" i="1"/>
  <c r="O288" i="1"/>
  <c r="O29" i="1"/>
  <c r="O27" i="1"/>
  <c r="O174" i="1"/>
  <c r="O190" i="1"/>
  <c r="O206" i="1"/>
  <c r="O28" i="1"/>
  <c r="O183" i="1"/>
  <c r="O199" i="1"/>
  <c r="O215" i="1"/>
  <c r="O48" i="1"/>
  <c r="O35" i="1"/>
  <c r="O310" i="1"/>
  <c r="O221" i="1"/>
  <c r="O237" i="1"/>
  <c r="O253" i="1"/>
  <c r="O269" i="1"/>
  <c r="O303" i="1"/>
  <c r="O290" i="1"/>
  <c r="O25" i="1"/>
  <c r="O50" i="1"/>
  <c r="O228" i="1"/>
  <c r="O244" i="1"/>
  <c r="O260" i="1"/>
  <c r="O276" i="1"/>
  <c r="O37" i="1"/>
  <c r="O280" i="1"/>
  <c r="O311" i="1"/>
  <c r="O314" i="1"/>
  <c r="O170" i="1"/>
  <c r="O186" i="1"/>
  <c r="O202" i="1"/>
  <c r="O218" i="1"/>
  <c r="O179" i="1"/>
  <c r="O195" i="1"/>
  <c r="O211" i="1"/>
  <c r="O32" i="1"/>
  <c r="O297" i="1"/>
  <c r="O292" i="1"/>
  <c r="O161" i="1"/>
  <c r="O233" i="1"/>
  <c r="O249" i="1"/>
  <c r="O265" i="1"/>
  <c r="O287" i="1"/>
  <c r="O65" i="1"/>
  <c r="O52" i="1"/>
  <c r="O34" i="1"/>
  <c r="O224" i="1"/>
  <c r="O240" i="1"/>
  <c r="O256" i="1"/>
  <c r="O272" i="1"/>
  <c r="O22" i="1"/>
  <c r="O302" i="1"/>
  <c r="O296" i="1"/>
  <c r="O315" i="1"/>
  <c r="O172" i="1"/>
  <c r="O188" i="1"/>
  <c r="O204" i="1"/>
  <c r="O23" i="1"/>
  <c r="O181" i="1"/>
  <c r="O197" i="1"/>
  <c r="O213" i="1"/>
  <c r="O305" i="1"/>
  <c r="O300" i="1"/>
  <c r="O164" i="1"/>
  <c r="O235" i="1"/>
  <c r="O251" i="1"/>
  <c r="O267" i="1"/>
  <c r="O295" i="1"/>
  <c r="O282" i="1"/>
  <c r="O60" i="1"/>
  <c r="O42" i="1"/>
  <c r="O226" i="1"/>
  <c r="O242" i="1"/>
  <c r="O258" i="1"/>
  <c r="O274" i="1"/>
  <c r="O306" i="1"/>
  <c r="O304" i="1"/>
  <c r="O40" i="1"/>
  <c r="O43" i="1"/>
  <c r="O117" i="1"/>
  <c r="O169" i="1"/>
  <c r="O217" i="1"/>
  <c r="O223" i="1"/>
  <c r="O271" i="1"/>
  <c r="O298" i="1"/>
  <c r="O130" i="1"/>
  <c r="O178" i="1"/>
  <c r="O194" i="1"/>
  <c r="O210" i="1"/>
  <c r="O171" i="1"/>
  <c r="O187" i="1"/>
  <c r="O203" i="1"/>
  <c r="O219" i="1"/>
  <c r="O64" i="1"/>
  <c r="O51" i="1"/>
  <c r="O38" i="1"/>
  <c r="O225" i="1"/>
  <c r="O241" i="1"/>
  <c r="O257" i="1"/>
  <c r="O273" i="1"/>
  <c r="O33" i="1"/>
  <c r="O308" i="1"/>
  <c r="O39" i="1"/>
  <c r="O66" i="1"/>
  <c r="O232" i="1"/>
  <c r="O248" i="1"/>
  <c r="O264" i="1"/>
  <c r="O283" i="1"/>
  <c r="O53" i="1"/>
  <c r="O293" i="1"/>
  <c r="O250" i="1"/>
  <c r="O153" i="1"/>
  <c r="O198" i="1"/>
  <c r="O214" i="1"/>
  <c r="O191" i="1"/>
  <c r="O69" i="1"/>
  <c r="O67" i="1"/>
  <c r="O54" i="1"/>
  <c r="O245" i="1"/>
  <c r="O261" i="1"/>
  <c r="O49" i="1"/>
  <c r="O55" i="1"/>
  <c r="O236" i="1"/>
  <c r="O252" i="1"/>
  <c r="O299" i="1"/>
  <c r="O286" i="1"/>
  <c r="O176" i="1"/>
  <c r="O192" i="1"/>
  <c r="O208" i="1"/>
  <c r="O185" i="1"/>
  <c r="O201" i="1"/>
  <c r="O56" i="1"/>
  <c r="O30" i="1"/>
  <c r="O239" i="1"/>
  <c r="O255" i="1"/>
  <c r="O307" i="1"/>
  <c r="O143" i="1"/>
  <c r="O180" i="1"/>
  <c r="O196" i="1"/>
  <c r="O212" i="1"/>
  <c r="O173" i="1"/>
  <c r="O189" i="1"/>
  <c r="O205" i="1"/>
  <c r="O24" i="1"/>
  <c r="O149" i="1"/>
  <c r="O59" i="1"/>
  <c r="O46" i="1"/>
  <c r="O227" i="1"/>
  <c r="O243" i="1"/>
  <c r="O259" i="1"/>
  <c r="O275" i="1"/>
  <c r="O41" i="1"/>
  <c r="O21" i="1"/>
  <c r="O47" i="1"/>
  <c r="O115" i="1"/>
  <c r="O234" i="1"/>
  <c r="O266" i="1"/>
  <c r="O291" i="1"/>
  <c r="O61" i="1"/>
  <c r="O301" i="1"/>
  <c r="O182" i="1"/>
  <c r="O175" i="1"/>
  <c r="O207" i="1"/>
  <c r="O281" i="1"/>
  <c r="O229" i="1"/>
  <c r="O277" i="1"/>
  <c r="O36" i="1"/>
  <c r="O220" i="1"/>
  <c r="O268" i="1"/>
  <c r="O312" i="1"/>
  <c r="O278" i="1"/>
  <c r="O45" i="1"/>
  <c r="O285" i="1"/>
  <c r="O58" i="1"/>
  <c r="O31" i="1"/>
  <c r="O230" i="1"/>
  <c r="O262" i="1"/>
  <c r="O246" i="1"/>
  <c r="C12" i="2"/>
  <c r="O219" i="2" l="1"/>
  <c r="C15" i="1"/>
  <c r="C18" i="1" s="1"/>
  <c r="O216" i="2"/>
  <c r="C16" i="2"/>
  <c r="D18" i="2" s="1"/>
  <c r="O191" i="2"/>
  <c r="O141" i="2"/>
  <c r="O205" i="2"/>
  <c r="O171" i="2"/>
  <c r="O192" i="2"/>
  <c r="O155" i="2"/>
  <c r="O120" i="2"/>
  <c r="O165" i="2"/>
  <c r="O126" i="2"/>
  <c r="O187" i="2"/>
  <c r="O161" i="2"/>
  <c r="O215" i="2"/>
  <c r="O144" i="2"/>
  <c r="O152" i="2"/>
  <c r="O190" i="2"/>
  <c r="O160" i="2"/>
  <c r="O200" i="2"/>
  <c r="O138" i="2"/>
  <c r="O148" i="2"/>
  <c r="O174" i="2"/>
  <c r="O136" i="2"/>
  <c r="O209" i="2"/>
  <c r="O159" i="2"/>
  <c r="O185" i="2"/>
  <c r="O206" i="2"/>
  <c r="O214" i="2"/>
  <c r="O117" i="2"/>
  <c r="O135" i="2"/>
  <c r="O189" i="2"/>
  <c r="O121" i="2"/>
  <c r="O164" i="2"/>
  <c r="O207" i="2"/>
  <c r="O118" i="2"/>
  <c r="O177" i="2"/>
  <c r="O154" i="2"/>
  <c r="O113" i="2"/>
  <c r="O178" i="2"/>
  <c r="O218" i="2"/>
  <c r="O204" i="2"/>
  <c r="O213" i="2"/>
  <c r="O133" i="2"/>
  <c r="O173" i="2"/>
  <c r="C15" i="2"/>
  <c r="O210" i="2"/>
  <c r="O153" i="2"/>
  <c r="O188" i="2"/>
  <c r="O147" i="2"/>
  <c r="O122" i="2"/>
  <c r="O151" i="2"/>
  <c r="O134" i="2"/>
  <c r="O199" i="2"/>
  <c r="O157" i="2"/>
  <c r="O211" i="2"/>
  <c r="O181" i="2"/>
  <c r="O114" i="2"/>
  <c r="O172" i="2"/>
  <c r="O212" i="2"/>
  <c r="O150" i="2"/>
  <c r="O166" i="2"/>
  <c r="O143" i="2"/>
  <c r="O179" i="2"/>
  <c r="O146" i="2"/>
  <c r="O198" i="2"/>
  <c r="O176" i="2"/>
  <c r="O115" i="2"/>
  <c r="O175" i="2"/>
  <c r="O124" i="2"/>
  <c r="O112" i="2"/>
  <c r="O116" i="2"/>
  <c r="O169" i="2"/>
  <c r="O162" i="2"/>
  <c r="O195" i="2"/>
  <c r="O149" i="2"/>
  <c r="O197" i="2"/>
  <c r="O125" i="2"/>
  <c r="O201" i="2"/>
  <c r="O131" i="2"/>
  <c r="O139" i="2"/>
  <c r="O170" i="2"/>
  <c r="O128" i="2"/>
  <c r="O186" i="2"/>
  <c r="O183" i="2"/>
  <c r="O202" i="2"/>
  <c r="O127" i="2"/>
  <c r="O193" i="2"/>
  <c r="O123" i="2"/>
  <c r="O156" i="2"/>
  <c r="O182" i="2"/>
  <c r="O180" i="2"/>
  <c r="O145" i="2"/>
  <c r="O158" i="2"/>
  <c r="O140" i="2"/>
  <c r="O137" i="2"/>
  <c r="O130" i="2"/>
  <c r="O132" i="2"/>
  <c r="O203" i="2"/>
  <c r="O184" i="2"/>
  <c r="O194" i="2"/>
  <c r="O168" i="2"/>
  <c r="O196" i="2"/>
  <c r="O163" i="2"/>
  <c r="O208" i="2"/>
  <c r="O142" i="2"/>
  <c r="O119" i="2"/>
  <c r="O129" i="2"/>
  <c r="O167" i="2"/>
  <c r="O217" i="2"/>
  <c r="F18" i="1" l="1"/>
  <c r="F19" i="1" s="1"/>
  <c r="C18" i="2"/>
  <c r="E16" i="2"/>
  <c r="E17" i="2" s="1"/>
</calcChain>
</file>

<file path=xl/sharedStrings.xml><?xml version="1.0" encoding="utf-8"?>
<sst xmlns="http://schemas.openxmlformats.org/spreadsheetml/2006/main" count="4459" uniqueCount="980">
  <si>
    <t>AA UMa / GSC 03433-00685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</si>
  <si>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</si>
  <si>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</si>
  <si>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</si>
  <si>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</si>
  <si>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</si>
  <si>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</si>
  <si>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</si>
  <si>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</si>
  <si>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</si>
  <si>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</si>
  <si>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</si>
  <si>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</si>
  <si>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</si>
  <si>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</si>
  <si>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</si>
  <si>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</si>
  <si>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</si>
  <si>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</si>
  <si>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</si>
  <si>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</si>
  <si>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</si>
  <si>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</si>
  <si>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</si>
  <si>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</si>
  <si>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</si>
  <si>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</si>
  <si>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</si>
  <si>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</si>
  <si>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</si>
  <si>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</si>
  <si>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</si>
  <si>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</si>
  <si>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</si>
  <si>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</si>
  <si>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</si>
  <si>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</si>
  <si>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</si>
  <si>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</si>
  <si>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</si>
  <si>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Q. Fit</t>
  </si>
  <si>
    <t>Date</t>
  </si>
  <si>
    <t>IBVS 38 </t>
  </si>
  <si>
    <t>I</t>
  </si>
  <si>
    <t>phe</t>
  </si>
  <si>
    <t>K</t>
  </si>
  <si>
    <t>II</t>
  </si>
  <si>
    <t>v</t>
  </si>
  <si>
    <t>Diethelm R</t>
  </si>
  <si>
    <t>B</t>
  </si>
  <si>
    <t>Locher K</t>
  </si>
  <si>
    <t> AC 170.15 </t>
  </si>
  <si>
    <t>Paschke A</t>
  </si>
  <si>
    <t> MVS 6.126 </t>
  </si>
  <si>
    <t> MVS 557 </t>
  </si>
  <si>
    <t> MVS 6.127 </t>
  </si>
  <si>
    <t>GCVS 4</t>
  </si>
  <si>
    <t> MVS 7.140 </t>
  </si>
  <si>
    <t>Peter H</t>
  </si>
  <si>
    <t>MVS 7,139</t>
  </si>
  <si>
    <t>BBSAG Bull.21</t>
  </si>
  <si>
    <t>BRNO 23</t>
  </si>
  <si>
    <t>BBSAG Bull.46</t>
  </si>
  <si>
    <t>BBSAG Bull.47</t>
  </si>
  <si>
    <t>BBSAG Bull.48</t>
  </si>
  <si>
    <t>BRNO 26</t>
  </si>
  <si>
    <t>BRNO 27</t>
  </si>
  <si>
    <t>BBSAG Bull.77</t>
  </si>
  <si>
    <t>BRNO 28</t>
  </si>
  <si>
    <t>BRNO 30</t>
  </si>
  <si>
    <t>IBVS 3138</t>
  </si>
  <si>
    <t>Rehacek</t>
  </si>
  <si>
    <t>Stastka</t>
  </si>
  <si>
    <t>BBSAG Bull.87</t>
  </si>
  <si>
    <t>BBSAG Bull.88</t>
  </si>
  <si>
    <t>BBSAG Bull.91</t>
  </si>
  <si>
    <t>Martignoni M</t>
  </si>
  <si>
    <t>phe  B</t>
  </si>
  <si>
    <t>BRNO 31</t>
  </si>
  <si>
    <t>Vyboch</t>
  </si>
  <si>
    <t>BBSAG Bull.94</t>
  </si>
  <si>
    <t>BBSAG Bull.95</t>
  </si>
  <si>
    <t>Csipes</t>
  </si>
  <si>
    <t>BBSAG Bull.97</t>
  </si>
  <si>
    <t>BBSAG Bull.100</t>
  </si>
  <si>
    <t>BBSAG Bull.101</t>
  </si>
  <si>
    <t>Galia</t>
  </si>
  <si>
    <t>BBSAG Bull.103</t>
  </si>
  <si>
    <t>Dedoch</t>
  </si>
  <si>
    <t>BBSAG Bull.104</t>
  </si>
  <si>
    <t>Stepan</t>
  </si>
  <si>
    <t>Micikova</t>
  </si>
  <si>
    <t>Stolarik</t>
  </si>
  <si>
    <t>BBSAG Bull.106</t>
  </si>
  <si>
    <t> BRNO 32 </t>
  </si>
  <si>
    <t>BBSAG Bull.108</t>
  </si>
  <si>
    <t>BBSAG Bull.113</t>
  </si>
  <si>
    <t>BBSAG Bull.109</t>
  </si>
  <si>
    <t>BBSAG Bull.111</t>
  </si>
  <si>
    <t>BBSAG Bull.112</t>
  </si>
  <si>
    <t>BBSAG Bull.114</t>
  </si>
  <si>
    <t> AOEB 12 </t>
  </si>
  <si>
    <t>BBSAG Bull.115</t>
  </si>
  <si>
    <t>BBSAG Bull.117</t>
  </si>
  <si>
    <t>IBVS 4912</t>
  </si>
  <si>
    <t>VSB 39 </t>
  </si>
  <si>
    <t> BBS 125 </t>
  </si>
  <si>
    <t>IBVS 5296</t>
  </si>
  <si>
    <t>OEJV 0074 </t>
  </si>
  <si>
    <t>OEJV 0074</t>
  </si>
  <si>
    <t>VSB 40 </t>
  </si>
  <si>
    <t> BBS 127 </t>
  </si>
  <si>
    <t>IBVS 5484</t>
  </si>
  <si>
    <t>IBVS 5341</t>
  </si>
  <si>
    <t>IBVS 5438</t>
  </si>
  <si>
    <t>VSB 42 </t>
  </si>
  <si>
    <t>Ehrenberger</t>
  </si>
  <si>
    <t>ccdC</t>
  </si>
  <si>
    <t>IBVS 5643</t>
  </si>
  <si>
    <t>IBVS 5668</t>
  </si>
  <si>
    <t>VSB 43 </t>
  </si>
  <si>
    <t>IBVS 5602</t>
  </si>
  <si>
    <t>IBVS 5657</t>
  </si>
  <si>
    <t>IBVS 5694</t>
  </si>
  <si>
    <t>IBVS 5694 </t>
  </si>
  <si>
    <t>VSB 44 </t>
  </si>
  <si>
    <t>IBVS 5802</t>
  </si>
  <si>
    <t>IBVS 5731</t>
  </si>
  <si>
    <t>IBVS 5713</t>
  </si>
  <si>
    <t>IBVS 5820</t>
  </si>
  <si>
    <t>IBVS 5814</t>
  </si>
  <si>
    <t>IBVS 5874</t>
  </si>
  <si>
    <t>IBVS 5781</t>
  </si>
  <si>
    <t>IBVS 5898</t>
  </si>
  <si>
    <t>IBVS 5875</t>
  </si>
  <si>
    <t>OEJV 0094 </t>
  </si>
  <si>
    <t>OEJV0094</t>
  </si>
  <si>
    <t>VSB 48 </t>
  </si>
  <si>
    <t>IBVS 5894</t>
  </si>
  <si>
    <t>IBVS 5938</t>
  </si>
  <si>
    <t>VSB 50 </t>
  </si>
  <si>
    <t>IBVS 5918</t>
  </si>
  <si>
    <t>IBVS 5945</t>
  </si>
  <si>
    <t>IBVS 5974</t>
  </si>
  <si>
    <t>IBVS 5980</t>
  </si>
  <si>
    <t>IBVS 5959</t>
  </si>
  <si>
    <t>VSB 51 </t>
  </si>
  <si>
    <t>IBVS 5992</t>
  </si>
  <si>
    <t>IBVS 5984</t>
  </si>
  <si>
    <t>IBVS 6044</t>
  </si>
  <si>
    <t>VSB 53 </t>
  </si>
  <si>
    <t>IBVS 6010</t>
  </si>
  <si>
    <t>IBVS 6029</t>
  </si>
  <si>
    <t>VSB 55 </t>
  </si>
  <si>
    <t>IBVS 6063</t>
  </si>
  <si>
    <t>VSB 56 </t>
  </si>
  <si>
    <t>IBVS 6118</t>
  </si>
  <si>
    <t>OEJV 0168</t>
  </si>
  <si>
    <t>VSB-059</t>
  </si>
  <si>
    <t>V</t>
  </si>
  <si>
    <t>IBVS 6152</t>
  </si>
  <si>
    <t>IBVS 6167</t>
  </si>
  <si>
    <t>IBVS 6196</t>
  </si>
  <si>
    <t>VSB-063</t>
  </si>
  <si>
    <t>IBVS 6195</t>
  </si>
  <si>
    <t>IBVS 6244</t>
  </si>
  <si>
    <t>OEJV 0211</t>
  </si>
  <si>
    <t>VSB 069</t>
  </si>
  <si>
    <t xml:space="preserve">Elements of Qian 2001MNRAS.328..635 </t>
  </si>
  <si>
    <t>Local time</t>
  </si>
  <si>
    <t>BBSAG</t>
  </si>
  <si>
    <t>BRNO</t>
  </si>
  <si>
    <t>IBVS</t>
  </si>
  <si>
    <t>.0008</t>
  </si>
  <si>
    <t>.0017</t>
  </si>
  <si>
    <t>.0005</t>
  </si>
  <si>
    <t>Minima of AA UMa from the Lichtenknecker Database of the BAV</t>
  </si>
  <si>
    <t>http://www.bav-astro.de/LkDB/index.php</t>
  </si>
  <si>
    <t> 07.02.1975 18:07 </t>
  </si>
  <si>
    <t> -0.0036 </t>
  </si>
  <si>
    <t>?</t>
  </si>
  <si>
    <t> L.Meinunger </t>
  </si>
  <si>
    <t> 08.02.1975 22:20 </t>
  </si>
  <si>
    <t> 0.0014 </t>
  </si>
  <si>
    <t> 09.02.1975 03:53 </t>
  </si>
  <si>
    <t> -0.0012 </t>
  </si>
  <si>
    <t> 10.02.1975 19:17 </t>
  </si>
  <si>
    <t> 0.0021 </t>
  </si>
  <si>
    <t> BBS 21 </t>
  </si>
  <si>
    <t> 17.02.1975 19:49 </t>
  </si>
  <si>
    <t> 0.002 </t>
  </si>
  <si>
    <t> R.Diethelm </t>
  </si>
  <si>
    <t> 20.02.1975 20:21 </t>
  </si>
  <si>
    <t> -0.019 </t>
  </si>
  <si>
    <t> K.Locher </t>
  </si>
  <si>
    <t> 20.02.1975 20:25 </t>
  </si>
  <si>
    <t> -0.016 </t>
  </si>
  <si>
    <t> 01.03.1975 01:23 </t>
  </si>
  <si>
    <t> -0.0008 </t>
  </si>
  <si>
    <t> 22.04.1975 00:25 </t>
  </si>
  <si>
    <t> -0.0027 </t>
  </si>
  <si>
    <t> BRNO 23 </t>
  </si>
  <si>
    <t> 21.02.1979 03:01 </t>
  </si>
  <si>
    <t> 0.005 </t>
  </si>
  <si>
    <t> J.Silhan </t>
  </si>
  <si>
    <t> BBS 46 </t>
  </si>
  <si>
    <t> 28.02.1980 18:48 </t>
  </si>
  <si>
    <t> 0.036 </t>
  </si>
  <si>
    <t> BBS 47 </t>
  </si>
  <si>
    <t> 12.04.1980 21:17 </t>
  </si>
  <si>
    <t> -0.099 </t>
  </si>
  <si>
    <t> BBS 48 </t>
  </si>
  <si>
    <t> 11.05.1980 22:45 </t>
  </si>
  <si>
    <t> -0.062 </t>
  </si>
  <si>
    <t> 12.05.1980 22:52 </t>
  </si>
  <si>
    <t> 0.007 </t>
  </si>
  <si>
    <t> BRNO 26 </t>
  </si>
  <si>
    <t> 22.03.1982 23:00 </t>
  </si>
  <si>
    <t> -0.003 </t>
  </si>
  <si>
    <t> K.Carbol </t>
  </si>
  <si>
    <t> 17.05.1982 21:50 </t>
  </si>
  <si>
    <t> BRNO 26.47 </t>
  </si>
  <si>
    <t> 21.03.1984 18:34 </t>
  </si>
  <si>
    <t> 0.004 </t>
  </si>
  <si>
    <t> J.Borovicka </t>
  </si>
  <si>
    <t> BRNO 27 </t>
  </si>
  <si>
    <t> 18.04.1984 20:41 </t>
  </si>
  <si>
    <t> 30.11.1984 23:25 </t>
  </si>
  <si>
    <t> 0.014 </t>
  </si>
  <si>
    <t> 12.02.1985 22:26 </t>
  </si>
  <si>
    <t> 0.009 </t>
  </si>
  <si>
    <t> BBS 77 </t>
  </si>
  <si>
    <t> 21.02.1985 20:11 </t>
  </si>
  <si>
    <t> 0.020 </t>
  </si>
  <si>
    <t> A.Paschke </t>
  </si>
  <si>
    <t> BRNO 28 </t>
  </si>
  <si>
    <t> 14.04.1986 21:51 </t>
  </si>
  <si>
    <t> -0.009 </t>
  </si>
  <si>
    <t> J.Horky </t>
  </si>
  <si>
    <t> 14.04.1986 21:59 </t>
  </si>
  <si>
    <t> -0.004 </t>
  </si>
  <si>
    <t> P.Kucera </t>
  </si>
  <si>
    <t> 02.05.1986 00:01 </t>
  </si>
  <si>
    <t> -0.006 </t>
  </si>
  <si>
    <t> P.Novak </t>
  </si>
  <si>
    <t> 02.05.1986 22:29 </t>
  </si>
  <si>
    <t> 05.10.1986 03:02 </t>
  </si>
  <si>
    <t> 0.000 </t>
  </si>
  <si>
    <t> V.Wagner </t>
  </si>
  <si>
    <t> 05.10.1986 03:05 </t>
  </si>
  <si>
    <t> A.Slatinsky </t>
  </si>
  <si>
    <t> BRNO 30 </t>
  </si>
  <si>
    <t> 30.01.1987 20:26 </t>
  </si>
  <si>
    <t> -0.008 </t>
  </si>
  <si>
    <t> J.Csipes </t>
  </si>
  <si>
    <t> 31.01.1987 02:05 </t>
  </si>
  <si>
    <t> 24.02.1987 21:28 </t>
  </si>
  <si>
    <t> -0.010 </t>
  </si>
  <si>
    <t> A.Dedoch </t>
  </si>
  <si>
    <t> 24.02.1987 21:36 </t>
  </si>
  <si>
    <t> -0.005 </t>
  </si>
  <si>
    <t> H.Kolarova </t>
  </si>
  <si>
    <t> O.Santolik </t>
  </si>
  <si>
    <t> 24.02.1987 21:41 </t>
  </si>
  <si>
    <t> -0.001 </t>
  </si>
  <si>
    <t>IBVS 3138 </t>
  </si>
  <si>
    <t> 02.03.1987 18:10 </t>
  </si>
  <si>
    <t> 0.0003 </t>
  </si>
  <si>
    <t> Lu Wenxian et al. </t>
  </si>
  <si>
    <t> 04.03.1987 15:07 </t>
  </si>
  <si>
    <t> 0.0011 </t>
  </si>
  <si>
    <t> 05.03.1987 13:33 </t>
  </si>
  <si>
    <t> -0.0005 </t>
  </si>
  <si>
    <t> 30.03.1987 14:41 </t>
  </si>
  <si>
    <t> 0.0019 </t>
  </si>
  <si>
    <t> 31.03.1987 13:10 </t>
  </si>
  <si>
    <t> 0.0028 </t>
  </si>
  <si>
    <t> 05.04.1987 22:12 </t>
  </si>
  <si>
    <t> 24.04.1987 21:20 </t>
  </si>
  <si>
    <t> -0.000 </t>
  </si>
  <si>
    <t> 24.04.1987 21:30 </t>
  </si>
  <si>
    <t> O.Rehacek </t>
  </si>
  <si>
    <t> 24.04.1987 21:33 </t>
  </si>
  <si>
    <t> 24.04.1987 21:40 </t>
  </si>
  <si>
    <t> P.Lutcha </t>
  </si>
  <si>
    <t> 27.04.1987 22:22 </t>
  </si>
  <si>
    <t> D.Hanzl </t>
  </si>
  <si>
    <t> 30.04.1987 23:03 </t>
  </si>
  <si>
    <t> -0.014 </t>
  </si>
  <si>
    <t> 18.11.1987 17:44 </t>
  </si>
  <si>
    <t> 0.0025 </t>
  </si>
  <si>
    <t> BBS 87 </t>
  </si>
  <si>
    <t> 14.02.1988 23:19 </t>
  </si>
  <si>
    <t> H.Peter </t>
  </si>
  <si>
    <t> 22.02.1988 22:30 </t>
  </si>
  <si>
    <t> 0.001 </t>
  </si>
  <si>
    <t> BBS 88 </t>
  </si>
  <si>
    <t> 12.03.1988 21:36 </t>
  </si>
  <si>
    <t> 13.04.1988 22:56 </t>
  </si>
  <si>
    <t> 18.04.1988 20:51 </t>
  </si>
  <si>
    <t> BBS 91 </t>
  </si>
  <si>
    <t> 04.03.1989 20:09 </t>
  </si>
  <si>
    <t> 11.03.1989 20:35 </t>
  </si>
  <si>
    <t> 26.03.1989 20:35 </t>
  </si>
  <si>
    <t> 0.015 </t>
  </si>
  <si>
    <t> 26.05.1989 22:26 </t>
  </si>
  <si>
    <t> BRNO 31 </t>
  </si>
  <si>
    <t> 17.02.1990 01:23 </t>
  </si>
  <si>
    <t> 17.02.1990 01:26 </t>
  </si>
  <si>
    <t> R.Vyboch </t>
  </si>
  <si>
    <t> 17.02.1990 01:42 </t>
  </si>
  <si>
    <t> 0.008 </t>
  </si>
  <si>
    <t> Z.Egyhazi </t>
  </si>
  <si>
    <t> 19.02.1990 21:04 </t>
  </si>
  <si>
    <t> 0.006 </t>
  </si>
  <si>
    <t> 22.02.1990 22:03 </t>
  </si>
  <si>
    <t> A.Lakostik </t>
  </si>
  <si>
    <t> 22.02.1990 22:06 </t>
  </si>
  <si>
    <t> M.Vrastak </t>
  </si>
  <si>
    <t> 22.02.1990 22:09 </t>
  </si>
  <si>
    <t> BBS 94 </t>
  </si>
  <si>
    <t> 05.03.1990 22:13 </t>
  </si>
  <si>
    <t> 0.010 </t>
  </si>
  <si>
    <t> 17.03.1990 20:32 </t>
  </si>
  <si>
    <t> 0.003 </t>
  </si>
  <si>
    <t> 19.03.1990 23:08 </t>
  </si>
  <si>
    <t> J.Vavrincova </t>
  </si>
  <si>
    <t> BBS 95 </t>
  </si>
  <si>
    <t> 01.04.1990 20:00 </t>
  </si>
  <si>
    <t> 14.04.1990 00:10 </t>
  </si>
  <si>
    <t> 29.04.1990 21:50 </t>
  </si>
  <si>
    <t> 29.04.1990 21:59 </t>
  </si>
  <si>
    <t> 29.04.1990 22:04 </t>
  </si>
  <si>
    <t> 03.05.1990 21:37 </t>
  </si>
  <si>
    <t> 17.01.1991 01:36 </t>
  </si>
  <si>
    <t> 18.01.1991 22:36 </t>
  </si>
  <si>
    <t> 25.01.1991 00:02 </t>
  </si>
  <si>
    <t> -0.027 </t>
  </si>
  <si>
    <t> 14.03.1991 22:30 </t>
  </si>
  <si>
    <t> T.Nejeschleba </t>
  </si>
  <si>
    <t> BBS 97 </t>
  </si>
  <si>
    <t> 15.03.1991 21:28 </t>
  </si>
  <si>
    <t> 0.011 </t>
  </si>
  <si>
    <t> 14.04.1991 20:36 </t>
  </si>
  <si>
    <t> 16.04.1991 00:11 </t>
  </si>
  <si>
    <t> BBS 100 </t>
  </si>
  <si>
    <t> 24.02.1992 19:59 </t>
  </si>
  <si>
    <t> BBS 101 </t>
  </si>
  <si>
    <t> 06.03.1992 19:59 </t>
  </si>
  <si>
    <t> 07.04.1992 21:11 </t>
  </si>
  <si>
    <t> -0.013 </t>
  </si>
  <si>
    <t> 26.04.1992 20:28 </t>
  </si>
  <si>
    <t> 10.05.1992 21:24 </t>
  </si>
  <si>
    <t> -0.007 </t>
  </si>
  <si>
    <t> 17.05.1992 22:07 </t>
  </si>
  <si>
    <t> 30.01.1993 20:35 </t>
  </si>
  <si>
    <t> R.Galia </t>
  </si>
  <si>
    <t> BBS 103 </t>
  </si>
  <si>
    <t> 08.03.1993 20:26 </t>
  </si>
  <si>
    <t> 0.012 </t>
  </si>
  <si>
    <t> 14.03.1993 21:57 </t>
  </si>
  <si>
    <t> -0.011 </t>
  </si>
  <si>
    <t> BBS 104 </t>
  </si>
  <si>
    <t> 29.03.1993 21:48 </t>
  </si>
  <si>
    <t> 02.04.1993 21:25 </t>
  </si>
  <si>
    <t> P.Stepan </t>
  </si>
  <si>
    <t> 14.04.1993 19:56 </t>
  </si>
  <si>
    <t> 18.05.1993 23:49 </t>
  </si>
  <si>
    <t> -0.002 </t>
  </si>
  <si>
    <t> 16.01.1994 00:34 </t>
  </si>
  <si>
    <t> 21.01.1994 20:39 </t>
  </si>
  <si>
    <t> J.Micikova </t>
  </si>
  <si>
    <t> 21.01.1994 20:51 </t>
  </si>
  <si>
    <t> 21.01.1994 21:01 </t>
  </si>
  <si>
    <t> J.Stolarik </t>
  </si>
  <si>
    <t> 21.01.1994 21:04 </t>
  </si>
  <si>
    <t> BBS 106 </t>
  </si>
  <si>
    <t> 09.03.1994 22:00 </t>
  </si>
  <si>
    <t> 21.04.1994 01:14 </t>
  </si>
  <si>
    <t> 29.04.1994 22:45 </t>
  </si>
  <si>
    <t> 11.05.1994 21:04 </t>
  </si>
  <si>
    <t> BBS 108 </t>
  </si>
  <si>
    <t> 01.03.1995 20:42 </t>
  </si>
  <si>
    <t> 16.03.1995 20:19 </t>
  </si>
  <si>
    <t> BBS 113 </t>
  </si>
  <si>
    <t> 22.03.1995 22:24 </t>
  </si>
  <si>
    <t> M.Martignoni </t>
  </si>
  <si>
    <t> BBS 109 </t>
  </si>
  <si>
    <t> 28.04.1995 21:54 </t>
  </si>
  <si>
    <t> 02.05.1995 21:28 </t>
  </si>
  <si>
    <t> 0.0077 </t>
  </si>
  <si>
    <t> BBS 111 </t>
  </si>
  <si>
    <t> 27.02.1996 21:34 </t>
  </si>
  <si>
    <t> BBS 112 </t>
  </si>
  <si>
    <t> 18.04.1996 21:46 </t>
  </si>
  <si>
    <t> BBS 114 </t>
  </si>
  <si>
    <t> 22.02.1997 19:55 </t>
  </si>
  <si>
    <t> 09.03.1997 19:33 </t>
  </si>
  <si>
    <t> 0.019 </t>
  </si>
  <si>
    <t> BBS 115 </t>
  </si>
  <si>
    <t> 17.04.1997 21:18 </t>
  </si>
  <si>
    <t> 02.05.1997 21:01 </t>
  </si>
  <si>
    <t> BBS 117 </t>
  </si>
  <si>
    <t> 29.03.1998 20:19 </t>
  </si>
  <si>
    <t> 0.017 </t>
  </si>
  <si>
    <t>BAVM 128 </t>
  </si>
  <si>
    <t> 30.01.1999 22:24 </t>
  </si>
  <si>
    <t> 0.0135 </t>
  </si>
  <si>
    <t>o</t>
  </si>
  <si>
    <t> D.Husar </t>
  </si>
  <si>
    <t>BAVM 152 </t>
  </si>
  <si>
    <t> 02.05.2001 21:40 </t>
  </si>
  <si>
    <t> 0.0186 </t>
  </si>
  <si>
    <t> K.&amp; M.Rätz </t>
  </si>
  <si>
    <t>BAVM 158 </t>
  </si>
  <si>
    <t> 27.03.2002 23:59 </t>
  </si>
  <si>
    <t> 0.0224 </t>
  </si>
  <si>
    <t>R;-I</t>
  </si>
  <si>
    <t>IBVS 5341 </t>
  </si>
  <si>
    <t> 03.04.2002 02:01 </t>
  </si>
  <si>
    <t> 0.0220 </t>
  </si>
  <si>
    <t> T.Pribulla et al. </t>
  </si>
  <si>
    <t> 04.04.2002 00:30 </t>
  </si>
  <si>
    <t> 0.0226 </t>
  </si>
  <si>
    <t>V;-I</t>
  </si>
  <si>
    <t> BBS 129 </t>
  </si>
  <si>
    <t> 19.01.2003 00:38 </t>
  </si>
  <si>
    <t> 0.024 </t>
  </si>
  <si>
    <t> 27.02.2003 19:36 </t>
  </si>
  <si>
    <t> 0.02370 </t>
  </si>
  <si>
    <t>C</t>
  </si>
  <si>
    <t> R.Ehrenberger </t>
  </si>
  <si>
    <t>BAVM 172 </t>
  </si>
  <si>
    <t> 13.04.2003 01:21 </t>
  </si>
  <si>
    <t> 0.0256 </t>
  </si>
  <si>
    <t>-I</t>
  </si>
  <si>
    <t>IBVS 5668 </t>
  </si>
  <si>
    <t> 15.04.2003 20:46 </t>
  </si>
  <si>
    <t>25806</t>
  </si>
  <si>
    <t> 30.12.2003 00:56 </t>
  </si>
  <si>
    <t>26357.5</t>
  </si>
  <si>
    <t> 0.0278 </t>
  </si>
  <si>
    <t>IBVS 5602 </t>
  </si>
  <si>
    <t> 05.02.2004 06:05 </t>
  </si>
  <si>
    <t>26437</t>
  </si>
  <si>
    <t> 0.0266 </t>
  </si>
  <si>
    <t> R.Nelson </t>
  </si>
  <si>
    <t>BAVM 173 </t>
  </si>
  <si>
    <t> 05.03.2004 01:04 </t>
  </si>
  <si>
    <t>26498.5</t>
  </si>
  <si>
    <t> 0.0281 </t>
  </si>
  <si>
    <t> 31.03.2004 00:32 </t>
  </si>
  <si>
    <t>26554</t>
  </si>
  <si>
    <t> 0.0247 </t>
  </si>
  <si>
    <t> 31.03.2004 23:04 </t>
  </si>
  <si>
    <t>26556</t>
  </si>
  <si>
    <t> 0.0277 </t>
  </si>
  <si>
    <t> v.Poschinger </t>
  </si>
  <si>
    <t> 09.02.2005 01:49 </t>
  </si>
  <si>
    <t>27227</t>
  </si>
  <si>
    <t> 0.0295 </t>
  </si>
  <si>
    <t> 12.05.2005 12:42 </t>
  </si>
  <si>
    <t>27424.5</t>
  </si>
  <si>
    <t> 0.0287 </t>
  </si>
  <si>
    <t> C.-H.Kim et al. </t>
  </si>
  <si>
    <t> 19.05.2005 13:13 </t>
  </si>
  <si>
    <t>27439.5</t>
  </si>
  <si>
    <t>BAVM 186 </t>
  </si>
  <si>
    <t> 29.01.2006 22:05 </t>
  </si>
  <si>
    <t>27985</t>
  </si>
  <si>
    <t> 0.0349 </t>
  </si>
  <si>
    <t>BAVM 178 </t>
  </si>
  <si>
    <t> 19.03.2006 20:02 </t>
  </si>
  <si>
    <t>28089.5</t>
  </si>
  <si>
    <t> 0.0305 </t>
  </si>
  <si>
    <t> F.Walter </t>
  </si>
  <si>
    <t>IBVS 5713 </t>
  </si>
  <si>
    <t> 20.04.2006 21:38 </t>
  </si>
  <si>
    <t>28158</t>
  </si>
  <si>
    <t> 0.0304 </t>
  </si>
  <si>
    <t> 20.04.2006 21:40 </t>
  </si>
  <si>
    <t> 0.0317 </t>
  </si>
  <si>
    <t> H.Jungbluth </t>
  </si>
  <si>
    <t>IBVS 5820 </t>
  </si>
  <si>
    <t> 23.02.2007 09:34 </t>
  </si>
  <si>
    <t>28817</t>
  </si>
  <si>
    <t> 0.0329 </t>
  </si>
  <si>
    <t>R</t>
  </si>
  <si>
    <t>IBVS 5814 </t>
  </si>
  <si>
    <t> 28.02.2007 01:55 </t>
  </si>
  <si>
    <t>28827</t>
  </si>
  <si>
    <t> 0.0333 </t>
  </si>
  <si>
    <t> S.Dvorak </t>
  </si>
  <si>
    <t>BAVM 201 </t>
  </si>
  <si>
    <t> 08.03.2007 00:53 </t>
  </si>
  <si>
    <t>28844</t>
  </si>
  <si>
    <t> 0.0318 </t>
  </si>
  <si>
    <t> M.&amp; C.Rätz </t>
  </si>
  <si>
    <t> BBS 133 (=IBVS 5781) </t>
  </si>
  <si>
    <t> 13.03.2007 21:25 </t>
  </si>
  <si>
    <t>28856.5</t>
  </si>
  <si>
    <t> 0.0360 </t>
  </si>
  <si>
    <t> 26.03.2007 23:57 </t>
  </si>
  <si>
    <t>28884.5</t>
  </si>
  <si>
    <t> 0.0342 </t>
  </si>
  <si>
    <t> F.Agerer </t>
  </si>
  <si>
    <t> 15.04.2007 21:24 </t>
  </si>
  <si>
    <t>28927</t>
  </si>
  <si>
    <t> 0.0325 </t>
  </si>
  <si>
    <t>IBVS 5898 </t>
  </si>
  <si>
    <t> 03.01.2008 23:31 </t>
  </si>
  <si>
    <t>29489</t>
  </si>
  <si>
    <t> 0.0341 </t>
  </si>
  <si>
    <t> S.Parimucha et al. </t>
  </si>
  <si>
    <t>IBVS 5875 </t>
  </si>
  <si>
    <t> 02.02.2008 05:43 </t>
  </si>
  <si>
    <t>29551.5</t>
  </si>
  <si>
    <t> 0.0345 </t>
  </si>
  <si>
    <t> 24.02.2008 22:38 </t>
  </si>
  <si>
    <t>29600</t>
  </si>
  <si>
    <t> 0.0350 </t>
  </si>
  <si>
    <t> 16.12.2008 07:58 </t>
  </si>
  <si>
    <t>30231</t>
  </si>
  <si>
    <t>IBVS 5894 </t>
  </si>
  <si>
    <t> 14.01.2009 08:34 </t>
  </si>
  <si>
    <t>30293</t>
  </si>
  <si>
    <t> 0.038 </t>
  </si>
  <si>
    <t>IBVS 5938 </t>
  </si>
  <si>
    <t> 23.01.2009 05:58 </t>
  </si>
  <si>
    <t>30312</t>
  </si>
  <si>
    <t> 0.0351 </t>
  </si>
  <si>
    <t> 15.04.2009 20:59 </t>
  </si>
  <si>
    <t>30488.5</t>
  </si>
  <si>
    <t> 0.0369 </t>
  </si>
  <si>
    <t>BAVM 209 </t>
  </si>
  <si>
    <t> 19.04.2009 20:30 </t>
  </si>
  <si>
    <t>30497</t>
  </si>
  <si>
    <t> 0.0375 </t>
  </si>
  <si>
    <t> U.Schmidt </t>
  </si>
  <si>
    <t> 20.04.2009 02:08 </t>
  </si>
  <si>
    <t>30497.5</t>
  </si>
  <si>
    <t> 0.0383 </t>
  </si>
  <si>
    <t>IBVS 5945 </t>
  </si>
  <si>
    <t> 05.01.2010 08:49 </t>
  </si>
  <si>
    <t>31053.5</t>
  </si>
  <si>
    <t> 0.0392 </t>
  </si>
  <si>
    <t>IBVS 5974 </t>
  </si>
  <si>
    <t> 09.02.2010 05:47 </t>
  </si>
  <si>
    <t>31128</t>
  </si>
  <si>
    <t> 0.0374 </t>
  </si>
  <si>
    <t>IBVS 5980 </t>
  </si>
  <si>
    <t> 16.03.2010 19:40 </t>
  </si>
  <si>
    <t>31204</t>
  </si>
  <si>
    <t> 0.0380 </t>
  </si>
  <si>
    <t>BAVM 214 </t>
  </si>
  <si>
    <t> 23.03.2010 20:12 </t>
  </si>
  <si>
    <t>31219</t>
  </si>
  <si>
    <t> 0.0384 </t>
  </si>
  <si>
    <t>IBVS 5992 </t>
  </si>
  <si>
    <t> 18.01.2011 09:03 </t>
  </si>
  <si>
    <t>31861</t>
  </si>
  <si>
    <t> 10.02.2011 18:49 </t>
  </si>
  <si>
    <t>31911</t>
  </si>
  <si>
    <t> 0.0378 </t>
  </si>
  <si>
    <t>IBVS 6044 </t>
  </si>
  <si>
    <t> 01.03.2011 23:28 </t>
  </si>
  <si>
    <t>31952</t>
  </si>
  <si>
    <t> 0.0387 </t>
  </si>
  <si>
    <t> 07.03.2011 19:57 </t>
  </si>
  <si>
    <t>31964.5</t>
  </si>
  <si>
    <t> 0.0406 </t>
  </si>
  <si>
    <t>BAVM 220 </t>
  </si>
  <si>
    <t> 08.04.2011 21:33 </t>
  </si>
  <si>
    <t>32033</t>
  </si>
  <si>
    <t> 0.0404 </t>
  </si>
  <si>
    <t> 12.04.2011 04:09 </t>
  </si>
  <si>
    <t>32040</t>
  </si>
  <si>
    <t> 0.0385 </t>
  </si>
  <si>
    <t> 15.04.2011 22:01 </t>
  </si>
  <si>
    <t>32048</t>
  </si>
  <si>
    <t>IBVS 6029 </t>
  </si>
  <si>
    <t> 20.01.2012 09:25 </t>
  </si>
  <si>
    <t>32645</t>
  </si>
  <si>
    <t> 0.0420 </t>
  </si>
  <si>
    <t>IBVS 6063 </t>
  </si>
  <si>
    <t> 17.01.2013 10:12 </t>
  </si>
  <si>
    <t>33420.5</t>
  </si>
  <si>
    <t> 0.0431 </t>
  </si>
  <si>
    <t> 07.04.1997 02:57 </t>
  </si>
  <si>
    <t>ns</t>
  </si>
  <si>
    <t> S.Cook </t>
  </si>
  <si>
    <t> 28.02.2000 03:44 </t>
  </si>
  <si>
    <t> 18.03.2002 04:02 </t>
  </si>
  <si>
    <t> 0.0222 </t>
  </si>
  <si>
    <t> 18.03.2003 07:25 </t>
  </si>
  <si>
    <t> 0.0251 </t>
  </si>
  <si>
    <t> 14.03.2008 21:38 </t>
  </si>
  <si>
    <t>29640.5</t>
  </si>
  <si>
    <t> 0.0344 </t>
  </si>
  <si>
    <t> 19.04.2008 11:28 </t>
  </si>
  <si>
    <t>29716.5</t>
  </si>
  <si>
    <t>Ic</t>
  </si>
  <si>
    <t> K.Nakajima </t>
  </si>
  <si>
    <t> 20.03.2009 15:50 </t>
  </si>
  <si>
    <t>30432.5</t>
  </si>
  <si>
    <t> 0.0373 </t>
  </si>
  <si>
    <t> H.Itoh </t>
  </si>
  <si>
    <t> 10.04.2010 15:07 </t>
  </si>
  <si>
    <t>31257</t>
  </si>
  <si>
    <t> 0.0382 </t>
  </si>
  <si>
    <t>BAVM 215 </t>
  </si>
  <si>
    <t> 07.02.2011 23:25 </t>
  </si>
  <si>
    <t>31905</t>
  </si>
  <si>
    <t> 08.02.2011 05:06 </t>
  </si>
  <si>
    <t>31905.5</t>
  </si>
  <si>
    <t> 0.0410 </t>
  </si>
  <si>
    <t> 21.03.2011 21:18 </t>
  </si>
  <si>
    <t>31994.5</t>
  </si>
  <si>
    <t> 0.0530 </t>
  </si>
  <si>
    <t> K.Kasai </t>
  </si>
  <si>
    <t> 09.04.2011 19:58 </t>
  </si>
  <si>
    <t>32035</t>
  </si>
  <si>
    <t> 26.01.2012 11:28 </t>
  </si>
  <si>
    <t>32658</t>
  </si>
  <si>
    <t> 0.0421 </t>
  </si>
  <si>
    <t>Rc</t>
  </si>
  <si>
    <t> K.Shiokawa </t>
  </si>
  <si>
    <t> 26.01.2012 17:06 </t>
  </si>
  <si>
    <t>32658.5</t>
  </si>
  <si>
    <t> 0.0424 </t>
  </si>
  <si>
    <t> 28.01.2012 13:59 </t>
  </si>
  <si>
    <t>32662.5</t>
  </si>
  <si>
    <t> 28.01.2012 19:39 </t>
  </si>
  <si>
    <t>32663</t>
  </si>
  <si>
    <t> 0.0423 </t>
  </si>
  <si>
    <t> 25.03.2012 11:02 </t>
  </si>
  <si>
    <t>32784</t>
  </si>
  <si>
    <t> 0.0402 </t>
  </si>
  <si>
    <t> 25.03.2012 16:43 </t>
  </si>
  <si>
    <t>32784.5</t>
  </si>
  <si>
    <t> 0.0425 </t>
  </si>
  <si>
    <t> 28.01.2013 15:51 </t>
  </si>
  <si>
    <t>33444.5</t>
  </si>
  <si>
    <t> 0.0437 </t>
  </si>
  <si>
    <t> 11.02.2013 16:53 </t>
  </si>
  <si>
    <t>33474.5</t>
  </si>
  <si>
    <t> 0.0434 </t>
  </si>
  <si>
    <t> 11.02.2013 16:54 </t>
  </si>
  <si>
    <t> 0.0436 </t>
  </si>
  <si>
    <t> 07.02.1975 01:22 </t>
  </si>
  <si>
    <t> 0.0001 </t>
  </si>
  <si>
    <t> 16.04.2001 12:30 </t>
  </si>
  <si>
    <t> 0.0206 </t>
  </si>
  <si>
    <t> Nakajima </t>
  </si>
  <si>
    <t> 02.05.2001 21:36 </t>
  </si>
  <si>
    <t> 06.03.2002 11:10 </t>
  </si>
  <si>
    <t> 0.0227 </t>
  </si>
  <si>
    <t> 10.03.2002 21:53 </t>
  </si>
  <si>
    <t> 0.0218 </t>
  </si>
  <si>
    <t> 17.02.2003 12:28 </t>
  </si>
  <si>
    <t> 17.02.2003 18:02 </t>
  </si>
  <si>
    <t> 0.0229 </t>
  </si>
  <si>
    <t> 05.01.2004 19:47 </t>
  </si>
  <si>
    <t>26372</t>
  </si>
  <si>
    <t> 0.0257 </t>
  </si>
  <si>
    <t> 23.12.2004 19:03 </t>
  </si>
  <si>
    <t>27126</t>
  </si>
  <si>
    <t> 03.03.2005 18:43 </t>
  </si>
  <si>
    <t>27275.5</t>
  </si>
  <si>
    <t> 0.0299 </t>
  </si>
  <si>
    <t> 25.11.2005 20:26 </t>
  </si>
  <si>
    <t>27846</t>
  </si>
  <si>
    <t> 0.0356 </t>
  </si>
  <si>
    <t> 16.03.1929 20:15 </t>
  </si>
  <si>
    <t> 0.129 </t>
  </si>
  <si>
    <t> Strohmeier &amp; Ott </t>
  </si>
  <si>
    <t> 02.04.1931 21:14 </t>
  </si>
  <si>
    <t> 0.042 </t>
  </si>
  <si>
    <t> 03.03.1932 22:55 </t>
  </si>
  <si>
    <t> 05.03.1932 21:43 </t>
  </si>
  <si>
    <t> 0.075 </t>
  </si>
  <si>
    <t> 29.03.1932 21:37 </t>
  </si>
  <si>
    <t> -0.038 </t>
  </si>
  <si>
    <t> 31.03.1932 21:08 </t>
  </si>
  <si>
    <t> -0.164 </t>
  </si>
  <si>
    <t> 22.02.1933 22:10 </t>
  </si>
  <si>
    <t> -0.043 </t>
  </si>
  <si>
    <t> 23.03.1933 22:23 </t>
  </si>
  <si>
    <t> -0.058 </t>
  </si>
  <si>
    <t> 26.03.1933 23:34 </t>
  </si>
  <si>
    <t> -0.052 </t>
  </si>
  <si>
    <t> 20.04.1933 20:12 </t>
  </si>
  <si>
    <t> 12.01.1934 00:41 </t>
  </si>
  <si>
    <t> 0.055 </t>
  </si>
  <si>
    <t> 10.02.1934 00:23 </t>
  </si>
  <si>
    <t> 19.03.1934 20:51 </t>
  </si>
  <si>
    <t> -0.047 </t>
  </si>
  <si>
    <t> 08.04.1935 20:55 </t>
  </si>
  <si>
    <t> -0.077 </t>
  </si>
  <si>
    <t> 14.02.1936 21:14 </t>
  </si>
  <si>
    <t> -0.070 </t>
  </si>
  <si>
    <t> 20.02.1936 23:32 </t>
  </si>
  <si>
    <t> -0.059 </t>
  </si>
  <si>
    <t> 06.12.1936 22:06 </t>
  </si>
  <si>
    <t> -0.123 </t>
  </si>
  <si>
    <t> 27.02.1938 20:41 </t>
  </si>
  <si>
    <t> -0.178 </t>
  </si>
  <si>
    <t> 02.04.1938 21:08 </t>
  </si>
  <si>
    <t> -0.098 </t>
  </si>
  <si>
    <t> 23.02.1939 00:00 </t>
  </si>
  <si>
    <t> -0.029 </t>
  </si>
  <si>
    <t> 15.03.1952 19:07 </t>
  </si>
  <si>
    <t> 0.037 </t>
  </si>
  <si>
    <t> W.Zessewitsch </t>
  </si>
  <si>
    <t> 15.03.1953 21:30 </t>
  </si>
  <si>
    <t> 16.03.1955 21:12 </t>
  </si>
  <si>
    <t> 19.03.1955 22:59 </t>
  </si>
  <si>
    <t> 0.039 </t>
  </si>
  <si>
    <t> 22.03.1957 22:50 </t>
  </si>
  <si>
    <t> E.Splittgerber </t>
  </si>
  <si>
    <t> 20.11.1957 21:50 </t>
  </si>
  <si>
    <t> 0.013 </t>
  </si>
  <si>
    <t> 21.11.1957 03:07 </t>
  </si>
  <si>
    <t> 24.01.1958 00:36 </t>
  </si>
  <si>
    <t> 25.01.1958 21:36 </t>
  </si>
  <si>
    <t> 26.01.1958 03:07 </t>
  </si>
  <si>
    <t> 28.01.1958 00:00 </t>
  </si>
  <si>
    <t> 29.01.1958 03:28 </t>
  </si>
  <si>
    <t> -0.034 </t>
  </si>
  <si>
    <t> 30.01.1958 01:55 </t>
  </si>
  <si>
    <t> -0.036 </t>
  </si>
  <si>
    <t> 22.03.1958 20:38 </t>
  </si>
  <si>
    <t> 24.03.1958 00:21 </t>
  </si>
  <si>
    <t> 24.03.1958 22:48 </t>
  </si>
  <si>
    <t> 12.02.1959 23:48 </t>
  </si>
  <si>
    <t> 0.163 </t>
  </si>
  <si>
    <t> 14.02.1959 23:02 </t>
  </si>
  <si>
    <t> 30.03.1959 20:13 </t>
  </si>
  <si>
    <t> 0.138 </t>
  </si>
  <si>
    <t> 04.04.1959 20:55 </t>
  </si>
  <si>
    <t> 28.03.1960 21:17 </t>
  </si>
  <si>
    <t> -0.020 </t>
  </si>
  <si>
    <t> 26.04.1960 22:04 </t>
  </si>
  <si>
    <t> 17.09.1963 02:29 </t>
  </si>
  <si>
    <t> 06.06.1964 21:43 </t>
  </si>
  <si>
    <t> 15.03.1966 21:21 </t>
  </si>
  <si>
    <t> 0.029 </t>
  </si>
  <si>
    <t> 20.04.1968 20:51 </t>
  </si>
  <si>
    <t> 07.11.1969 03:10 </t>
  </si>
  <si>
    <t> -0.015 </t>
  </si>
  <si>
    <t> 31.01.1995 20:15 </t>
  </si>
  <si>
    <t> 0.0075 </t>
  </si>
  <si>
    <t> P.Sobotka </t>
  </si>
  <si>
    <t> 02.02.1995 22:40 </t>
  </si>
  <si>
    <t> 0.0016 </t>
  </si>
  <si>
    <t> 05.05.1995 22:23 </t>
  </si>
  <si>
    <t> 0.0034 </t>
  </si>
  <si>
    <t> 01.03.1997 20:09 </t>
  </si>
  <si>
    <t> 0.0015 </t>
  </si>
  <si>
    <t> 01.03.1997 20:27 </t>
  </si>
  <si>
    <t> 0.0140 </t>
  </si>
  <si>
    <t> L.Brat </t>
  </si>
  <si>
    <t> 12.03.1997 20:10 </t>
  </si>
  <si>
    <t> 29.03.1998 19:49 </t>
  </si>
  <si>
    <t> -0.0034 </t>
  </si>
  <si>
    <t> F.Nevaril </t>
  </si>
  <si>
    <t> 29.04.2000 00:38 </t>
  </si>
  <si>
    <t> 0.0249 </t>
  </si>
  <si>
    <t> O.Pejcha </t>
  </si>
  <si>
    <t> 12.05.2001 22:30 </t>
  </si>
  <si>
    <t>O-C Gateway</t>
  </si>
  <si>
    <t>http://var.astro.cz/ocgate/ocgate.php?star=AA+UMa&amp;submit=Submit&amp;lang=en</t>
  </si>
  <si>
    <t>Strohmeier</t>
  </si>
  <si>
    <t>W</t>
  </si>
  <si>
    <t>I,0038,I,0038,,</t>
  </si>
  <si>
    <t>Zessewitsch</t>
  </si>
  <si>
    <t>P</t>
  </si>
  <si>
    <t>I,0038,I,0038,AC</t>
  </si>
  <si>
    <t>Kasan</t>
  </si>
  <si>
    <t>170,</t>
  </si>
  <si>
    <t>Splittgerber</t>
  </si>
  <si>
    <t>E</t>
  </si>
  <si>
    <t>,,D,Lich,MVS</t>
  </si>
  <si>
    <t>6.126,</t>
  </si>
  <si>
    <t>Meinunger</t>
  </si>
  <si>
    <t>L</t>
  </si>
  <si>
    <t>M,</t>
  </si>
  <si>
    <t>557,,,,</t>
  </si>
  <si>
    <t>6.127,</t>
  </si>
  <si>
    <t>GCVS</t>
  </si>
  <si>
    <t>0,GCVS,0,GCVS,,</t>
  </si>
  <si>
    <t>pe</t>
  </si>
  <si>
    <t>7.140,</t>
  </si>
  <si>
    <t>Diethelm</t>
  </si>
  <si>
    <t>Roger</t>
  </si>
  <si>
    <t>B,0021,B,0021,,</t>
  </si>
  <si>
    <t>Locher</t>
  </si>
  <si>
    <t>Kurt</t>
  </si>
  <si>
    <t>B,0046,B,0046,,</t>
  </si>
  <si>
    <t>Paschke</t>
  </si>
  <si>
    <t>Anton</t>
  </si>
  <si>
    <t>B,0077,B,0077,,</t>
  </si>
  <si>
    <t>Lu</t>
  </si>
  <si>
    <t>Wenxian</t>
  </si>
  <si>
    <t>I,3138,I,3138,,</t>
  </si>
  <si>
    <t>Peter</t>
  </si>
  <si>
    <t>H</t>
  </si>
  <si>
    <t>B,0087,B,0087,,</t>
  </si>
  <si>
    <t>B,0088,B,0088,,</t>
  </si>
  <si>
    <t>B,0091,B,0091,,</t>
  </si>
  <si>
    <t>B,0094,B,0094,,</t>
  </si>
  <si>
    <t>B,0095,B,0095,,</t>
  </si>
  <si>
    <t>B,0097,B,0097,,</t>
  </si>
  <si>
    <t>B,0100,B,0100,,</t>
  </si>
  <si>
    <t>B,0101,B,0101,,</t>
  </si>
  <si>
    <t>B,0103,B,0103,,</t>
  </si>
  <si>
    <t>B,0104,B,0104,,</t>
  </si>
  <si>
    <t>B,0106,B,0106,,</t>
  </si>
  <si>
    <t>B,0108,B,0108,,</t>
  </si>
  <si>
    <t>Martignoni</t>
  </si>
  <si>
    <t>Max</t>
  </si>
  <si>
    <t>B,0113,B,0113,,</t>
  </si>
  <si>
    <t>B,0109,B,0109,,</t>
  </si>
  <si>
    <t>B,0111,B,0111,,</t>
  </si>
  <si>
    <t>B,0112,B,0112,,</t>
  </si>
  <si>
    <t>B,0114,B,0114,,</t>
  </si>
  <si>
    <t>Cook</t>
  </si>
  <si>
    <t>ccd</t>
  </si>
  <si>
    <t>S</t>
  </si>
  <si>
    <t>A,0012,,,,</t>
  </si>
  <si>
    <t>B,0115,B,0115,,</t>
  </si>
  <si>
    <t>B,0117,B,0117,,</t>
  </si>
  <si>
    <t>Husar</t>
  </si>
  <si>
    <t>Dieter</t>
  </si>
  <si>
    <t>D,0128,I,4912,,ST-7</t>
  </si>
  <si>
    <t>0,home,,,,Rotse</t>
  </si>
  <si>
    <t>Nakajima</t>
  </si>
  <si>
    <t>Kazuhir</t>
  </si>
  <si>
    <t>W,0345,J,0039,,25cmSC+CV04</t>
  </si>
  <si>
    <t>B,0125,B,0125,,</t>
  </si>
  <si>
    <t>Raetz</t>
  </si>
  <si>
    <t>Manfred</t>
  </si>
  <si>
    <t>D,0152,I,5296,,ST-6</t>
  </si>
  <si>
    <t>W,0550,J,0040,,</t>
  </si>
  <si>
    <t>B,0127,B,0127,,</t>
  </si>
  <si>
    <t>Dvorak</t>
  </si>
  <si>
    <t>D,0158,I,5484,,</t>
  </si>
  <si>
    <t>Pribulla</t>
  </si>
  <si>
    <t>RI</t>
  </si>
  <si>
    <t>Theodor</t>
  </si>
  <si>
    <t>I,5341,,,,Roztoky</t>
  </si>
  <si>
    <t>B,0129,I,5438,,</t>
  </si>
  <si>
    <t>W,0899,J,0042,,</t>
  </si>
  <si>
    <t>D,0172,I,5643,,</t>
  </si>
  <si>
    <t>I,5668,,,,G1</t>
  </si>
  <si>
    <t>W,1192,J,0043,,</t>
  </si>
  <si>
    <t>Robert</t>
  </si>
  <si>
    <t>I,5602,,,,ST-7e</t>
  </si>
  <si>
    <t>D,0173,I,5657,,</t>
  </si>
  <si>
    <t>Poschinger</t>
  </si>
  <si>
    <t>J,0043,,,,25SC+CV-04</t>
  </si>
  <si>
    <t>Konst</t>
  </si>
  <si>
    <t>Kim</t>
  </si>
  <si>
    <t>Chun-Hwey</t>
  </si>
  <si>
    <t>I,5694,,,,</t>
  </si>
  <si>
    <t>Kazuhi</t>
  </si>
  <si>
    <t>J,0044,,,,25SC+CV-04</t>
  </si>
  <si>
    <t>M</t>
  </si>
  <si>
    <t>D,0186,I,5802,,ST-6</t>
  </si>
  <si>
    <t>Walter</t>
  </si>
  <si>
    <t>Frank</t>
  </si>
  <si>
    <t>D,0178,I,5731,,</t>
  </si>
  <si>
    <t>B,0132,,,,</t>
  </si>
  <si>
    <t>Jungbluth</t>
  </si>
  <si>
    <t>Helmut</t>
  </si>
  <si>
    <t>I,5820,,,,ST-7</t>
  </si>
  <si>
    <t>I,5814,,,,</t>
  </si>
  <si>
    <t>D,0201,I,5874,,ST-6</t>
  </si>
  <si>
    <t>B,0166,I,5781,,</t>
  </si>
  <si>
    <t>Agerer</t>
  </si>
  <si>
    <t>Franz</t>
  </si>
  <si>
    <t>Hans</t>
  </si>
  <si>
    <t>D,0186,I,5802,,ST-7</t>
  </si>
  <si>
    <t>Parimucha</t>
  </si>
  <si>
    <t>I,5898,,,,280mm</t>
  </si>
  <si>
    <t>Newton</t>
  </si>
  <si>
    <t>I,5875,,,,ST-7XME</t>
  </si>
  <si>
    <t>D,0201,I,5874,,ST-7</t>
  </si>
  <si>
    <t>J,0048,,,,20SC+CV-04</t>
  </si>
  <si>
    <t>I,5894,,,,</t>
  </si>
  <si>
    <t>Dworak</t>
  </si>
  <si>
    <t>Shawn</t>
  </si>
  <si>
    <t>I,5938,,,,</t>
  </si>
  <si>
    <t>Schmidt</t>
  </si>
  <si>
    <t>U</t>
  </si>
  <si>
    <t>D,0209,I,5918,,ST-7</t>
  </si>
  <si>
    <t>I,5945,,,,Astrokolchoz</t>
  </si>
  <si>
    <t>I,5974,,,,25cm+ST-9</t>
  </si>
  <si>
    <t>Stefan</t>
  </si>
  <si>
    <t>I,5980,,,,265mm+MeadeD</t>
  </si>
  <si>
    <t>D,0214,I,5959,,ST-7</t>
  </si>
  <si>
    <t>Itoh</t>
  </si>
  <si>
    <t>Hiroshi</t>
  </si>
  <si>
    <t>J,0051,,,,30SC+DSI-Pro</t>
  </si>
  <si>
    <t>I,5992,,,,</t>
  </si>
  <si>
    <t>D,0215,I,5984,,Sigma</t>
  </si>
  <si>
    <t>I,5980,,,,lens+StarLig</t>
  </si>
  <si>
    <t>I,6044,,,,K1-M</t>
  </si>
  <si>
    <t>Kasai</t>
  </si>
  <si>
    <t>Kiyoshi</t>
  </si>
  <si>
    <t>J,0053,,,,28SC+ST7XME</t>
  </si>
  <si>
    <t>D,0220,I,6010,,ST-7</t>
  </si>
  <si>
    <t>I,6029,,,,Astrokolchoz</t>
  </si>
  <si>
    <t>Shiokawa</t>
  </si>
  <si>
    <t>Kazuhik</t>
  </si>
  <si>
    <t>J,0055,,,,35SC+ST-9E</t>
  </si>
  <si>
    <t>J,0055,,,,30SC+DSI-Pro</t>
  </si>
  <si>
    <t>I,6063,,,,</t>
  </si>
  <si>
    <t>J,0056,,,,35SC+ST-9E</t>
  </si>
  <si>
    <t>J,0056,,,,30SC+ST-9XE</t>
  </si>
  <si>
    <t>B.R.N.O.</t>
  </si>
  <si>
    <t>data:</t>
  </si>
  <si>
    <t>Silhan</t>
  </si>
  <si>
    <t>Jindrich</t>
  </si>
  <si>
    <t>C,0023,C,0023,,</t>
  </si>
  <si>
    <t>Carbol</t>
  </si>
  <si>
    <t>C,0026,C,0026,,</t>
  </si>
  <si>
    <t>Borovicka</t>
  </si>
  <si>
    <t>Jiri</t>
  </si>
  <si>
    <t>C,0026,D,Lich,,</t>
  </si>
  <si>
    <t>C,0027,C,0027,,</t>
  </si>
  <si>
    <t>Horky</t>
  </si>
  <si>
    <t>J</t>
  </si>
  <si>
    <t>C,0028,C,0028,,</t>
  </si>
  <si>
    <t>Kucera</t>
  </si>
  <si>
    <t>Petr</t>
  </si>
  <si>
    <t>ZD</t>
  </si>
  <si>
    <t>Novak</t>
  </si>
  <si>
    <t>Wagner</t>
  </si>
  <si>
    <t>Slatinsky</t>
  </si>
  <si>
    <t>A</t>
  </si>
  <si>
    <t>C,0030,C,0030,,</t>
  </si>
  <si>
    <t>Kolarova</t>
  </si>
  <si>
    <t>Santolik</t>
  </si>
  <si>
    <t>O</t>
  </si>
  <si>
    <t>Lutcha</t>
  </si>
  <si>
    <t>Hanzl</t>
  </si>
  <si>
    <t>Dalibor</t>
  </si>
  <si>
    <t>C,0031,C,0031,,</t>
  </si>
  <si>
    <t>Egyhazi</t>
  </si>
  <si>
    <t>Z</t>
  </si>
  <si>
    <t>Lakostik</t>
  </si>
  <si>
    <t>Vrastak</t>
  </si>
  <si>
    <t>Vavrincova</t>
  </si>
  <si>
    <t>Nejeschleba</t>
  </si>
  <si>
    <t>T</t>
  </si>
  <si>
    <t>Sobotka</t>
  </si>
  <si>
    <t>C,0032,,,,RF70</t>
  </si>
  <si>
    <t>C,0032,,,,RL350</t>
  </si>
  <si>
    <t>C,0032,,,,RF80</t>
  </si>
  <si>
    <t>Brat</t>
  </si>
  <si>
    <t>Lubos</t>
  </si>
  <si>
    <t>C,0032,,,,RF200</t>
  </si>
  <si>
    <t>Nevaril</t>
  </si>
  <si>
    <t>F</t>
  </si>
  <si>
    <t>C,0032,,,,RL200</t>
  </si>
  <si>
    <t>Pejcha</t>
  </si>
  <si>
    <t>C,0032,,,,RL250</t>
  </si>
  <si>
    <t>C,0034,E,0074,,RL250</t>
  </si>
  <si>
    <t>Roma</t>
  </si>
  <si>
    <t>C,0035,E,0094,,RL96/400+HX5</t>
  </si>
  <si>
    <t>C,</t>
  </si>
  <si>
    <t>0,C,</t>
  </si>
  <si>
    <t>0,,</t>
  </si>
  <si>
    <t>C,0034,E,0074,,RL150</t>
  </si>
  <si>
    <t>RHN 2021</t>
  </si>
  <si>
    <t>OEJV 212</t>
  </si>
  <si>
    <t>RHN 2022</t>
  </si>
  <si>
    <t>JBAV, 60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</si>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</sst>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0.0000"/>
    <numFmt numFmtId="167" formatCode="mm/dd/yy\ hh:mm\ AM/PM"/>
    <numFmt numFmtId="168" formatCode="d/mm/yyyy;@"/>
    <numFmt numFmtId="169" formatCode="0.000000"/>
    <numFmt numFmtId="170" formatCode="0.00000"/>
  </numFmts>
  <fonts count="17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color indexed="8"/>
      <name val="CourierNewPSMT"/>
      <family val="3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9">
    <xf numFmtId="0" fontId="0" fillId="0" borderId="0">
      <alignment vertical="top"/>
    </xf>
    <xf numFmtId="4" fontId="15" fillId="0" borderId="0" applyFill="0" applyBorder="0" applyProtection="0">
      <alignment vertical="top"/>
    </xf>
    <xf numFmtId="3" fontId="15" fillId="0" borderId="0" applyFill="0" applyBorder="0" applyProtection="0">
      <alignment vertical="top"/>
    </xf>
    <xf numFmtId="164" fontId="15" fillId="0" borderId="0" applyFill="0" applyBorder="0" applyProtection="0">
      <alignment vertical="top"/>
    </xf>
    <xf numFmtId="0" fontId="15" fillId="0" borderId="0" applyFill="0" applyBorder="0" applyProtection="0">
      <alignment vertical="top"/>
    </xf>
    <xf numFmtId="2" fontId="15" fillId="0" borderId="0" applyFill="0" applyBorder="0" applyProtection="0">
      <alignment vertical="top"/>
    </xf>
    <xf numFmtId="0" fontId="14" fillId="0" borderId="0" applyNumberFormat="0" applyFill="0" applyBorder="0" applyProtection="0">
      <alignment vertical="top"/>
    </xf>
    <xf numFmtId="0" fontId="1" fillId="0" borderId="0"/>
    <xf numFmtId="0" fontId="15" fillId="0" borderId="0"/>
  </cellStyleXfs>
  <cellXfs count="79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5" fillId="0" borderId="0" xfId="0" applyFont="1">
      <alignment vertical="top"/>
    </xf>
    <xf numFmtId="0" fontId="0" fillId="0" borderId="0" xfId="0" applyAlignment="1">
      <alignment horizontal="center"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4" xfId="0" applyBorder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8" fillId="0" borderId="0" xfId="0" applyNumberFormat="1" applyFont="1">
      <alignment vertical="top"/>
    </xf>
    <xf numFmtId="0" fontId="4" fillId="0" borderId="4" xfId="0" applyFont="1" applyBorder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/>
    <xf numFmtId="166" fontId="3" fillId="2" borderId="0" xfId="1" applyNumberFormat="1" applyFont="1" applyFill="1" applyBorder="1" applyAlignment="1" applyProtection="1">
      <alignment horizontal="left"/>
    </xf>
    <xf numFmtId="0" fontId="3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" wrapText="1"/>
    </xf>
    <xf numFmtId="0" fontId="3" fillId="0" borderId="0" xfId="7" applyFont="1" applyAlignment="1">
      <alignment horizontal="left" wrapText="1"/>
    </xf>
    <xf numFmtId="0" fontId="11" fillId="0" borderId="0" xfId="8" applyFont="1" applyAlignment="1">
      <alignment horizontal="center" wrapText="1"/>
    </xf>
    <xf numFmtId="0" fontId="11" fillId="0" borderId="0" xfId="8" applyFont="1" applyAlignment="1">
      <alignment horizontal="left" wrapText="1"/>
    </xf>
    <xf numFmtId="0" fontId="9" fillId="0" borderId="0" xfId="0" applyFont="1" applyAlignment="1">
      <alignment horizontal="left" vertical="center"/>
    </xf>
    <xf numFmtId="0" fontId="11" fillId="0" borderId="0" xfId="7" applyFont="1"/>
    <xf numFmtId="0" fontId="11" fillId="0" borderId="0" xfId="7" applyFont="1" applyAlignment="1">
      <alignment horizontal="center"/>
    </xf>
    <xf numFmtId="0" fontId="11" fillId="0" borderId="0" xfId="7" applyFont="1" applyAlignment="1">
      <alignment horizontal="left"/>
    </xf>
    <xf numFmtId="167" fontId="8" fillId="0" borderId="0" xfId="0" applyNumberFormat="1" applyFont="1">
      <alignment vertical="top"/>
    </xf>
    <xf numFmtId="0" fontId="8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/>
    <xf numFmtId="0" fontId="14" fillId="0" borderId="0" xfId="6" applyNumberFormat="1" applyFill="1" applyBorder="1" applyAlignment="1" applyProtection="1">
      <alignment horizontal="left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 indent="1"/>
    </xf>
    <xf numFmtId="0" fontId="14" fillId="2" borderId="1" xfId="6" applyNumberFormat="1" applyFill="1" applyBorder="1" applyAlignment="1" applyProtection="1">
      <alignment horizontal="left" vertical="top" wrapText="1"/>
    </xf>
    <xf numFmtId="0" fontId="14" fillId="0" borderId="0" xfId="6" applyNumberFormat="1" applyFill="1" applyBorder="1" applyAlignment="1" applyProtection="1"/>
    <xf numFmtId="14" fontId="0" fillId="0" borderId="0" xfId="0" applyNumberFormat="1" applyAlignment="1"/>
    <xf numFmtId="14" fontId="0" fillId="0" borderId="4" xfId="0" applyNumberFormat="1" applyBorder="1" applyAlignment="1">
      <alignment horizontal="center"/>
    </xf>
    <xf numFmtId="0" fontId="9" fillId="0" borderId="0" xfId="7" applyFont="1"/>
    <xf numFmtId="0" fontId="9" fillId="0" borderId="0" xfId="0" applyFont="1">
      <alignment vertical="top"/>
    </xf>
    <xf numFmtId="168" fontId="0" fillId="0" borderId="0" xfId="0" applyNumberFormat="1" applyAlignment="1"/>
    <xf numFmtId="169" fontId="0" fillId="0" borderId="3" xfId="0" applyNumberFormat="1" applyBorder="1">
      <alignment vertical="top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70" fontId="16" fillId="0" borderId="0" xfId="0" applyNumberFormat="1" applyFont="1" applyAlignment="1">
      <alignment vertical="center" wrapText="1"/>
    </xf>
    <xf numFmtId="4" fontId="16" fillId="0" borderId="0" xfId="1" applyFont="1" applyBorder="1" applyAlignment="1"/>
    <xf numFmtId="170" fontId="16" fillId="0" borderId="0" xfId="0" applyNumberFormat="1" applyFont="1" applyAlignment="1" applyProtection="1">
      <alignment vertical="center" wrapText="1"/>
      <protection locked="0"/>
    </xf>
  </cellXfs>
  <cellStyles count="9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yperlink" xfId="6" builtinId="8"/>
    <cellStyle name="Normal" xfId="0" builtinId="0"/>
    <cellStyle name="Normal_A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1.56739811912225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11598763835294369"/>
          <c:w val="0.79796331006879884"/>
          <c:h val="0.686521427007964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1D-4392-B132-E80F30BAF873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1D-4392-B132-E80F30BAF873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1D-4392-B132-E80F30BAF873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C1D-4392-B132-E80F30BAF873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C1D-4392-B132-E80F30BAF87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C1D-4392-B132-E80F30BAF87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C1D-4392-B132-E80F30BAF87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-0.26536927373493419</c:v>
                </c:pt>
                <c:pt idx="1">
                  <c:v>-0.25783335457288736</c:v>
                </c:pt>
                <c:pt idx="2">
                  <c:v>-0.25444207286912701</c:v>
                </c:pt>
                <c:pt idx="3">
                  <c:v>-0.25442317993484426</c:v>
                </c:pt>
                <c:pt idx="4">
                  <c:v>-0.25417993340595335</c:v>
                </c:pt>
                <c:pt idx="5">
                  <c:v>-0.25416104047167054</c:v>
                </c:pt>
                <c:pt idx="6">
                  <c:v>-0.25085005373861208</c:v>
                </c:pt>
                <c:pt idx="7">
                  <c:v>-0.25055721325722891</c:v>
                </c:pt>
                <c:pt idx="8">
                  <c:v>-0.25052651223901934</c:v>
                </c:pt>
                <c:pt idx="9">
                  <c:v>-0.25027618085977243</c:v>
                </c:pt>
                <c:pt idx="10">
                  <c:v>-0.24759102257483126</c:v>
                </c:pt>
                <c:pt idx="11">
                  <c:v>-0.24729818209344806</c:v>
                </c:pt>
                <c:pt idx="12">
                  <c:v>-0.24691560017422162</c:v>
                </c:pt>
                <c:pt idx="13">
                  <c:v>-0.24303074056232346</c:v>
                </c:pt>
                <c:pt idx="14">
                  <c:v>-0.23988270538745401</c:v>
                </c:pt>
                <c:pt idx="15">
                  <c:v>-0.23982130335103496</c:v>
                </c:pt>
                <c:pt idx="16">
                  <c:v>-0.23689762177077361</c:v>
                </c:pt>
                <c:pt idx="17">
                  <c:v>-0.23237748724361673</c:v>
                </c:pt>
                <c:pt idx="18">
                  <c:v>-0.23203269119295586</c:v>
                </c:pt>
                <c:pt idx="19">
                  <c:v>-0.2287429590109655</c:v>
                </c:pt>
                <c:pt idx="20">
                  <c:v>-0.18061793215913535</c:v>
                </c:pt>
                <c:pt idx="21">
                  <c:v>-0.17693380997399183</c:v>
                </c:pt>
                <c:pt idx="22">
                  <c:v>-0.16955848075334867</c:v>
                </c:pt>
                <c:pt idx="23">
                  <c:v>-0.16952777973513916</c:v>
                </c:pt>
                <c:pt idx="24">
                  <c:v>-0.16212174949628649</c:v>
                </c:pt>
                <c:pt idx="25">
                  <c:v>-0.15967039127309485</c:v>
                </c:pt>
                <c:pt idx="26">
                  <c:v>-0.1596680296563095</c:v>
                </c:pt>
                <c:pt idx="27">
                  <c:v>-0.15902330827390937</c:v>
                </c:pt>
                <c:pt idx="28">
                  <c:v>-0.15900441533962659</c:v>
                </c:pt>
                <c:pt idx="29">
                  <c:v>-0.15900205372284124</c:v>
                </c:pt>
                <c:pt idx="30">
                  <c:v>-0.15898316078855845</c:v>
                </c:pt>
                <c:pt idx="31">
                  <c:v>-0.1589713527046317</c:v>
                </c:pt>
                <c:pt idx="32">
                  <c:v>-0.15896190623749032</c:v>
                </c:pt>
                <c:pt idx="33">
                  <c:v>-0.15843998892792832</c:v>
                </c:pt>
                <c:pt idx="34">
                  <c:v>-0.15842818084400156</c:v>
                </c:pt>
                <c:pt idx="35">
                  <c:v>-0.15841873437686016</c:v>
                </c:pt>
                <c:pt idx="36">
                  <c:v>-0.15513844866201121</c:v>
                </c:pt>
                <c:pt idx="37">
                  <c:v>-0.15511955572772843</c:v>
                </c:pt>
                <c:pt idx="38">
                  <c:v>-0.15467557177208294</c:v>
                </c:pt>
                <c:pt idx="39">
                  <c:v>-0.15462597781959062</c:v>
                </c:pt>
                <c:pt idx="40">
                  <c:v>-0.15100325767086614</c:v>
                </c:pt>
                <c:pt idx="41">
                  <c:v>-0.15071041718948291</c:v>
                </c:pt>
                <c:pt idx="42">
                  <c:v>-0.13821746439498978</c:v>
                </c:pt>
                <c:pt idx="43">
                  <c:v>-0.13555592227790209</c:v>
                </c:pt>
                <c:pt idx="44">
                  <c:v>-0.12902841348319904</c:v>
                </c:pt>
                <c:pt idx="45">
                  <c:v>-0.12128939527761227</c:v>
                </c:pt>
                <c:pt idx="46">
                  <c:v>-0.11558609074099584</c:v>
                </c:pt>
                <c:pt idx="48">
                  <c:v>-9.6235002801850864E-2</c:v>
                </c:pt>
                <c:pt idx="94">
                  <c:v>-5.1196609088471096E-2</c:v>
                </c:pt>
                <c:pt idx="96">
                  <c:v>-5.116590807026157E-2</c:v>
                </c:pt>
                <c:pt idx="109">
                  <c:v>-4.0852727568645011E-2</c:v>
                </c:pt>
                <c:pt idx="122">
                  <c:v>-4.0127711215543038E-2</c:v>
                </c:pt>
                <c:pt idx="128">
                  <c:v>-3.7402405445250961E-2</c:v>
                </c:pt>
                <c:pt idx="132">
                  <c:v>-3.6585286037520412E-2</c:v>
                </c:pt>
                <c:pt idx="140">
                  <c:v>-2.9968035804974133E-2</c:v>
                </c:pt>
                <c:pt idx="143">
                  <c:v>-2.9533498316470022E-2</c:v>
                </c:pt>
                <c:pt idx="147">
                  <c:v>-2.9342207356856789E-2</c:v>
                </c:pt>
                <c:pt idx="148">
                  <c:v>-2.9221764900804026E-2</c:v>
                </c:pt>
                <c:pt idx="149">
                  <c:v>-2.8876968850143153E-2</c:v>
                </c:pt>
                <c:pt idx="150">
                  <c:v>-2.6435057094092884E-2</c:v>
                </c:pt>
                <c:pt idx="151">
                  <c:v>-2.6435057094092884E-2</c:v>
                </c:pt>
                <c:pt idx="152">
                  <c:v>-2.6376016674459171E-2</c:v>
                </c:pt>
                <c:pt idx="153">
                  <c:v>-2.6376016674459171E-2</c:v>
                </c:pt>
                <c:pt idx="154">
                  <c:v>-2.6376016674459171E-2</c:v>
                </c:pt>
                <c:pt idx="155">
                  <c:v>-2.6376016674459171E-2</c:v>
                </c:pt>
                <c:pt idx="156">
                  <c:v>-2.6376016674459171E-2</c:v>
                </c:pt>
                <c:pt idx="157">
                  <c:v>-2.6376016674459171E-2</c:v>
                </c:pt>
                <c:pt idx="158">
                  <c:v>-2.6376016674459171E-2</c:v>
                </c:pt>
                <c:pt idx="159">
                  <c:v>-2.6376016674459171E-2</c:v>
                </c:pt>
                <c:pt idx="160">
                  <c:v>-2.5901331700604144E-2</c:v>
                </c:pt>
                <c:pt idx="161">
                  <c:v>-2.5476240679241424E-2</c:v>
                </c:pt>
                <c:pt idx="162">
                  <c:v>-2.5476240679241424E-2</c:v>
                </c:pt>
                <c:pt idx="163">
                  <c:v>-2.5386499241398186E-2</c:v>
                </c:pt>
                <c:pt idx="164">
                  <c:v>-2.5266056785345423E-2</c:v>
                </c:pt>
                <c:pt idx="165">
                  <c:v>-2.2592706584331004E-2</c:v>
                </c:pt>
                <c:pt idx="166">
                  <c:v>-2.257145203326287E-2</c:v>
                </c:pt>
                <c:pt idx="167">
                  <c:v>-2.2299866102947805E-2</c:v>
                </c:pt>
                <c:pt idx="168">
                  <c:v>-2.2148722628685502E-2</c:v>
                </c:pt>
                <c:pt idx="169">
                  <c:v>-2.2087320592266438E-2</c:v>
                </c:pt>
                <c:pt idx="170">
                  <c:v>-2.1714185140181391E-2</c:v>
                </c:pt>
                <c:pt idx="171">
                  <c:v>-2.1674037654830461E-2</c:v>
                </c:pt>
                <c:pt idx="172">
                  <c:v>-2.1643336636620936E-2</c:v>
                </c:pt>
                <c:pt idx="173">
                  <c:v>-1.8636998468872401E-2</c:v>
                </c:pt>
                <c:pt idx="174">
                  <c:v>-1.8122166009666443E-2</c:v>
                </c:pt>
                <c:pt idx="175">
                  <c:v>-1.4995385385865131E-2</c:v>
                </c:pt>
                <c:pt idx="176">
                  <c:v>-1.4924536882304676E-2</c:v>
                </c:pt>
                <c:pt idx="177">
                  <c:v>-1.4924536882304676E-2</c:v>
                </c:pt>
                <c:pt idx="178">
                  <c:v>-1.4844241911602829E-2</c:v>
                </c:pt>
                <c:pt idx="179">
                  <c:v>-1.4813540893393304E-2</c:v>
                </c:pt>
                <c:pt idx="180">
                  <c:v>-1.4558486280575669E-2</c:v>
                </c:pt>
                <c:pt idx="181">
                  <c:v>-1.4449851908449649E-2</c:v>
                </c:pt>
                <c:pt idx="182">
                  <c:v>-1.4298708434187346E-2</c:v>
                </c:pt>
                <c:pt idx="183">
                  <c:v>-1.0959382299704667E-2</c:v>
                </c:pt>
                <c:pt idx="184">
                  <c:v>-1.0959382299704667E-2</c:v>
                </c:pt>
                <c:pt idx="185">
                  <c:v>-7.8609410773275434E-3</c:v>
                </c:pt>
                <c:pt idx="186">
                  <c:v>-3.8934248779421976E-3</c:v>
                </c:pt>
                <c:pt idx="187">
                  <c:v>-3.2794045137516104E-3</c:v>
                </c:pt>
                <c:pt idx="188">
                  <c:v>2.7719036498312366E-4</c:v>
                </c:pt>
                <c:pt idx="189">
                  <c:v>4.4250353995750613E-4</c:v>
                </c:pt>
                <c:pt idx="190">
                  <c:v>4.4250353995750613E-4</c:v>
                </c:pt>
                <c:pt idx="191">
                  <c:v>5.4405306172748691E-4</c:v>
                </c:pt>
                <c:pt idx="192">
                  <c:v>5.4405306172748691E-4</c:v>
                </c:pt>
                <c:pt idx="193">
                  <c:v>3.5456679959053328E-3</c:v>
                </c:pt>
                <c:pt idx="194">
                  <c:v>3.5905387148269519E-3</c:v>
                </c:pt>
                <c:pt idx="195">
                  <c:v>3.6637488351727587E-3</c:v>
                </c:pt>
                <c:pt idx="196">
                  <c:v>3.7629367401573882E-3</c:v>
                </c:pt>
                <c:pt idx="197">
                  <c:v>3.8243387765764525E-3</c:v>
                </c:pt>
                <c:pt idx="198">
                  <c:v>3.8267003933618038E-3</c:v>
                </c:pt>
                <c:pt idx="199">
                  <c:v>3.8337852437178438E-3</c:v>
                </c:pt>
                <c:pt idx="200">
                  <c:v>6.7598284407645454E-3</c:v>
                </c:pt>
                <c:pt idx="201">
                  <c:v>7.0573921557184477E-3</c:v>
                </c:pt>
                <c:pt idx="202">
                  <c:v>7.0597537725037851E-3</c:v>
                </c:pt>
                <c:pt idx="203">
                  <c:v>7.1613032942737659E-3</c:v>
                </c:pt>
                <c:pt idx="204">
                  <c:v>7.1613032942737659E-3</c:v>
                </c:pt>
                <c:pt idx="205">
                  <c:v>7.3478710203162961E-3</c:v>
                </c:pt>
                <c:pt idx="206">
                  <c:v>7.6076488667046194E-3</c:v>
                </c:pt>
                <c:pt idx="207">
                  <c:v>7.6359882681288072E-3</c:v>
                </c:pt>
                <c:pt idx="208">
                  <c:v>7.6359882681288072E-3</c:v>
                </c:pt>
                <c:pt idx="209">
                  <c:v>1.0240851582368121E-2</c:v>
                </c:pt>
                <c:pt idx="210">
                  <c:v>1.0309338469143225E-2</c:v>
                </c:pt>
                <c:pt idx="211">
                  <c:v>1.0616348651238519E-2</c:v>
                </c:pt>
                <c:pt idx="212">
                  <c:v>1.0906827515836381E-2</c:v>
                </c:pt>
                <c:pt idx="213">
                  <c:v>1.1168966979010042E-2</c:v>
                </c:pt>
                <c:pt idx="214">
                  <c:v>1.1178413446151447E-2</c:v>
                </c:pt>
                <c:pt idx="215">
                  <c:v>1.3870656581448648E-2</c:v>
                </c:pt>
                <c:pt idx="216">
                  <c:v>1.4347703172089027E-2</c:v>
                </c:pt>
                <c:pt idx="217">
                  <c:v>1.4576780000267825E-2</c:v>
                </c:pt>
                <c:pt idx="218">
                  <c:v>1.4576780000267825E-2</c:v>
                </c:pt>
                <c:pt idx="219">
                  <c:v>1.528054180230165E-2</c:v>
                </c:pt>
                <c:pt idx="220">
                  <c:v>1.5351390305862106E-2</c:v>
                </c:pt>
                <c:pt idx="221">
                  <c:v>1.7271384752350377E-2</c:v>
                </c:pt>
                <c:pt idx="222">
                  <c:v>1.7927914218677232E-2</c:v>
                </c:pt>
                <c:pt idx="223">
                  <c:v>1.8421492126815042E-2</c:v>
                </c:pt>
                <c:pt idx="224">
                  <c:v>1.8745033626407781E-2</c:v>
                </c:pt>
                <c:pt idx="225">
                  <c:v>1.8745033626407781E-2</c:v>
                </c:pt>
                <c:pt idx="226">
                  <c:v>2.1857644549497013E-2</c:v>
                </c:pt>
                <c:pt idx="227">
                  <c:v>2.1904876885203983E-2</c:v>
                </c:pt>
                <c:pt idx="228">
                  <c:v>2.1985171855905816E-2</c:v>
                </c:pt>
                <c:pt idx="229">
                  <c:v>2.2044212275539543E-2</c:v>
                </c:pt>
                <c:pt idx="230">
                  <c:v>2.2176462815519049E-2</c:v>
                </c:pt>
                <c:pt idx="231">
                  <c:v>2.2377200242273659E-2</c:v>
                </c:pt>
                <c:pt idx="232">
                  <c:v>2.5031657509005295E-2</c:v>
                </c:pt>
                <c:pt idx="233">
                  <c:v>2.5326859607173846E-2</c:v>
                </c:pt>
                <c:pt idx="234">
                  <c:v>2.5555936435352644E-2</c:v>
                </c:pt>
                <c:pt idx="235">
                  <c:v>2.5747227394965849E-2</c:v>
                </c:pt>
                <c:pt idx="236">
                  <c:v>2.5747227394965849E-2</c:v>
                </c:pt>
                <c:pt idx="237">
                  <c:v>2.610619314633883E-2</c:v>
                </c:pt>
                <c:pt idx="238">
                  <c:v>2.8536296818462342E-2</c:v>
                </c:pt>
                <c:pt idx="239">
                  <c:v>2.8829137299845542E-2</c:v>
                </c:pt>
                <c:pt idx="240">
                  <c:v>2.891887873768878E-2</c:v>
                </c:pt>
                <c:pt idx="241">
                  <c:v>2.9488028382957748E-2</c:v>
                </c:pt>
                <c:pt idx="242">
                  <c:v>2.9752529462916788E-2</c:v>
                </c:pt>
                <c:pt idx="243">
                  <c:v>2.9792676948267705E-2</c:v>
                </c:pt>
                <c:pt idx="244">
                  <c:v>2.9795038565053056E-2</c:v>
                </c:pt>
                <c:pt idx="245">
                  <c:v>3.2421156430360504E-2</c:v>
                </c:pt>
                <c:pt idx="246">
                  <c:v>3.2773037331377403E-2</c:v>
                </c:pt>
                <c:pt idx="247">
                  <c:v>3.3132003082750383E-2</c:v>
                </c:pt>
                <c:pt idx="248">
                  <c:v>3.3202851586310839E-2</c:v>
                </c:pt>
                <c:pt idx="249">
                  <c:v>3.3382334461997315E-2</c:v>
                </c:pt>
                <c:pt idx="250">
                  <c:v>3.623516753869821E-2</c:v>
                </c:pt>
                <c:pt idx="251">
                  <c:v>3.6442989815808874E-2</c:v>
                </c:pt>
                <c:pt idx="252">
                  <c:v>3.6445351432594225E-2</c:v>
                </c:pt>
                <c:pt idx="253">
                  <c:v>3.6471329217233034E-2</c:v>
                </c:pt>
                <c:pt idx="254">
                  <c:v>3.6664981793631618E-2</c:v>
                </c:pt>
                <c:pt idx="255">
                  <c:v>3.6724022213265317E-2</c:v>
                </c:pt>
                <c:pt idx="256">
                  <c:v>3.6865719220386228E-2</c:v>
                </c:pt>
                <c:pt idx="257">
                  <c:v>3.7047563712858056E-2</c:v>
                </c:pt>
                <c:pt idx="258">
                  <c:v>3.7057010179999461E-2</c:v>
                </c:pt>
                <c:pt idx="259">
                  <c:v>3.7080626347852946E-2</c:v>
                </c:pt>
                <c:pt idx="260">
                  <c:v>3.7118412216418512E-2</c:v>
                </c:pt>
                <c:pt idx="261">
                  <c:v>3.9938182658124516E-2</c:v>
                </c:pt>
                <c:pt idx="262">
                  <c:v>3.9999584694543594E-2</c:v>
                </c:pt>
                <c:pt idx="263">
                  <c:v>4.0001946311328945E-2</c:v>
                </c:pt>
                <c:pt idx="264">
                  <c:v>4.0020839245611728E-2</c:v>
                </c:pt>
                <c:pt idx="265">
                  <c:v>4.0023200862397079E-2</c:v>
                </c:pt>
                <c:pt idx="266">
                  <c:v>4.0594712124451399E-2</c:v>
                </c:pt>
                <c:pt idx="267">
                  <c:v>4.059707374123675E-2</c:v>
                </c:pt>
                <c:pt idx="268">
                  <c:v>4.3601050292199933E-2</c:v>
                </c:pt>
                <c:pt idx="269">
                  <c:v>4.3714407897896657E-2</c:v>
                </c:pt>
                <c:pt idx="270">
                  <c:v>4.3856104905017568E-2</c:v>
                </c:pt>
                <c:pt idx="271">
                  <c:v>4.3856104905017568E-2</c:v>
                </c:pt>
                <c:pt idx="272">
                  <c:v>4.3856104905017568E-2</c:v>
                </c:pt>
                <c:pt idx="273">
                  <c:v>4.4484294969920235E-2</c:v>
                </c:pt>
                <c:pt idx="274">
                  <c:v>4.7792920086193375E-2</c:v>
                </c:pt>
                <c:pt idx="275">
                  <c:v>4.7792920086193375E-2</c:v>
                </c:pt>
                <c:pt idx="276">
                  <c:v>4.7792920086193375E-2</c:v>
                </c:pt>
                <c:pt idx="277">
                  <c:v>5.0565458192192436E-2</c:v>
                </c:pt>
                <c:pt idx="278">
                  <c:v>5.0922062326780038E-2</c:v>
                </c:pt>
                <c:pt idx="279">
                  <c:v>5.1264496760655559E-2</c:v>
                </c:pt>
                <c:pt idx="280">
                  <c:v>5.3918954027387195E-2</c:v>
                </c:pt>
                <c:pt idx="281">
                  <c:v>5.4745519902259149E-2</c:v>
                </c:pt>
                <c:pt idx="282">
                  <c:v>5.4832899723317036E-2</c:v>
                </c:pt>
                <c:pt idx="283">
                  <c:v>5.5402049368586004E-2</c:v>
                </c:pt>
                <c:pt idx="284">
                  <c:v>5.7706987351086064E-2</c:v>
                </c:pt>
                <c:pt idx="285">
                  <c:v>5.7843961124636273E-2</c:v>
                </c:pt>
                <c:pt idx="286">
                  <c:v>5.9114510955153715E-2</c:v>
                </c:pt>
                <c:pt idx="287">
                  <c:v>5.9284547363698814E-2</c:v>
                </c:pt>
                <c:pt idx="288">
                  <c:v>5.9315248381908325E-2</c:v>
                </c:pt>
                <c:pt idx="289">
                  <c:v>5.9376650418327404E-2</c:v>
                </c:pt>
                <c:pt idx="290">
                  <c:v>6.9956693616688326E-2</c:v>
                </c:pt>
                <c:pt idx="291">
                  <c:v>7.0114921941306668E-2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C1D-4392-B132-E80F30BAF8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6216"/>
        <c:axId val="1"/>
      </c:scatterChart>
      <c:valAx>
        <c:axId val="71300621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286934124745441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363637021861295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621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40595074172602"/>
          <c:y val="0.88087905939657218"/>
          <c:w val="0.7453316043474193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375"/>
          <c:w val="0.79491525423728815"/>
          <c:h val="0.5687499999999999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1'!$H$21:$H$312</c:f>
              <c:numCache>
                <c:formatCode>General</c:formatCode>
                <c:ptCount val="292"/>
                <c:pt idx="0">
                  <c:v>-0.10509052499764948</c:v>
                </c:pt>
                <c:pt idx="1">
                  <c:v>4.1594449998228811E-2</c:v>
                </c:pt>
                <c:pt idx="2">
                  <c:v>-2.5504499972157646E-3</c:v>
                </c:pt>
                <c:pt idx="3">
                  <c:v>7.494734999636421E-2</c:v>
                </c:pt>
                <c:pt idx="4">
                  <c:v>-3.75184749973414E-2</c:v>
                </c:pt>
                <c:pt idx="5">
                  <c:v>6.9979325002350379E-2</c:v>
                </c:pt>
                <c:pt idx="6">
                  <c:v>-4.3031225002778228E-2</c:v>
                </c:pt>
                <c:pt idx="7">
                  <c:v>-5.7815324998955475E-2</c:v>
                </c:pt>
                <c:pt idx="8">
                  <c:v>-5.1631400001497241E-2</c:v>
                </c:pt>
                <c:pt idx="9">
                  <c:v>-2.2855499992147088E-3</c:v>
                </c:pt>
                <c:pt idx="10">
                  <c:v>5.5339274997095345E-2</c:v>
                </c:pt>
                <c:pt idx="11">
                  <c:v>1.8555175000074087E-2</c:v>
                </c:pt>
                <c:pt idx="12">
                  <c:v>-4.6614375001809094E-2</c:v>
                </c:pt>
                <c:pt idx="13">
                  <c:v>-7.6879249998455634E-2</c:v>
                </c:pt>
                <c:pt idx="14">
                  <c:v>-6.9558325001707999E-2</c:v>
                </c:pt>
                <c:pt idx="15">
                  <c:v>-5.9190474999923026E-2</c:v>
                </c:pt>
                <c:pt idx="16">
                  <c:v>0.11109407499679946</c:v>
                </c:pt>
                <c:pt idx="17">
                  <c:v>5.5942725000932114E-2</c:v>
                </c:pt>
                <c:pt idx="18">
                  <c:v>-9.8222424996492919E-2</c:v>
                </c:pt>
                <c:pt idx="19">
                  <c:v>-2.8667999999015592E-2</c:v>
                </c:pt>
                <c:pt idx="20">
                  <c:v>3.7103050002770033E-2</c:v>
                </c:pt>
                <c:pt idx="21">
                  <c:v>-1.8259499993291683E-3</c:v>
                </c:pt>
                <c:pt idx="22">
                  <c:v>8.1277249992126599E-3</c:v>
                </c:pt>
                <c:pt idx="23">
                  <c:v>3.9311649998126086E-2</c:v>
                </c:pt>
                <c:pt idx="24">
                  <c:v>1.2449249996279832E-2</c:v>
                </c:pt>
                <c:pt idx="25">
                  <c:v>1.3288800000736956E-2</c:v>
                </c:pt>
                <c:pt idx="26">
                  <c:v>-7.739749999018386E-4</c:v>
                </c:pt>
                <c:pt idx="27">
                  <c:v>-4.9115500005427748E-3</c:v>
                </c:pt>
                <c:pt idx="28">
                  <c:v>-2.4137500004144385E-3</c:v>
                </c:pt>
                <c:pt idx="29">
                  <c:v>-6.4765250062919222E-3</c:v>
                </c:pt>
                <c:pt idx="30">
                  <c:v>-8.9787250035442412E-3</c:v>
                </c:pt>
                <c:pt idx="31">
                  <c:v>-3.4292600001208484E-2</c:v>
                </c:pt>
                <c:pt idx="32">
                  <c:v>-3.5543699996196665E-2</c:v>
                </c:pt>
                <c:pt idx="33">
                  <c:v>1.6583025004365481E-2</c:v>
                </c:pt>
                <c:pt idx="34">
                  <c:v>1.269150001462549E-3</c:v>
                </c:pt>
                <c:pt idx="35">
                  <c:v>1.804999919841066E-5</c:v>
                </c:pt>
                <c:pt idx="36">
                  <c:v>-7.1176425000885502E-2</c:v>
                </c:pt>
                <c:pt idx="37">
                  <c:v>2.4321374999999534E-2</c:v>
                </c:pt>
                <c:pt idx="38">
                  <c:v>-9.6480325002630707E-2</c:v>
                </c:pt>
                <c:pt idx="39">
                  <c:v>1.7201400005433243E-2</c:v>
                </c:pt>
                <c:pt idx="40">
                  <c:v>-2.0095449996006209E-2</c:v>
                </c:pt>
                <c:pt idx="41">
                  <c:v>-1.0879549998207949E-2</c:v>
                </c:pt>
                <c:pt idx="42">
                  <c:v>-1.8959300003189128E-2</c:v>
                </c:pt>
                <c:pt idx="43">
                  <c:v>-6.7067249983665533E-3</c:v>
                </c:pt>
                <c:pt idx="44">
                  <c:v>2.8783175002899952E-2</c:v>
                </c:pt>
                <c:pt idx="45">
                  <c:v>-1.5930499997921288E-2</c:v>
                </c:pt>
                <c:pt idx="46">
                  <c:v>-1.4532125002006069E-2</c:v>
                </c:pt>
                <c:pt idx="4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92E-47D7-BBA0-F18107DF2CF8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1'!$I$21:$I$312</c:f>
              <c:numCache>
                <c:formatCode>General</c:formatCode>
                <c:ptCount val="292"/>
                <c:pt idx="49">
                  <c:v>-3.5988000017823651E-3</c:v>
                </c:pt>
                <c:pt idx="50">
                  <c:v>1.3873249990865588E-3</c:v>
                </c:pt>
                <c:pt idx="51">
                  <c:v>-1.1754499937524088E-3</c:v>
                </c:pt>
                <c:pt idx="52">
                  <c:v>2.0851249937550165E-3</c:v>
                </c:pt>
                <c:pt idx="53">
                  <c:v>2.2018750023562461E-3</c:v>
                </c:pt>
                <c:pt idx="54">
                  <c:v>-1.8614200002048165E-2</c:v>
                </c:pt>
                <c:pt idx="55">
                  <c:v>-1.5614199997799005E-2</c:v>
                </c:pt>
                <c:pt idx="56">
                  <c:v>-8.1132500054081902E-4</c:v>
                </c:pt>
                <c:pt idx="57">
                  <c:v>-2.7473750014905818E-3</c:v>
                </c:pt>
                <c:pt idx="58">
                  <c:v>5.4814749964862131E-3</c:v>
                </c:pt>
                <c:pt idx="59">
                  <c:v>3.5543674996006303E-2</c:v>
                </c:pt>
                <c:pt idx="60">
                  <c:v>-9.9320799999986775E-2</c:v>
                </c:pt>
                <c:pt idx="61">
                  <c:v>-6.2104900003760122E-2</c:v>
                </c:pt>
                <c:pt idx="62">
                  <c:v>6.6440000009606592E-3</c:v>
                </c:pt>
                <c:pt idx="63">
                  <c:v>-3.466274996753782E-3</c:v>
                </c:pt>
                <c:pt idx="64">
                  <c:v>6.5305000025546178E-3</c:v>
                </c:pt>
                <c:pt idx="65">
                  <c:v>3.8012749937479384E-3</c:v>
                </c:pt>
                <c:pt idx="66">
                  <c:v>3.2682749952073209E-3</c:v>
                </c:pt>
                <c:pt idx="67">
                  <c:v>4.2682749990490265E-3</c:v>
                </c:pt>
                <c:pt idx="68">
                  <c:v>1.3627625005028676E-2</c:v>
                </c:pt>
                <c:pt idx="69">
                  <c:v>8.79072499810718E-3</c:v>
                </c:pt>
                <c:pt idx="70">
                  <c:v>2.0405274997756351E-2</c:v>
                </c:pt>
                <c:pt idx="71">
                  <c:v>-9.4597749994136393E-3</c:v>
                </c:pt>
                <c:pt idx="72">
                  <c:v>-4.459775002032984E-3</c:v>
                </c:pt>
                <c:pt idx="73">
                  <c:v>-6.0423500035540201E-3</c:v>
                </c:pt>
                <c:pt idx="74">
                  <c:v>-6.2934500019764528E-3</c:v>
                </c:pt>
                <c:pt idx="75">
                  <c:v>8.6724998254794627E-5</c:v>
                </c:pt>
                <c:pt idx="76">
                  <c:v>2.0867249986622483E-3</c:v>
                </c:pt>
                <c:pt idx="77">
                  <c:v>-8.4891000005882233E-3</c:v>
                </c:pt>
                <c:pt idx="78">
                  <c:v>-7.5518750018090941E-3</c:v>
                </c:pt>
                <c:pt idx="79">
                  <c:v>-1.020602499920642E-2</c:v>
                </c:pt>
                <c:pt idx="80">
                  <c:v>-5.2060249945498072E-3</c:v>
                </c:pt>
                <c:pt idx="81">
                  <c:v>-5.2060249945498072E-3</c:v>
                </c:pt>
                <c:pt idx="82">
                  <c:v>-1.2060249937348999E-3</c:v>
                </c:pt>
                <c:pt idx="83">
                  <c:v>3.2460000511491671E-4</c:v>
                </c:pt>
                <c:pt idx="88">
                  <c:v>-4.9405499958083965E-3</c:v>
                </c:pt>
                <c:pt idx="89">
                  <c:v>-2.5324996386189014E-5</c:v>
                </c:pt>
                <c:pt idx="90">
                  <c:v>6.9746750014019199E-3</c:v>
                </c:pt>
                <c:pt idx="91">
                  <c:v>8.9746750018093735E-3</c:v>
                </c:pt>
                <c:pt idx="92">
                  <c:v>1.3974674999190029E-2</c:v>
                </c:pt>
                <c:pt idx="93">
                  <c:v>1.5859999984968454E-4</c:v>
                </c:pt>
                <c:pt idx="94">
                  <c:v>2.5907499999448191E-2</c:v>
                </c:pt>
                <c:pt idx="95">
                  <c:v>-1.365747499949066E-2</c:v>
                </c:pt>
                <c:pt idx="96">
                  <c:v>1.6091425000922754E-2</c:v>
                </c:pt>
                <c:pt idx="98">
                  <c:v>-6.4357000010204501E-3</c:v>
                </c:pt>
                <c:pt idx="99">
                  <c:v>1.4299500035122037E-3</c:v>
                </c:pt>
                <c:pt idx="100">
                  <c:v>4.3451750025269575E-3</c:v>
                </c:pt>
                <c:pt idx="101">
                  <c:v>-6.2550000002374873E-3</c:v>
                </c:pt>
                <c:pt idx="102">
                  <c:v>-8.5732750012539327E-3</c:v>
                </c:pt>
                <c:pt idx="103">
                  <c:v>-1.3867000016034581E-3</c:v>
                </c:pt>
                <c:pt idx="104">
                  <c:v>-5.2699500010930933E-3</c:v>
                </c:pt>
                <c:pt idx="105">
                  <c:v>1.4712449999933597E-2</c:v>
                </c:pt>
                <c:pt idx="106">
                  <c:v>1.3281749997986481E-3</c:v>
                </c:pt>
                <c:pt idx="107">
                  <c:v>-5.0470000060158782E-3</c:v>
                </c:pt>
                <c:pt idx="108">
                  <c:v>-3.0470000056084245E-3</c:v>
                </c:pt>
                <c:pt idx="109">
                  <c:v>-2.7470000059111044E-3</c:v>
                </c:pt>
                <c:pt idx="110">
                  <c:v>7.9530000002705492E-3</c:v>
                </c:pt>
                <c:pt idx="111">
                  <c:v>6.1997000011615455E-3</c:v>
                </c:pt>
                <c:pt idx="112">
                  <c:v>4.3836250042659231E-3</c:v>
                </c:pt>
                <c:pt idx="113">
                  <c:v>6.3836250046733767E-3</c:v>
                </c:pt>
                <c:pt idx="114">
                  <c:v>8.3836250050808303E-3</c:v>
                </c:pt>
                <c:pt idx="115">
                  <c:v>1.0433199997351039E-2</c:v>
                </c:pt>
                <c:pt idx="116">
                  <c:v>3.2316750002792105E-3</c:v>
                </c:pt>
                <c:pt idx="117">
                  <c:v>4.6666999987792224E-3</c:v>
                </c:pt>
                <c:pt idx="118">
                  <c:v>1.2140750040998682E-3</c:v>
                </c:pt>
                <c:pt idx="119">
                  <c:v>2.9497750001610257E-3</c:v>
                </c:pt>
                <c:pt idx="120">
                  <c:v>-1.0318924993043765E-2</c:v>
                </c:pt>
                <c:pt idx="121">
                  <c:v>-4.3189249990973622E-3</c:v>
                </c:pt>
                <c:pt idx="122">
                  <c:v>-4.1189249968738295E-3</c:v>
                </c:pt>
                <c:pt idx="123">
                  <c:v>-3.1892499828245491E-4</c:v>
                </c:pt>
                <c:pt idx="124">
                  <c:v>1.6138999999384396E-3</c:v>
                </c:pt>
                <c:pt idx="125">
                  <c:v>-3.6269249976612628E-3</c:v>
                </c:pt>
                <c:pt idx="126">
                  <c:v>-1.1291249975329265E-3</c:v>
                </c:pt>
                <c:pt idx="127">
                  <c:v>-2.6761274995806161E-2</c:v>
                </c:pt>
                <c:pt idx="128">
                  <c:v>-2.6661274998332374E-2</c:v>
                </c:pt>
                <c:pt idx="129">
                  <c:v>-9.8812500000349246E-3</c:v>
                </c:pt>
                <c:pt idx="130">
                  <c:v>1.0867649994906969E-2</c:v>
                </c:pt>
                <c:pt idx="131">
                  <c:v>1.4832449996902142E-2</c:v>
                </c:pt>
                <c:pt idx="132">
                  <c:v>-6.7814249996445142E-3</c:v>
                </c:pt>
                <c:pt idx="133">
                  <c:v>-6.481424999947194E-3</c:v>
                </c:pt>
                <c:pt idx="140">
                  <c:v>-6.7697499616770074E-4</c:v>
                </c:pt>
                <c:pt idx="141">
                  <c:v>-3.7697499647038057E-4</c:v>
                </c:pt>
                <c:pt idx="143">
                  <c:v>-1.1127575002319645E-2</c:v>
                </c:pt>
                <c:pt idx="144">
                  <c:v>-1.0927575000096112E-2</c:v>
                </c:pt>
                <c:pt idx="146">
                  <c:v>7.9876499949023128E-3</c:v>
                </c:pt>
                <c:pt idx="147">
                  <c:v>8.387649999349378E-3</c:v>
                </c:pt>
                <c:pt idx="149">
                  <c:v>-2.3790249979356304E-3</c:v>
                </c:pt>
                <c:pt idx="150">
                  <c:v>7.1116249964688905E-3</c:v>
                </c:pt>
                <c:pt idx="151">
                  <c:v>7.7116249958635308E-3</c:v>
                </c:pt>
                <c:pt idx="152">
                  <c:v>-6.8577499987441115E-3</c:v>
                </c:pt>
                <c:pt idx="153">
                  <c:v>-6.7577499939943664E-3</c:v>
                </c:pt>
                <c:pt idx="154">
                  <c:v>1.142250002885703E-3</c:v>
                </c:pt>
                <c:pt idx="155">
                  <c:v>1.5422500073327683E-3</c:v>
                </c:pt>
                <c:pt idx="156">
                  <c:v>8.1422500006738119E-3</c:v>
                </c:pt>
                <c:pt idx="157">
                  <c:v>8.4422500076470897E-3</c:v>
                </c:pt>
                <c:pt idx="158">
                  <c:v>9.8422500013839453E-3</c:v>
                </c:pt>
                <c:pt idx="159">
                  <c:v>1.0142250001081266E-2</c:v>
                </c:pt>
                <c:pt idx="160">
                  <c:v>2.5244749995181337E-3</c:v>
                </c:pt>
                <c:pt idx="161">
                  <c:v>5.9249750047456473E-3</c:v>
                </c:pt>
                <c:pt idx="162">
                  <c:v>6.2249750044429675E-3</c:v>
                </c:pt>
                <c:pt idx="163">
                  <c:v>7.8395249947789125E-3</c:v>
                </c:pt>
                <c:pt idx="164">
                  <c:v>6.3799999770708382E-4</c:v>
                </c:pt>
                <c:pt idx="165">
                  <c:v>7.4766999969142489E-3</c:v>
                </c:pt>
                <c:pt idx="166">
                  <c:v>1.6117250052047893E-3</c:v>
                </c:pt>
                <c:pt idx="172">
                  <c:v>3.4411500018904917E-3</c:v>
                </c:pt>
                <c:pt idx="176">
                  <c:v>1.546275001601316E-3</c:v>
                </c:pt>
                <c:pt idx="177">
                  <c:v>1.4046274998690933E-2</c:v>
                </c:pt>
                <c:pt idx="179">
                  <c:v>1.3958500057924539E-3</c:v>
                </c:pt>
                <c:pt idx="183">
                  <c:v>-3.352949999680277E-3</c:v>
                </c:pt>
                <c:pt idx="187">
                  <c:v>2.4902750003093388E-2</c:v>
                </c:pt>
                <c:pt idx="191">
                  <c:v>-1.1429974998463877E-2</c:v>
                </c:pt>
                <c:pt idx="192">
                  <c:v>-1.0629974996845704E-2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92E-47D7-BBA0-F18107DF2CF8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92E-47D7-BBA0-F18107DF2CF8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92E-47D7-BBA0-F18107DF2CF8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92E-47D7-BBA0-F18107DF2CF8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92E-47D7-BBA0-F18107DF2CF8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92E-47D7-BBA0-F18107DF2CF8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-0.26536927373493419</c:v>
                </c:pt>
                <c:pt idx="1">
                  <c:v>-0.25783335457288736</c:v>
                </c:pt>
                <c:pt idx="2">
                  <c:v>-0.25444207286912701</c:v>
                </c:pt>
                <c:pt idx="3">
                  <c:v>-0.25442317993484426</c:v>
                </c:pt>
                <c:pt idx="4">
                  <c:v>-0.25417993340595335</c:v>
                </c:pt>
                <c:pt idx="5">
                  <c:v>-0.25416104047167054</c:v>
                </c:pt>
                <c:pt idx="6">
                  <c:v>-0.25085005373861208</c:v>
                </c:pt>
                <c:pt idx="7">
                  <c:v>-0.25055721325722891</c:v>
                </c:pt>
                <c:pt idx="8">
                  <c:v>-0.25052651223901934</c:v>
                </c:pt>
                <c:pt idx="9">
                  <c:v>-0.25027618085977243</c:v>
                </c:pt>
                <c:pt idx="10">
                  <c:v>-0.24759102257483126</c:v>
                </c:pt>
                <c:pt idx="11">
                  <c:v>-0.24729818209344806</c:v>
                </c:pt>
                <c:pt idx="12">
                  <c:v>-0.24691560017422162</c:v>
                </c:pt>
                <c:pt idx="13">
                  <c:v>-0.24303074056232346</c:v>
                </c:pt>
                <c:pt idx="14">
                  <c:v>-0.23988270538745401</c:v>
                </c:pt>
                <c:pt idx="15">
                  <c:v>-0.23982130335103496</c:v>
                </c:pt>
                <c:pt idx="16">
                  <c:v>-0.23689762177077361</c:v>
                </c:pt>
                <c:pt idx="17">
                  <c:v>-0.23237748724361673</c:v>
                </c:pt>
                <c:pt idx="18">
                  <c:v>-0.23203269119295586</c:v>
                </c:pt>
                <c:pt idx="19">
                  <c:v>-0.2287429590109655</c:v>
                </c:pt>
                <c:pt idx="20">
                  <c:v>-0.18061793215913535</c:v>
                </c:pt>
                <c:pt idx="21">
                  <c:v>-0.17693380997399183</c:v>
                </c:pt>
                <c:pt idx="22">
                  <c:v>-0.16955848075334867</c:v>
                </c:pt>
                <c:pt idx="23">
                  <c:v>-0.16952777973513916</c:v>
                </c:pt>
                <c:pt idx="24">
                  <c:v>-0.16212174949628649</c:v>
                </c:pt>
                <c:pt idx="25">
                  <c:v>-0.15967039127309485</c:v>
                </c:pt>
                <c:pt idx="26">
                  <c:v>-0.1596680296563095</c:v>
                </c:pt>
                <c:pt idx="27">
                  <c:v>-0.15902330827390937</c:v>
                </c:pt>
                <c:pt idx="28">
                  <c:v>-0.15900441533962659</c:v>
                </c:pt>
                <c:pt idx="29">
                  <c:v>-0.15900205372284124</c:v>
                </c:pt>
                <c:pt idx="30">
                  <c:v>-0.15898316078855845</c:v>
                </c:pt>
                <c:pt idx="31">
                  <c:v>-0.1589713527046317</c:v>
                </c:pt>
                <c:pt idx="32">
                  <c:v>-0.15896190623749032</c:v>
                </c:pt>
                <c:pt idx="33">
                  <c:v>-0.15843998892792832</c:v>
                </c:pt>
                <c:pt idx="34">
                  <c:v>-0.15842818084400156</c:v>
                </c:pt>
                <c:pt idx="35">
                  <c:v>-0.15841873437686016</c:v>
                </c:pt>
                <c:pt idx="36">
                  <c:v>-0.15513844866201121</c:v>
                </c:pt>
                <c:pt idx="37">
                  <c:v>-0.15511955572772843</c:v>
                </c:pt>
                <c:pt idx="38">
                  <c:v>-0.15467557177208294</c:v>
                </c:pt>
                <c:pt idx="39">
                  <c:v>-0.15462597781959062</c:v>
                </c:pt>
                <c:pt idx="40">
                  <c:v>-0.15100325767086614</c:v>
                </c:pt>
                <c:pt idx="41">
                  <c:v>-0.15071041718948291</c:v>
                </c:pt>
                <c:pt idx="42">
                  <c:v>-0.13821746439498978</c:v>
                </c:pt>
                <c:pt idx="43">
                  <c:v>-0.13555592227790209</c:v>
                </c:pt>
                <c:pt idx="44">
                  <c:v>-0.12902841348319904</c:v>
                </c:pt>
                <c:pt idx="45">
                  <c:v>-0.12128939527761227</c:v>
                </c:pt>
                <c:pt idx="46">
                  <c:v>-0.11558609074099584</c:v>
                </c:pt>
                <c:pt idx="48">
                  <c:v>-9.6235002801850864E-2</c:v>
                </c:pt>
                <c:pt idx="94">
                  <c:v>-5.1196609088471096E-2</c:v>
                </c:pt>
                <c:pt idx="96">
                  <c:v>-5.116590807026157E-2</c:v>
                </c:pt>
                <c:pt idx="109">
                  <c:v>-4.0852727568645011E-2</c:v>
                </c:pt>
                <c:pt idx="122">
                  <c:v>-4.0127711215543038E-2</c:v>
                </c:pt>
                <c:pt idx="128">
                  <c:v>-3.7402405445250961E-2</c:v>
                </c:pt>
                <c:pt idx="132">
                  <c:v>-3.6585286037520412E-2</c:v>
                </c:pt>
                <c:pt idx="140">
                  <c:v>-2.9968035804974133E-2</c:v>
                </c:pt>
                <c:pt idx="143">
                  <c:v>-2.9533498316470022E-2</c:v>
                </c:pt>
                <c:pt idx="147">
                  <c:v>-2.9342207356856789E-2</c:v>
                </c:pt>
                <c:pt idx="148">
                  <c:v>-2.9221764900804026E-2</c:v>
                </c:pt>
                <c:pt idx="149">
                  <c:v>-2.8876968850143153E-2</c:v>
                </c:pt>
                <c:pt idx="150">
                  <c:v>-2.6435057094092884E-2</c:v>
                </c:pt>
                <c:pt idx="151">
                  <c:v>-2.6435057094092884E-2</c:v>
                </c:pt>
                <c:pt idx="152">
                  <c:v>-2.6376016674459171E-2</c:v>
                </c:pt>
                <c:pt idx="153">
                  <c:v>-2.6376016674459171E-2</c:v>
                </c:pt>
                <c:pt idx="154">
                  <c:v>-2.6376016674459171E-2</c:v>
                </c:pt>
                <c:pt idx="155">
                  <c:v>-2.6376016674459171E-2</c:v>
                </c:pt>
                <c:pt idx="156">
                  <c:v>-2.6376016674459171E-2</c:v>
                </c:pt>
                <c:pt idx="157">
                  <c:v>-2.6376016674459171E-2</c:v>
                </c:pt>
                <c:pt idx="158">
                  <c:v>-2.6376016674459171E-2</c:v>
                </c:pt>
                <c:pt idx="159">
                  <c:v>-2.6376016674459171E-2</c:v>
                </c:pt>
                <c:pt idx="160">
                  <c:v>-2.5901331700604144E-2</c:v>
                </c:pt>
                <c:pt idx="161">
                  <c:v>-2.5476240679241424E-2</c:v>
                </c:pt>
                <c:pt idx="162">
                  <c:v>-2.5476240679241424E-2</c:v>
                </c:pt>
                <c:pt idx="163">
                  <c:v>-2.5386499241398186E-2</c:v>
                </c:pt>
                <c:pt idx="164">
                  <c:v>-2.5266056785345423E-2</c:v>
                </c:pt>
                <c:pt idx="165">
                  <c:v>-2.2592706584331004E-2</c:v>
                </c:pt>
                <c:pt idx="166">
                  <c:v>-2.257145203326287E-2</c:v>
                </c:pt>
                <c:pt idx="167">
                  <c:v>-2.2299866102947805E-2</c:v>
                </c:pt>
                <c:pt idx="168">
                  <c:v>-2.2148722628685502E-2</c:v>
                </c:pt>
                <c:pt idx="169">
                  <c:v>-2.2087320592266438E-2</c:v>
                </c:pt>
                <c:pt idx="170">
                  <c:v>-2.1714185140181391E-2</c:v>
                </c:pt>
                <c:pt idx="171">
                  <c:v>-2.1674037654830461E-2</c:v>
                </c:pt>
                <c:pt idx="172">
                  <c:v>-2.1643336636620936E-2</c:v>
                </c:pt>
                <c:pt idx="173">
                  <c:v>-1.8636998468872401E-2</c:v>
                </c:pt>
                <c:pt idx="174">
                  <c:v>-1.8122166009666443E-2</c:v>
                </c:pt>
                <c:pt idx="175">
                  <c:v>-1.4995385385865131E-2</c:v>
                </c:pt>
                <c:pt idx="176">
                  <c:v>-1.4924536882304676E-2</c:v>
                </c:pt>
                <c:pt idx="177">
                  <c:v>-1.4924536882304676E-2</c:v>
                </c:pt>
                <c:pt idx="178">
                  <c:v>-1.4844241911602829E-2</c:v>
                </c:pt>
                <c:pt idx="179">
                  <c:v>-1.4813540893393304E-2</c:v>
                </c:pt>
                <c:pt idx="180">
                  <c:v>-1.4558486280575669E-2</c:v>
                </c:pt>
                <c:pt idx="181">
                  <c:v>-1.4449851908449649E-2</c:v>
                </c:pt>
                <c:pt idx="182">
                  <c:v>-1.4298708434187346E-2</c:v>
                </c:pt>
                <c:pt idx="183">
                  <c:v>-1.0959382299704667E-2</c:v>
                </c:pt>
                <c:pt idx="184">
                  <c:v>-1.0959382299704667E-2</c:v>
                </c:pt>
                <c:pt idx="185">
                  <c:v>-7.8609410773275434E-3</c:v>
                </c:pt>
                <c:pt idx="186">
                  <c:v>-3.8934248779421976E-3</c:v>
                </c:pt>
                <c:pt idx="187">
                  <c:v>-3.2794045137516104E-3</c:v>
                </c:pt>
                <c:pt idx="188">
                  <c:v>2.7719036498312366E-4</c:v>
                </c:pt>
                <c:pt idx="189">
                  <c:v>4.4250353995750613E-4</c:v>
                </c:pt>
                <c:pt idx="190">
                  <c:v>4.4250353995750613E-4</c:v>
                </c:pt>
                <c:pt idx="191">
                  <c:v>5.4405306172748691E-4</c:v>
                </c:pt>
                <c:pt idx="192">
                  <c:v>5.4405306172748691E-4</c:v>
                </c:pt>
                <c:pt idx="193">
                  <c:v>3.5456679959053328E-3</c:v>
                </c:pt>
                <c:pt idx="194">
                  <c:v>3.5905387148269519E-3</c:v>
                </c:pt>
                <c:pt idx="195">
                  <c:v>3.6637488351727587E-3</c:v>
                </c:pt>
                <c:pt idx="196">
                  <c:v>3.7629367401573882E-3</c:v>
                </c:pt>
                <c:pt idx="197">
                  <c:v>3.8243387765764525E-3</c:v>
                </c:pt>
                <c:pt idx="198">
                  <c:v>3.8267003933618038E-3</c:v>
                </c:pt>
                <c:pt idx="199">
                  <c:v>3.8337852437178438E-3</c:v>
                </c:pt>
                <c:pt idx="200">
                  <c:v>6.7598284407645454E-3</c:v>
                </c:pt>
                <c:pt idx="201">
                  <c:v>7.0573921557184477E-3</c:v>
                </c:pt>
                <c:pt idx="202">
                  <c:v>7.0597537725037851E-3</c:v>
                </c:pt>
                <c:pt idx="203">
                  <c:v>7.1613032942737659E-3</c:v>
                </c:pt>
                <c:pt idx="204">
                  <c:v>7.1613032942737659E-3</c:v>
                </c:pt>
                <c:pt idx="205">
                  <c:v>7.3478710203162961E-3</c:v>
                </c:pt>
                <c:pt idx="206">
                  <c:v>7.6076488667046194E-3</c:v>
                </c:pt>
                <c:pt idx="207">
                  <c:v>7.6359882681288072E-3</c:v>
                </c:pt>
                <c:pt idx="208">
                  <c:v>7.6359882681288072E-3</c:v>
                </c:pt>
                <c:pt idx="209">
                  <c:v>1.0240851582368121E-2</c:v>
                </c:pt>
                <c:pt idx="210">
                  <c:v>1.0309338469143225E-2</c:v>
                </c:pt>
                <c:pt idx="211">
                  <c:v>1.0616348651238519E-2</c:v>
                </c:pt>
                <c:pt idx="212">
                  <c:v>1.0906827515836381E-2</c:v>
                </c:pt>
                <c:pt idx="213">
                  <c:v>1.1168966979010042E-2</c:v>
                </c:pt>
                <c:pt idx="214">
                  <c:v>1.1178413446151447E-2</c:v>
                </c:pt>
                <c:pt idx="215">
                  <c:v>1.3870656581448648E-2</c:v>
                </c:pt>
                <c:pt idx="216">
                  <c:v>1.4347703172089027E-2</c:v>
                </c:pt>
                <c:pt idx="217">
                  <c:v>1.4576780000267825E-2</c:v>
                </c:pt>
                <c:pt idx="218">
                  <c:v>1.4576780000267825E-2</c:v>
                </c:pt>
                <c:pt idx="219">
                  <c:v>1.528054180230165E-2</c:v>
                </c:pt>
                <c:pt idx="220">
                  <c:v>1.5351390305862106E-2</c:v>
                </c:pt>
                <c:pt idx="221">
                  <c:v>1.7271384752350377E-2</c:v>
                </c:pt>
                <c:pt idx="222">
                  <c:v>1.7927914218677232E-2</c:v>
                </c:pt>
                <c:pt idx="223">
                  <c:v>1.8421492126815042E-2</c:v>
                </c:pt>
                <c:pt idx="224">
                  <c:v>1.8745033626407781E-2</c:v>
                </c:pt>
                <c:pt idx="225">
                  <c:v>1.8745033626407781E-2</c:v>
                </c:pt>
                <c:pt idx="226">
                  <c:v>2.1857644549497013E-2</c:v>
                </c:pt>
                <c:pt idx="227">
                  <c:v>2.1904876885203983E-2</c:v>
                </c:pt>
                <c:pt idx="228">
                  <c:v>2.1985171855905816E-2</c:v>
                </c:pt>
                <c:pt idx="229">
                  <c:v>2.2044212275539543E-2</c:v>
                </c:pt>
                <c:pt idx="230">
                  <c:v>2.2176462815519049E-2</c:v>
                </c:pt>
                <c:pt idx="231">
                  <c:v>2.2377200242273659E-2</c:v>
                </c:pt>
                <c:pt idx="232">
                  <c:v>2.5031657509005295E-2</c:v>
                </c:pt>
                <c:pt idx="233">
                  <c:v>2.5326859607173846E-2</c:v>
                </c:pt>
                <c:pt idx="234">
                  <c:v>2.5555936435352644E-2</c:v>
                </c:pt>
                <c:pt idx="235">
                  <c:v>2.5747227394965849E-2</c:v>
                </c:pt>
                <c:pt idx="236">
                  <c:v>2.5747227394965849E-2</c:v>
                </c:pt>
                <c:pt idx="237">
                  <c:v>2.610619314633883E-2</c:v>
                </c:pt>
                <c:pt idx="238">
                  <c:v>2.8536296818462342E-2</c:v>
                </c:pt>
                <c:pt idx="239">
                  <c:v>2.8829137299845542E-2</c:v>
                </c:pt>
                <c:pt idx="240">
                  <c:v>2.891887873768878E-2</c:v>
                </c:pt>
                <c:pt idx="241">
                  <c:v>2.9488028382957748E-2</c:v>
                </c:pt>
                <c:pt idx="242">
                  <c:v>2.9752529462916788E-2</c:v>
                </c:pt>
                <c:pt idx="243">
                  <c:v>2.9792676948267705E-2</c:v>
                </c:pt>
                <c:pt idx="244">
                  <c:v>2.9795038565053056E-2</c:v>
                </c:pt>
                <c:pt idx="245">
                  <c:v>3.2421156430360504E-2</c:v>
                </c:pt>
                <c:pt idx="246">
                  <c:v>3.2773037331377403E-2</c:v>
                </c:pt>
                <c:pt idx="247">
                  <c:v>3.3132003082750383E-2</c:v>
                </c:pt>
                <c:pt idx="248">
                  <c:v>3.3202851586310839E-2</c:v>
                </c:pt>
                <c:pt idx="249">
                  <c:v>3.3382334461997315E-2</c:v>
                </c:pt>
                <c:pt idx="250">
                  <c:v>3.623516753869821E-2</c:v>
                </c:pt>
                <c:pt idx="251">
                  <c:v>3.6442989815808874E-2</c:v>
                </c:pt>
                <c:pt idx="252">
                  <c:v>3.6445351432594225E-2</c:v>
                </c:pt>
                <c:pt idx="253">
                  <c:v>3.6471329217233034E-2</c:v>
                </c:pt>
                <c:pt idx="254">
                  <c:v>3.6664981793631618E-2</c:v>
                </c:pt>
                <c:pt idx="255">
                  <c:v>3.6724022213265317E-2</c:v>
                </c:pt>
                <c:pt idx="256">
                  <c:v>3.6865719220386228E-2</c:v>
                </c:pt>
                <c:pt idx="257">
                  <c:v>3.7047563712858056E-2</c:v>
                </c:pt>
                <c:pt idx="258">
                  <c:v>3.7057010179999461E-2</c:v>
                </c:pt>
                <c:pt idx="259">
                  <c:v>3.7080626347852946E-2</c:v>
                </c:pt>
                <c:pt idx="260">
                  <c:v>3.7118412216418512E-2</c:v>
                </c:pt>
                <c:pt idx="261">
                  <c:v>3.9938182658124516E-2</c:v>
                </c:pt>
                <c:pt idx="262">
                  <c:v>3.9999584694543594E-2</c:v>
                </c:pt>
                <c:pt idx="263">
                  <c:v>4.0001946311328945E-2</c:v>
                </c:pt>
                <c:pt idx="264">
                  <c:v>4.0020839245611728E-2</c:v>
                </c:pt>
                <c:pt idx="265">
                  <c:v>4.0023200862397079E-2</c:v>
                </c:pt>
                <c:pt idx="266">
                  <c:v>4.0594712124451399E-2</c:v>
                </c:pt>
                <c:pt idx="267">
                  <c:v>4.059707374123675E-2</c:v>
                </c:pt>
                <c:pt idx="268">
                  <c:v>4.3601050292199933E-2</c:v>
                </c:pt>
                <c:pt idx="269">
                  <c:v>4.3714407897896657E-2</c:v>
                </c:pt>
                <c:pt idx="270">
                  <c:v>4.3856104905017568E-2</c:v>
                </c:pt>
                <c:pt idx="271">
                  <c:v>4.3856104905017568E-2</c:v>
                </c:pt>
                <c:pt idx="272">
                  <c:v>4.3856104905017568E-2</c:v>
                </c:pt>
                <c:pt idx="273">
                  <c:v>4.4484294969920235E-2</c:v>
                </c:pt>
                <c:pt idx="274">
                  <c:v>4.7792920086193375E-2</c:v>
                </c:pt>
                <c:pt idx="275">
                  <c:v>4.7792920086193375E-2</c:v>
                </c:pt>
                <c:pt idx="276">
                  <c:v>4.7792920086193375E-2</c:v>
                </c:pt>
                <c:pt idx="277">
                  <c:v>5.0565458192192436E-2</c:v>
                </c:pt>
                <c:pt idx="278">
                  <c:v>5.0922062326780038E-2</c:v>
                </c:pt>
                <c:pt idx="279">
                  <c:v>5.1264496760655559E-2</c:v>
                </c:pt>
                <c:pt idx="280">
                  <c:v>5.3918954027387195E-2</c:v>
                </c:pt>
                <c:pt idx="281">
                  <c:v>5.4745519902259149E-2</c:v>
                </c:pt>
                <c:pt idx="282">
                  <c:v>5.4832899723317036E-2</c:v>
                </c:pt>
                <c:pt idx="283">
                  <c:v>5.5402049368586004E-2</c:v>
                </c:pt>
                <c:pt idx="284">
                  <c:v>5.7706987351086064E-2</c:v>
                </c:pt>
                <c:pt idx="285">
                  <c:v>5.7843961124636273E-2</c:v>
                </c:pt>
                <c:pt idx="286">
                  <c:v>5.9114510955153715E-2</c:v>
                </c:pt>
                <c:pt idx="287">
                  <c:v>5.9284547363698814E-2</c:v>
                </c:pt>
                <c:pt idx="288">
                  <c:v>5.9315248381908325E-2</c:v>
                </c:pt>
                <c:pt idx="289">
                  <c:v>5.9376650418327404E-2</c:v>
                </c:pt>
                <c:pt idx="290">
                  <c:v>6.9956693616688326E-2</c:v>
                </c:pt>
                <c:pt idx="291">
                  <c:v>7.0114921941306668E-2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92E-47D7-BBA0-F18107DF2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5072"/>
        <c:axId val="1"/>
      </c:scatterChart>
      <c:valAx>
        <c:axId val="7130150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25423728813557"/>
              <c:y val="0.887499999999999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50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915254237288136"/>
          <c:y val="0.90937500000000004"/>
          <c:w val="0.744067796610169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932203389830508"/>
          <c:y val="3.08641975308641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15254237288136"/>
          <c:y val="0.23456860824353853"/>
          <c:w val="0.79830508474576267"/>
          <c:h val="0.57098937532966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1'!$J$21:$J$312</c:f>
              <c:numCache>
                <c:formatCode>General</c:formatCode>
                <c:ptCount val="292"/>
                <c:pt idx="48">
                  <c:v>8.9524997747503221E-5</c:v>
                </c:pt>
                <c:pt idx="188">
                  <c:v>2.0563600002788007E-2</c:v>
                </c:pt>
                <c:pt idx="189">
                  <c:v>1.5269350005837623E-2</c:v>
                </c:pt>
                <c:pt idx="193">
                  <c:v>2.2683000002871267E-2</c:v>
                </c:pt>
                <c:pt idx="194">
                  <c:v>2.1790275000967085E-2</c:v>
                </c:pt>
                <c:pt idx="201">
                  <c:v>2.5136574993666727E-2</c:v>
                </c:pt>
                <c:pt idx="202">
                  <c:v>2.287380000052508E-2</c:v>
                </c:pt>
                <c:pt idx="210">
                  <c:v>2.5695399999676738E-2</c:v>
                </c:pt>
                <c:pt idx="215">
                  <c:v>2.8730699996231124E-2</c:v>
                </c:pt>
                <c:pt idx="218">
                  <c:v>2.9860975002520718E-2</c:v>
                </c:pt>
                <c:pt idx="221">
                  <c:v>3.5634699997899588E-2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FE8-454A-9104-AA4293119B41}"/>
            </c:ext>
          </c:extLst>
        </c:ser>
        <c:ser>
          <c:idx val="1"/>
          <c:order val="1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1'!$K$21:$K$312</c:f>
              <c:numCache>
                <c:formatCode>General</c:formatCode>
                <c:ptCount val="292"/>
                <c:pt idx="84">
                  <c:v>1.1224000045331195E-3</c:v>
                </c:pt>
                <c:pt idx="85">
                  <c:v>-5.2869999490212649E-4</c:v>
                </c:pt>
                <c:pt idx="86">
                  <c:v>1.854374997492414E-3</c:v>
                </c:pt>
                <c:pt idx="87">
                  <c:v>2.8032749978592619E-3</c:v>
                </c:pt>
                <c:pt idx="97">
                  <c:v>2.5304750015493482E-3</c:v>
                </c:pt>
                <c:pt idx="134">
                  <c:v>4.0862000023480505E-3</c:v>
                </c:pt>
                <c:pt idx="135">
                  <c:v>3.1357749976450577E-3</c:v>
                </c:pt>
                <c:pt idx="136">
                  <c:v>-1.346439999906579E-2</c:v>
                </c:pt>
                <c:pt idx="137">
                  <c:v>-2.549174998421222E-3</c:v>
                </c:pt>
                <c:pt idx="138">
                  <c:v>-7.3156750004272908E-3</c:v>
                </c:pt>
                <c:pt idx="139">
                  <c:v>8.0107499525183812E-4</c:v>
                </c:pt>
                <c:pt idx="142">
                  <c:v>1.1704575001203921E-2</c:v>
                </c:pt>
                <c:pt idx="145">
                  <c:v>3.0548249997082166E-3</c:v>
                </c:pt>
                <c:pt idx="148">
                  <c:v>8.7861249994602986E-3</c:v>
                </c:pt>
                <c:pt idx="167">
                  <c:v>2.792599996610079E-3</c:v>
                </c:pt>
                <c:pt idx="168">
                  <c:v>6.7750000016530976E-3</c:v>
                </c:pt>
                <c:pt idx="169">
                  <c:v>8.1428500052425079E-3</c:v>
                </c:pt>
                <c:pt idx="170">
                  <c:v>5.2243999962229282E-3</c:v>
                </c:pt>
                <c:pt idx="171">
                  <c:v>7.6572250036406331E-3</c:v>
                </c:pt>
                <c:pt idx="173">
                  <c:v>7.4285749942646362E-3</c:v>
                </c:pt>
                <c:pt idx="174">
                  <c:v>-1.0256375004246365E-2</c:v>
                </c:pt>
                <c:pt idx="175">
                  <c:v>1.3629524997668341E-2</c:v>
                </c:pt>
                <c:pt idx="178">
                  <c:v>1.8611924999277107E-2</c:v>
                </c:pt>
                <c:pt idx="180">
                  <c:v>5.0161500039394014E-3</c:v>
                </c:pt>
                <c:pt idx="181">
                  <c:v>3.1285000004572794E-3</c:v>
                </c:pt>
                <c:pt idx="182">
                  <c:v>1.1110899999039248E-2</c:v>
                </c:pt>
                <c:pt idx="184">
                  <c:v>1.7347050001262687E-2</c:v>
                </c:pt>
                <c:pt idx="185">
                  <c:v>1.3486249998095445E-2</c:v>
                </c:pt>
                <c:pt idx="186">
                  <c:v>1.0524249999434687E-2</c:v>
                </c:pt>
                <c:pt idx="190">
                  <c:v>1.8569350002508145E-2</c:v>
                </c:pt>
                <c:pt idx="195">
                  <c:v>2.2244250001676846E-2</c:v>
                </c:pt>
                <c:pt idx="196">
                  <c:v>2.2407700002077036E-2</c:v>
                </c:pt>
                <c:pt idx="197">
                  <c:v>2.1975550000206567E-2</c:v>
                </c:pt>
                <c:pt idx="198">
                  <c:v>1.9312775002617855E-2</c:v>
                </c:pt>
                <c:pt idx="199">
                  <c:v>2.2624450000876095E-2</c:v>
                </c:pt>
                <c:pt idx="200">
                  <c:v>2.4346225000044797E-2</c:v>
                </c:pt>
                <c:pt idx="203">
                  <c:v>2.3674475007283036E-2</c:v>
                </c:pt>
                <c:pt idx="204">
                  <c:v>2.3704475002887193E-2</c:v>
                </c:pt>
                <c:pt idx="205">
                  <c:v>2.5115249998634681E-2</c:v>
                </c:pt>
                <c:pt idx="206">
                  <c:v>2.5609999996959232E-2</c:v>
                </c:pt>
                <c:pt idx="207">
                  <c:v>2.5556699998560362E-2</c:v>
                </c:pt>
                <c:pt idx="208">
                  <c:v>2.5556699998560362E-2</c:v>
                </c:pt>
                <c:pt idx="209">
                  <c:v>2.7815874993393663E-2</c:v>
                </c:pt>
                <c:pt idx="211">
                  <c:v>2.6634649999323301E-2</c:v>
                </c:pt>
                <c:pt idx="212">
                  <c:v>2.8113324995501898E-2</c:v>
                </c:pt>
                <c:pt idx="213">
                  <c:v>2.4745299997448456E-2</c:v>
                </c:pt>
                <c:pt idx="214">
                  <c:v>2.7694199998222757E-2</c:v>
                </c:pt>
                <c:pt idx="216">
                  <c:v>2.9450149995682295E-2</c:v>
                </c:pt>
                <c:pt idx="217">
                  <c:v>2.9850975006411318E-2</c:v>
                </c:pt>
                <c:pt idx="219">
                  <c:v>2.8654024994466454E-2</c:v>
                </c:pt>
                <c:pt idx="220">
                  <c:v>2.7770774999225978E-2</c:v>
                </c:pt>
                <c:pt idx="222">
                  <c:v>3.4883250002167188E-2</c:v>
                </c:pt>
                <c:pt idx="223">
                  <c:v>3.046327499760082E-2</c:v>
                </c:pt>
                <c:pt idx="224">
                  <c:v>3.0363099998794496E-2</c:v>
                </c:pt>
                <c:pt idx="225">
                  <c:v>3.1663100002333522E-2</c:v>
                </c:pt>
                <c:pt idx="226">
                  <c:v>3.292564999719616E-2</c:v>
                </c:pt>
                <c:pt idx="227">
                  <c:v>3.3270150001044385E-2</c:v>
                </c:pt>
                <c:pt idx="228">
                  <c:v>3.1835800000408199E-2</c:v>
                </c:pt>
                <c:pt idx="229">
                  <c:v>3.5966424999060109E-2</c:v>
                </c:pt>
                <c:pt idx="230">
                  <c:v>3.4151025000028312E-2</c:v>
                </c:pt>
                <c:pt idx="231">
                  <c:v>3.2515150000108406E-2</c:v>
                </c:pt>
                <c:pt idx="232">
                  <c:v>3.4056050004437566E-2</c:v>
                </c:pt>
                <c:pt idx="233">
                  <c:v>3.4509175005950965E-2</c:v>
                </c:pt>
                <c:pt idx="234">
                  <c:v>3.501999999571126E-2</c:v>
                </c:pt>
                <c:pt idx="235">
                  <c:v>3.4435225003107917E-2</c:v>
                </c:pt>
                <c:pt idx="236">
                  <c:v>3.4475225002097432E-2</c:v>
                </c:pt>
                <c:pt idx="237">
                  <c:v>3.289342499920167E-2</c:v>
                </c:pt>
                <c:pt idx="238">
                  <c:v>3.6497950000921264E-2</c:v>
                </c:pt>
                <c:pt idx="239">
                  <c:v>3.7713850004365668E-2</c:v>
                </c:pt>
                <c:pt idx="240">
                  <c:v>3.512839999893913E-2</c:v>
                </c:pt>
                <c:pt idx="241">
                  <c:v>3.7299625000741798E-2</c:v>
                </c:pt>
                <c:pt idx="242">
                  <c:v>3.6868825001874939E-2</c:v>
                </c:pt>
                <c:pt idx="243">
                  <c:v>3.7501649996556807E-2</c:v>
                </c:pt>
                <c:pt idx="244">
                  <c:v>3.8338874997862149E-2</c:v>
                </c:pt>
                <c:pt idx="245">
                  <c:v>3.9233075003721751E-2</c:v>
                </c:pt>
                <c:pt idx="246">
                  <c:v>3.7379599998530466E-2</c:v>
                </c:pt>
                <c:pt idx="247">
                  <c:v>3.8037800004531164E-2</c:v>
                </c:pt>
                <c:pt idx="248">
                  <c:v>3.8354550000804011E-2</c:v>
                </c:pt>
                <c:pt idx="249">
                  <c:v>3.8183650001883507E-2</c:v>
                </c:pt>
                <c:pt idx="250">
                  <c:v>3.7451449999934994E-2</c:v>
                </c:pt>
                <c:pt idx="251">
                  <c:v>3.8327250003931113E-2</c:v>
                </c:pt>
                <c:pt idx="252">
                  <c:v>4.0964474996144418E-2</c:v>
                </c:pt>
                <c:pt idx="253">
                  <c:v>3.777395000361139E-2</c:v>
                </c:pt>
                <c:pt idx="254">
                  <c:v>3.8726400001905859E-2</c:v>
                </c:pt>
                <c:pt idx="255">
                  <c:v>4.0557025000452995E-2</c:v>
                </c:pt>
                <c:pt idx="256">
                  <c:v>5.2990525000495836E-2</c:v>
                </c:pt>
                <c:pt idx="257">
                  <c:v>4.0356849996896926E-2</c:v>
                </c:pt>
                <c:pt idx="258">
                  <c:v>3.8505749995238148E-2</c:v>
                </c:pt>
                <c:pt idx="259">
                  <c:v>3.8478000002214685E-2</c:v>
                </c:pt>
                <c:pt idx="260">
                  <c:v>3.827360000286717E-2</c:v>
                </c:pt>
                <c:pt idx="261">
                  <c:v>4.2020250002678949E-2</c:v>
                </c:pt>
                <c:pt idx="262">
                  <c:v>4.2088100002729334E-2</c:v>
                </c:pt>
                <c:pt idx="263">
                  <c:v>4.2425324994837865E-2</c:v>
                </c:pt>
                <c:pt idx="264">
                  <c:v>4.0423124999506399E-2</c:v>
                </c:pt>
                <c:pt idx="265">
                  <c:v>4.2260349997377489E-2</c:v>
                </c:pt>
                <c:pt idx="266">
                  <c:v>4.0168799998355098E-2</c:v>
                </c:pt>
                <c:pt idx="267">
                  <c:v>4.2506025005422998E-2</c:v>
                </c:pt>
                <c:pt idx="268">
                  <c:v>4.3056225003965665E-2</c:v>
                </c:pt>
                <c:pt idx="269">
                  <c:v>4.3743025002186187E-2</c:v>
                </c:pt>
                <c:pt idx="270">
                  <c:v>4.337652500544209E-2</c:v>
                </c:pt>
                <c:pt idx="271">
                  <c:v>4.3576525000389665E-2</c:v>
                </c:pt>
                <c:pt idx="272">
                  <c:v>4.3576525000389665E-2</c:v>
                </c:pt>
                <c:pt idx="273">
                  <c:v>4.4278375004068948E-2</c:v>
                </c:pt>
                <c:pt idx="274">
                  <c:v>4.5790600001055282E-2</c:v>
                </c:pt>
                <c:pt idx="275">
                  <c:v>4.5860600002924912E-2</c:v>
                </c:pt>
                <c:pt idx="276">
                  <c:v>4.6070600001257844E-2</c:v>
                </c:pt>
                <c:pt idx="277">
                  <c:v>4.8332750113331713E-2</c:v>
                </c:pt>
                <c:pt idx="278">
                  <c:v>4.9653725000098348E-2</c:v>
                </c:pt>
                <c:pt idx="279">
                  <c:v>4.8351350000302773E-2</c:v>
                </c:pt>
                <c:pt idx="280">
                  <c:v>5.1492249993316364E-2</c:v>
                </c:pt>
                <c:pt idx="281">
                  <c:v>5.0320999995165039E-2</c:v>
                </c:pt>
                <c:pt idx="282">
                  <c:v>5.4998325002088677E-2</c:v>
                </c:pt>
                <c:pt idx="283">
                  <c:v>5.226954999670852E-2</c:v>
                </c:pt>
                <c:pt idx="285">
                  <c:v>5.7860199944116175E-2</c:v>
                </c:pt>
                <c:pt idx="286">
                  <c:v>6.1987249820958823E-2</c:v>
                </c:pt>
                <c:pt idx="287">
                  <c:v>6.1367450005491264E-2</c:v>
                </c:pt>
                <c:pt idx="288">
                  <c:v>5.9451375003845897E-2</c:v>
                </c:pt>
                <c:pt idx="289">
                  <c:v>5.9619225001370069E-2</c:v>
                </c:pt>
                <c:pt idx="290">
                  <c:v>7.1787224995205179E-2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8-454A-9104-AA4293119B41}"/>
            </c:ext>
          </c:extLst>
        </c:ser>
        <c:ser>
          <c:idx val="2"/>
          <c:order val="2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1'!$L$21:$L$312</c:f>
              <c:numCache>
                <c:formatCode>General</c:formatCode>
                <c:ptCount val="292"/>
                <c:pt idx="284">
                  <c:v>5.7601150001573842E-2</c:v>
                </c:pt>
                <c:pt idx="291">
                  <c:v>7.0381300000008196E-2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FE8-454A-9104-AA4293119B41}"/>
            </c:ext>
          </c:extLst>
        </c:ser>
        <c:ser>
          <c:idx val="3"/>
          <c:order val="3"/>
          <c:tx>
            <c:strRef>
              <c:f>'Active 1'!$M$20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1'!$M$21:$M$312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FE8-454A-9104-AA4293119B41}"/>
            </c:ext>
          </c:extLst>
        </c:ser>
        <c:ser>
          <c:idx val="4"/>
          <c:order val="4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1'!$N$21:$N$312</c:f>
              <c:numCache>
                <c:formatCode>General</c:formatCode>
                <c:ptCount val="29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FE8-454A-9104-AA4293119B41}"/>
            </c:ext>
          </c:extLst>
        </c:ser>
        <c:ser>
          <c:idx val="5"/>
          <c:order val="5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1'!$F$21:$F$312</c:f>
              <c:numCache>
                <c:formatCode>General</c:formatCode>
                <c:ptCount val="292"/>
                <c:pt idx="0">
                  <c:v>-31994.5</c:v>
                </c:pt>
                <c:pt idx="1">
                  <c:v>-30399</c:v>
                </c:pt>
                <c:pt idx="2">
                  <c:v>-29681</c:v>
                </c:pt>
                <c:pt idx="3">
                  <c:v>-29677</c:v>
                </c:pt>
                <c:pt idx="4">
                  <c:v>-29625.5</c:v>
                </c:pt>
                <c:pt idx="5">
                  <c:v>-29621.5</c:v>
                </c:pt>
                <c:pt idx="6">
                  <c:v>-28920.5</c:v>
                </c:pt>
                <c:pt idx="7">
                  <c:v>-28858.5</c:v>
                </c:pt>
                <c:pt idx="8">
                  <c:v>-28852</c:v>
                </c:pt>
                <c:pt idx="9">
                  <c:v>-28799</c:v>
                </c:pt>
                <c:pt idx="10">
                  <c:v>-28230.5</c:v>
                </c:pt>
                <c:pt idx="11">
                  <c:v>-28168.5</c:v>
                </c:pt>
                <c:pt idx="12">
                  <c:v>-28087.5</c:v>
                </c:pt>
                <c:pt idx="13">
                  <c:v>-27265</c:v>
                </c:pt>
                <c:pt idx="14">
                  <c:v>-26598.5</c:v>
                </c:pt>
                <c:pt idx="15">
                  <c:v>-26585.5</c:v>
                </c:pt>
                <c:pt idx="16">
                  <c:v>-25966.5</c:v>
                </c:pt>
                <c:pt idx="17">
                  <c:v>-25009.5</c:v>
                </c:pt>
                <c:pt idx="18">
                  <c:v>-24936.5</c:v>
                </c:pt>
                <c:pt idx="19">
                  <c:v>-24240</c:v>
                </c:pt>
                <c:pt idx="20">
                  <c:v>-14051</c:v>
                </c:pt>
                <c:pt idx="21">
                  <c:v>-13271</c:v>
                </c:pt>
                <c:pt idx="22">
                  <c:v>-11709.5</c:v>
                </c:pt>
                <c:pt idx="23">
                  <c:v>-11703</c:v>
                </c:pt>
                <c:pt idx="24">
                  <c:v>-10135</c:v>
                </c:pt>
                <c:pt idx="25">
                  <c:v>-9616</c:v>
                </c:pt>
                <c:pt idx="26">
                  <c:v>-9615.5</c:v>
                </c:pt>
                <c:pt idx="27">
                  <c:v>-9479</c:v>
                </c:pt>
                <c:pt idx="28">
                  <c:v>-9475</c:v>
                </c:pt>
                <c:pt idx="29">
                  <c:v>-9474.5</c:v>
                </c:pt>
                <c:pt idx="30">
                  <c:v>-9470.5</c:v>
                </c:pt>
                <c:pt idx="31">
                  <c:v>-9468</c:v>
                </c:pt>
                <c:pt idx="32">
                  <c:v>-9466</c:v>
                </c:pt>
                <c:pt idx="33">
                  <c:v>-9355.5</c:v>
                </c:pt>
                <c:pt idx="34">
                  <c:v>-9353</c:v>
                </c:pt>
                <c:pt idx="35">
                  <c:v>-9351</c:v>
                </c:pt>
                <c:pt idx="36">
                  <c:v>-8656.5</c:v>
                </c:pt>
                <c:pt idx="37">
                  <c:v>-8652.5</c:v>
                </c:pt>
                <c:pt idx="38">
                  <c:v>-8558.5</c:v>
                </c:pt>
                <c:pt idx="39">
                  <c:v>-8548</c:v>
                </c:pt>
                <c:pt idx="40">
                  <c:v>-7781</c:v>
                </c:pt>
                <c:pt idx="41">
                  <c:v>-7719</c:v>
                </c:pt>
                <c:pt idx="42">
                  <c:v>-5074</c:v>
                </c:pt>
                <c:pt idx="43">
                  <c:v>-4510.5</c:v>
                </c:pt>
                <c:pt idx="44">
                  <c:v>-3128.5</c:v>
                </c:pt>
                <c:pt idx="45">
                  <c:v>-1490</c:v>
                </c:pt>
                <c:pt idx="46">
                  <c:v>-282.5</c:v>
                </c:pt>
                <c:pt idx="47">
                  <c:v>0</c:v>
                </c:pt>
                <c:pt idx="48">
                  <c:v>3814.5</c:v>
                </c:pt>
                <c:pt idx="49">
                  <c:v>3816</c:v>
                </c:pt>
                <c:pt idx="50">
                  <c:v>3818.5</c:v>
                </c:pt>
                <c:pt idx="51">
                  <c:v>3819</c:v>
                </c:pt>
                <c:pt idx="52">
                  <c:v>3822.5</c:v>
                </c:pt>
                <c:pt idx="53">
                  <c:v>3837.5</c:v>
                </c:pt>
                <c:pt idx="54">
                  <c:v>3844</c:v>
                </c:pt>
                <c:pt idx="55">
                  <c:v>3844</c:v>
                </c:pt>
                <c:pt idx="56">
                  <c:v>3861.5</c:v>
                </c:pt>
                <c:pt idx="57">
                  <c:v>3972.5</c:v>
                </c:pt>
                <c:pt idx="58">
                  <c:v>6965.5</c:v>
                </c:pt>
                <c:pt idx="59">
                  <c:v>7761.5</c:v>
                </c:pt>
                <c:pt idx="60">
                  <c:v>7856</c:v>
                </c:pt>
                <c:pt idx="61">
                  <c:v>7918</c:v>
                </c:pt>
                <c:pt idx="62">
                  <c:v>7920</c:v>
                </c:pt>
                <c:pt idx="63">
                  <c:v>9370.5</c:v>
                </c:pt>
                <c:pt idx="64">
                  <c:v>9490</c:v>
                </c:pt>
                <c:pt idx="65">
                  <c:v>10929.5</c:v>
                </c:pt>
                <c:pt idx="66">
                  <c:v>10989.5</c:v>
                </c:pt>
                <c:pt idx="67">
                  <c:v>10989.5</c:v>
                </c:pt>
                <c:pt idx="68">
                  <c:v>11472.5</c:v>
                </c:pt>
                <c:pt idx="69">
                  <c:v>11630.5</c:v>
                </c:pt>
                <c:pt idx="70">
                  <c:v>11649.5</c:v>
                </c:pt>
                <c:pt idx="71">
                  <c:v>12540.5</c:v>
                </c:pt>
                <c:pt idx="72">
                  <c:v>12540.5</c:v>
                </c:pt>
                <c:pt idx="73">
                  <c:v>12577</c:v>
                </c:pt>
                <c:pt idx="74">
                  <c:v>12579</c:v>
                </c:pt>
                <c:pt idx="75">
                  <c:v>12910.5</c:v>
                </c:pt>
                <c:pt idx="76">
                  <c:v>12910.5</c:v>
                </c:pt>
                <c:pt idx="77">
                  <c:v>13162</c:v>
                </c:pt>
                <c:pt idx="78">
                  <c:v>13162.5</c:v>
                </c:pt>
                <c:pt idx="79">
                  <c:v>13215.5</c:v>
                </c:pt>
                <c:pt idx="80">
                  <c:v>13215.5</c:v>
                </c:pt>
                <c:pt idx="81">
                  <c:v>13215.5</c:v>
                </c:pt>
                <c:pt idx="82">
                  <c:v>13215.5</c:v>
                </c:pt>
                <c:pt idx="83">
                  <c:v>13228</c:v>
                </c:pt>
                <c:pt idx="84">
                  <c:v>13232</c:v>
                </c:pt>
                <c:pt idx="85">
                  <c:v>13234</c:v>
                </c:pt>
                <c:pt idx="86">
                  <c:v>13287.5</c:v>
                </c:pt>
                <c:pt idx="87">
                  <c:v>13289.5</c:v>
                </c:pt>
                <c:pt idx="88">
                  <c:v>13301</c:v>
                </c:pt>
                <c:pt idx="89">
                  <c:v>13341.5</c:v>
                </c:pt>
                <c:pt idx="90">
                  <c:v>13341.5</c:v>
                </c:pt>
                <c:pt idx="91">
                  <c:v>13341.5</c:v>
                </c:pt>
                <c:pt idx="92">
                  <c:v>13341.5</c:v>
                </c:pt>
                <c:pt idx="93">
                  <c:v>13348</c:v>
                </c:pt>
                <c:pt idx="94">
                  <c:v>13350</c:v>
                </c:pt>
                <c:pt idx="95">
                  <c:v>13354.5</c:v>
                </c:pt>
                <c:pt idx="96">
                  <c:v>13356.5</c:v>
                </c:pt>
                <c:pt idx="97">
                  <c:v>13785.5</c:v>
                </c:pt>
                <c:pt idx="98">
                  <c:v>13974</c:v>
                </c:pt>
                <c:pt idx="99">
                  <c:v>13991</c:v>
                </c:pt>
                <c:pt idx="100">
                  <c:v>14031.5</c:v>
                </c:pt>
                <c:pt idx="101">
                  <c:v>14100</c:v>
                </c:pt>
                <c:pt idx="102">
                  <c:v>14110.5</c:v>
                </c:pt>
                <c:pt idx="103">
                  <c:v>14794</c:v>
                </c:pt>
                <c:pt idx="104">
                  <c:v>14809</c:v>
                </c:pt>
                <c:pt idx="105">
                  <c:v>14841</c:v>
                </c:pt>
                <c:pt idx="106">
                  <c:v>14971.5</c:v>
                </c:pt>
                <c:pt idx="107">
                  <c:v>15540</c:v>
                </c:pt>
                <c:pt idx="108">
                  <c:v>15540</c:v>
                </c:pt>
                <c:pt idx="109">
                  <c:v>15540</c:v>
                </c:pt>
                <c:pt idx="110">
                  <c:v>15540</c:v>
                </c:pt>
                <c:pt idx="111">
                  <c:v>15546</c:v>
                </c:pt>
                <c:pt idx="112">
                  <c:v>15552.5</c:v>
                </c:pt>
                <c:pt idx="113">
                  <c:v>15552.5</c:v>
                </c:pt>
                <c:pt idx="114">
                  <c:v>15552.5</c:v>
                </c:pt>
                <c:pt idx="115">
                  <c:v>15576</c:v>
                </c:pt>
                <c:pt idx="116">
                  <c:v>15601.5</c:v>
                </c:pt>
                <c:pt idx="117">
                  <c:v>15606</c:v>
                </c:pt>
                <c:pt idx="118">
                  <c:v>15633.5</c:v>
                </c:pt>
                <c:pt idx="119">
                  <c:v>15659.5</c:v>
                </c:pt>
                <c:pt idx="120">
                  <c:v>15693.5</c:v>
                </c:pt>
                <c:pt idx="121">
                  <c:v>15693.5</c:v>
                </c:pt>
                <c:pt idx="122">
                  <c:v>15693.5</c:v>
                </c:pt>
                <c:pt idx="123">
                  <c:v>15693.5</c:v>
                </c:pt>
                <c:pt idx="124">
                  <c:v>15702</c:v>
                </c:pt>
                <c:pt idx="125">
                  <c:v>16253.5</c:v>
                </c:pt>
                <c:pt idx="126">
                  <c:v>16257.5</c:v>
                </c:pt>
                <c:pt idx="127">
                  <c:v>16270.5</c:v>
                </c:pt>
                <c:pt idx="128">
                  <c:v>16270.5</c:v>
                </c:pt>
                <c:pt idx="129">
                  <c:v>16375</c:v>
                </c:pt>
                <c:pt idx="130">
                  <c:v>16377</c:v>
                </c:pt>
                <c:pt idx="131">
                  <c:v>16441</c:v>
                </c:pt>
                <c:pt idx="132">
                  <c:v>16443.5</c:v>
                </c:pt>
                <c:pt idx="133">
                  <c:v>16443.5</c:v>
                </c:pt>
                <c:pt idx="134">
                  <c:v>17116</c:v>
                </c:pt>
                <c:pt idx="135">
                  <c:v>17139.5</c:v>
                </c:pt>
                <c:pt idx="136">
                  <c:v>17208</c:v>
                </c:pt>
                <c:pt idx="137">
                  <c:v>17248.5</c:v>
                </c:pt>
                <c:pt idx="138">
                  <c:v>17278.5</c:v>
                </c:pt>
                <c:pt idx="139">
                  <c:v>17293.5</c:v>
                </c:pt>
                <c:pt idx="140">
                  <c:v>17844.5</c:v>
                </c:pt>
                <c:pt idx="141">
                  <c:v>17844.5</c:v>
                </c:pt>
                <c:pt idx="142">
                  <c:v>17923.5</c:v>
                </c:pt>
                <c:pt idx="143">
                  <c:v>17936.5</c:v>
                </c:pt>
                <c:pt idx="144">
                  <c:v>17936.5</c:v>
                </c:pt>
                <c:pt idx="145">
                  <c:v>17968.5</c:v>
                </c:pt>
                <c:pt idx="146">
                  <c:v>17977</c:v>
                </c:pt>
                <c:pt idx="147">
                  <c:v>17977</c:v>
                </c:pt>
                <c:pt idx="148">
                  <c:v>18002.5</c:v>
                </c:pt>
                <c:pt idx="149">
                  <c:v>18075.5</c:v>
                </c:pt>
                <c:pt idx="150">
                  <c:v>18592.5</c:v>
                </c:pt>
                <c:pt idx="151">
                  <c:v>18592.5</c:v>
                </c:pt>
                <c:pt idx="152">
                  <c:v>18605</c:v>
                </c:pt>
                <c:pt idx="153">
                  <c:v>18605</c:v>
                </c:pt>
                <c:pt idx="154">
                  <c:v>18605</c:v>
                </c:pt>
                <c:pt idx="155">
                  <c:v>18605</c:v>
                </c:pt>
                <c:pt idx="156">
                  <c:v>18605</c:v>
                </c:pt>
                <c:pt idx="157">
                  <c:v>18605</c:v>
                </c:pt>
                <c:pt idx="158">
                  <c:v>18605</c:v>
                </c:pt>
                <c:pt idx="159">
                  <c:v>18605</c:v>
                </c:pt>
                <c:pt idx="160">
                  <c:v>18705.5</c:v>
                </c:pt>
                <c:pt idx="161">
                  <c:v>18795.5</c:v>
                </c:pt>
                <c:pt idx="162">
                  <c:v>18795.5</c:v>
                </c:pt>
                <c:pt idx="163">
                  <c:v>18814.5</c:v>
                </c:pt>
                <c:pt idx="164">
                  <c:v>18840</c:v>
                </c:pt>
                <c:pt idx="165">
                  <c:v>19406</c:v>
                </c:pt>
                <c:pt idx="166">
                  <c:v>19410.5</c:v>
                </c:pt>
                <c:pt idx="167">
                  <c:v>19468</c:v>
                </c:pt>
                <c:pt idx="168">
                  <c:v>19500</c:v>
                </c:pt>
                <c:pt idx="169">
                  <c:v>19513</c:v>
                </c:pt>
                <c:pt idx="170">
                  <c:v>19592</c:v>
                </c:pt>
                <c:pt idx="171">
                  <c:v>19600.5</c:v>
                </c:pt>
                <c:pt idx="172">
                  <c:v>19607</c:v>
                </c:pt>
                <c:pt idx="173">
                  <c:v>20243.5</c:v>
                </c:pt>
                <c:pt idx="174">
                  <c:v>20352.5</c:v>
                </c:pt>
                <c:pt idx="175">
                  <c:v>21014.5</c:v>
                </c:pt>
                <c:pt idx="176">
                  <c:v>21029.5</c:v>
                </c:pt>
                <c:pt idx="177">
                  <c:v>21029.5</c:v>
                </c:pt>
                <c:pt idx="178">
                  <c:v>21046.5</c:v>
                </c:pt>
                <c:pt idx="179">
                  <c:v>21053</c:v>
                </c:pt>
                <c:pt idx="180">
                  <c:v>21107</c:v>
                </c:pt>
                <c:pt idx="181">
                  <c:v>21130</c:v>
                </c:pt>
                <c:pt idx="182">
                  <c:v>21162</c:v>
                </c:pt>
                <c:pt idx="183">
                  <c:v>21869</c:v>
                </c:pt>
                <c:pt idx="184">
                  <c:v>21869</c:v>
                </c:pt>
                <c:pt idx="185">
                  <c:v>22525</c:v>
                </c:pt>
                <c:pt idx="186">
                  <c:v>23365</c:v>
                </c:pt>
                <c:pt idx="187">
                  <c:v>23495</c:v>
                </c:pt>
                <c:pt idx="188">
                  <c:v>24248</c:v>
                </c:pt>
                <c:pt idx="189">
                  <c:v>24283</c:v>
                </c:pt>
                <c:pt idx="190">
                  <c:v>24283</c:v>
                </c:pt>
                <c:pt idx="191">
                  <c:v>24304.5</c:v>
                </c:pt>
                <c:pt idx="192">
                  <c:v>24304.5</c:v>
                </c:pt>
                <c:pt idx="193">
                  <c:v>24940</c:v>
                </c:pt>
                <c:pt idx="194">
                  <c:v>24949.5</c:v>
                </c:pt>
                <c:pt idx="195">
                  <c:v>24965</c:v>
                </c:pt>
                <c:pt idx="196">
                  <c:v>24986</c:v>
                </c:pt>
                <c:pt idx="197">
                  <c:v>24999</c:v>
                </c:pt>
                <c:pt idx="198">
                  <c:v>24999.5</c:v>
                </c:pt>
                <c:pt idx="199">
                  <c:v>25001</c:v>
                </c:pt>
                <c:pt idx="200">
                  <c:v>25620.5</c:v>
                </c:pt>
                <c:pt idx="201">
                  <c:v>25683.5</c:v>
                </c:pt>
                <c:pt idx="202">
                  <c:v>25684</c:v>
                </c:pt>
                <c:pt idx="203">
                  <c:v>25705.5</c:v>
                </c:pt>
                <c:pt idx="204">
                  <c:v>25705.5</c:v>
                </c:pt>
                <c:pt idx="205">
                  <c:v>25745</c:v>
                </c:pt>
                <c:pt idx="206">
                  <c:v>25800</c:v>
                </c:pt>
                <c:pt idx="207">
                  <c:v>25806</c:v>
                </c:pt>
                <c:pt idx="208">
                  <c:v>25806</c:v>
                </c:pt>
                <c:pt idx="209">
                  <c:v>26357.5</c:v>
                </c:pt>
                <c:pt idx="210">
                  <c:v>26372</c:v>
                </c:pt>
                <c:pt idx="211">
                  <c:v>26437</c:v>
                </c:pt>
                <c:pt idx="212">
                  <c:v>26498.5</c:v>
                </c:pt>
                <c:pt idx="213">
                  <c:v>26554</c:v>
                </c:pt>
                <c:pt idx="214">
                  <c:v>26556</c:v>
                </c:pt>
                <c:pt idx="215">
                  <c:v>27126</c:v>
                </c:pt>
                <c:pt idx="216">
                  <c:v>27227</c:v>
                </c:pt>
                <c:pt idx="217">
                  <c:v>27275.5</c:v>
                </c:pt>
                <c:pt idx="218">
                  <c:v>27275.5</c:v>
                </c:pt>
                <c:pt idx="219">
                  <c:v>27424.5</c:v>
                </c:pt>
                <c:pt idx="220">
                  <c:v>27439.5</c:v>
                </c:pt>
                <c:pt idx="221">
                  <c:v>27846</c:v>
                </c:pt>
                <c:pt idx="222">
                  <c:v>27985</c:v>
                </c:pt>
                <c:pt idx="223">
                  <c:v>28089.5</c:v>
                </c:pt>
                <c:pt idx="224">
                  <c:v>28158</c:v>
                </c:pt>
                <c:pt idx="225">
                  <c:v>28158</c:v>
                </c:pt>
                <c:pt idx="226">
                  <c:v>28817</c:v>
                </c:pt>
                <c:pt idx="227">
                  <c:v>28827</c:v>
                </c:pt>
                <c:pt idx="228">
                  <c:v>28844</c:v>
                </c:pt>
                <c:pt idx="229">
                  <c:v>28856.5</c:v>
                </c:pt>
                <c:pt idx="230">
                  <c:v>28884.5</c:v>
                </c:pt>
                <c:pt idx="231">
                  <c:v>28927</c:v>
                </c:pt>
                <c:pt idx="232">
                  <c:v>29489</c:v>
                </c:pt>
                <c:pt idx="233">
                  <c:v>29551.5</c:v>
                </c:pt>
                <c:pt idx="234">
                  <c:v>29600</c:v>
                </c:pt>
                <c:pt idx="235">
                  <c:v>29640.5</c:v>
                </c:pt>
                <c:pt idx="236">
                  <c:v>29640.5</c:v>
                </c:pt>
                <c:pt idx="237">
                  <c:v>29716.5</c:v>
                </c:pt>
                <c:pt idx="238">
                  <c:v>30231</c:v>
                </c:pt>
                <c:pt idx="239">
                  <c:v>30293</c:v>
                </c:pt>
                <c:pt idx="240">
                  <c:v>30312</c:v>
                </c:pt>
                <c:pt idx="241">
                  <c:v>30432.5</c:v>
                </c:pt>
                <c:pt idx="242">
                  <c:v>30488.5</c:v>
                </c:pt>
                <c:pt idx="243">
                  <c:v>30497</c:v>
                </c:pt>
                <c:pt idx="244">
                  <c:v>30497.5</c:v>
                </c:pt>
                <c:pt idx="245">
                  <c:v>31053.5</c:v>
                </c:pt>
                <c:pt idx="246">
                  <c:v>31128</c:v>
                </c:pt>
                <c:pt idx="247">
                  <c:v>31204</c:v>
                </c:pt>
                <c:pt idx="248">
                  <c:v>31219</c:v>
                </c:pt>
                <c:pt idx="249">
                  <c:v>31257</c:v>
                </c:pt>
                <c:pt idx="250">
                  <c:v>31861</c:v>
                </c:pt>
                <c:pt idx="251">
                  <c:v>31905</c:v>
                </c:pt>
                <c:pt idx="252">
                  <c:v>31905.5</c:v>
                </c:pt>
                <c:pt idx="253">
                  <c:v>31911</c:v>
                </c:pt>
                <c:pt idx="254">
                  <c:v>31952</c:v>
                </c:pt>
                <c:pt idx="255">
                  <c:v>31964.5</c:v>
                </c:pt>
                <c:pt idx="256">
                  <c:v>31994.5</c:v>
                </c:pt>
                <c:pt idx="257">
                  <c:v>32033</c:v>
                </c:pt>
                <c:pt idx="258">
                  <c:v>32035</c:v>
                </c:pt>
                <c:pt idx="259">
                  <c:v>32040</c:v>
                </c:pt>
                <c:pt idx="260">
                  <c:v>32048</c:v>
                </c:pt>
                <c:pt idx="261">
                  <c:v>32645</c:v>
                </c:pt>
                <c:pt idx="262">
                  <c:v>32658</c:v>
                </c:pt>
                <c:pt idx="263">
                  <c:v>32658.5</c:v>
                </c:pt>
                <c:pt idx="264">
                  <c:v>32662.5</c:v>
                </c:pt>
                <c:pt idx="265">
                  <c:v>32663</c:v>
                </c:pt>
                <c:pt idx="266">
                  <c:v>32784</c:v>
                </c:pt>
                <c:pt idx="267">
                  <c:v>32784.5</c:v>
                </c:pt>
                <c:pt idx="268">
                  <c:v>33420.5</c:v>
                </c:pt>
                <c:pt idx="269">
                  <c:v>33444.5</c:v>
                </c:pt>
                <c:pt idx="270">
                  <c:v>33474.5</c:v>
                </c:pt>
                <c:pt idx="271">
                  <c:v>33474.5</c:v>
                </c:pt>
                <c:pt idx="272">
                  <c:v>33474.5</c:v>
                </c:pt>
                <c:pt idx="273">
                  <c:v>33607.5</c:v>
                </c:pt>
                <c:pt idx="274">
                  <c:v>34308</c:v>
                </c:pt>
                <c:pt idx="275">
                  <c:v>34308</c:v>
                </c:pt>
                <c:pt idx="276">
                  <c:v>34308</c:v>
                </c:pt>
                <c:pt idx="277">
                  <c:v>34895</c:v>
                </c:pt>
                <c:pt idx="278">
                  <c:v>34970.5</c:v>
                </c:pt>
                <c:pt idx="279">
                  <c:v>35043</c:v>
                </c:pt>
                <c:pt idx="280">
                  <c:v>35605</c:v>
                </c:pt>
                <c:pt idx="281">
                  <c:v>35780</c:v>
                </c:pt>
                <c:pt idx="282">
                  <c:v>35798.5</c:v>
                </c:pt>
                <c:pt idx="283">
                  <c:v>35919</c:v>
                </c:pt>
                <c:pt idx="284">
                  <c:v>36407</c:v>
                </c:pt>
                <c:pt idx="285">
                  <c:v>36436</c:v>
                </c:pt>
                <c:pt idx="286">
                  <c:v>36705</c:v>
                </c:pt>
                <c:pt idx="287">
                  <c:v>36741</c:v>
                </c:pt>
                <c:pt idx="288">
                  <c:v>36747.5</c:v>
                </c:pt>
                <c:pt idx="289">
                  <c:v>36760.5</c:v>
                </c:pt>
                <c:pt idx="290">
                  <c:v>39000.5</c:v>
                </c:pt>
                <c:pt idx="291">
                  <c:v>39034</c:v>
                </c:pt>
              </c:numCache>
            </c:numRef>
          </c:xVal>
          <c:yVal>
            <c:numRef>
              <c:f>'Active 1'!$O$21:$O$312</c:f>
              <c:numCache>
                <c:formatCode>General</c:formatCode>
                <c:ptCount val="292"/>
                <c:pt idx="0">
                  <c:v>-0.26536927373493419</c:v>
                </c:pt>
                <c:pt idx="1">
                  <c:v>-0.25783335457288736</c:v>
                </c:pt>
                <c:pt idx="2">
                  <c:v>-0.25444207286912701</c:v>
                </c:pt>
                <c:pt idx="3">
                  <c:v>-0.25442317993484426</c:v>
                </c:pt>
                <c:pt idx="4">
                  <c:v>-0.25417993340595335</c:v>
                </c:pt>
                <c:pt idx="5">
                  <c:v>-0.25416104047167054</c:v>
                </c:pt>
                <c:pt idx="6">
                  <c:v>-0.25085005373861208</c:v>
                </c:pt>
                <c:pt idx="7">
                  <c:v>-0.25055721325722891</c:v>
                </c:pt>
                <c:pt idx="8">
                  <c:v>-0.25052651223901934</c:v>
                </c:pt>
                <c:pt idx="9">
                  <c:v>-0.25027618085977243</c:v>
                </c:pt>
                <c:pt idx="10">
                  <c:v>-0.24759102257483126</c:v>
                </c:pt>
                <c:pt idx="11">
                  <c:v>-0.24729818209344806</c:v>
                </c:pt>
                <c:pt idx="12">
                  <c:v>-0.24691560017422162</c:v>
                </c:pt>
                <c:pt idx="13">
                  <c:v>-0.24303074056232346</c:v>
                </c:pt>
                <c:pt idx="14">
                  <c:v>-0.23988270538745401</c:v>
                </c:pt>
                <c:pt idx="15">
                  <c:v>-0.23982130335103496</c:v>
                </c:pt>
                <c:pt idx="16">
                  <c:v>-0.23689762177077361</c:v>
                </c:pt>
                <c:pt idx="17">
                  <c:v>-0.23237748724361673</c:v>
                </c:pt>
                <c:pt idx="18">
                  <c:v>-0.23203269119295586</c:v>
                </c:pt>
                <c:pt idx="19">
                  <c:v>-0.2287429590109655</c:v>
                </c:pt>
                <c:pt idx="20">
                  <c:v>-0.18061793215913535</c:v>
                </c:pt>
                <c:pt idx="21">
                  <c:v>-0.17693380997399183</c:v>
                </c:pt>
                <c:pt idx="22">
                  <c:v>-0.16955848075334867</c:v>
                </c:pt>
                <c:pt idx="23">
                  <c:v>-0.16952777973513916</c:v>
                </c:pt>
                <c:pt idx="24">
                  <c:v>-0.16212174949628649</c:v>
                </c:pt>
                <c:pt idx="25">
                  <c:v>-0.15967039127309485</c:v>
                </c:pt>
                <c:pt idx="26">
                  <c:v>-0.1596680296563095</c:v>
                </c:pt>
                <c:pt idx="27">
                  <c:v>-0.15902330827390937</c:v>
                </c:pt>
                <c:pt idx="28">
                  <c:v>-0.15900441533962659</c:v>
                </c:pt>
                <c:pt idx="29">
                  <c:v>-0.15900205372284124</c:v>
                </c:pt>
                <c:pt idx="30">
                  <c:v>-0.15898316078855845</c:v>
                </c:pt>
                <c:pt idx="31">
                  <c:v>-0.1589713527046317</c:v>
                </c:pt>
                <c:pt idx="32">
                  <c:v>-0.15896190623749032</c:v>
                </c:pt>
                <c:pt idx="33">
                  <c:v>-0.15843998892792832</c:v>
                </c:pt>
                <c:pt idx="34">
                  <c:v>-0.15842818084400156</c:v>
                </c:pt>
                <c:pt idx="35">
                  <c:v>-0.15841873437686016</c:v>
                </c:pt>
                <c:pt idx="36">
                  <c:v>-0.15513844866201121</c:v>
                </c:pt>
                <c:pt idx="37">
                  <c:v>-0.15511955572772843</c:v>
                </c:pt>
                <c:pt idx="38">
                  <c:v>-0.15467557177208294</c:v>
                </c:pt>
                <c:pt idx="39">
                  <c:v>-0.15462597781959062</c:v>
                </c:pt>
                <c:pt idx="40">
                  <c:v>-0.15100325767086614</c:v>
                </c:pt>
                <c:pt idx="41">
                  <c:v>-0.15071041718948291</c:v>
                </c:pt>
                <c:pt idx="42">
                  <c:v>-0.13821746439498978</c:v>
                </c:pt>
                <c:pt idx="43">
                  <c:v>-0.13555592227790209</c:v>
                </c:pt>
                <c:pt idx="44">
                  <c:v>-0.12902841348319904</c:v>
                </c:pt>
                <c:pt idx="45">
                  <c:v>-0.12128939527761227</c:v>
                </c:pt>
                <c:pt idx="46">
                  <c:v>-0.11558609074099584</c:v>
                </c:pt>
                <c:pt idx="48">
                  <c:v>-9.6235002801850864E-2</c:v>
                </c:pt>
                <c:pt idx="94">
                  <c:v>-5.1196609088471096E-2</c:v>
                </c:pt>
                <c:pt idx="96">
                  <c:v>-5.116590807026157E-2</c:v>
                </c:pt>
                <c:pt idx="109">
                  <c:v>-4.0852727568645011E-2</c:v>
                </c:pt>
                <c:pt idx="122">
                  <c:v>-4.0127711215543038E-2</c:v>
                </c:pt>
                <c:pt idx="128">
                  <c:v>-3.7402405445250961E-2</c:v>
                </c:pt>
                <c:pt idx="132">
                  <c:v>-3.6585286037520412E-2</c:v>
                </c:pt>
                <c:pt idx="140">
                  <c:v>-2.9968035804974133E-2</c:v>
                </c:pt>
                <c:pt idx="143">
                  <c:v>-2.9533498316470022E-2</c:v>
                </c:pt>
                <c:pt idx="147">
                  <c:v>-2.9342207356856789E-2</c:v>
                </c:pt>
                <c:pt idx="148">
                  <c:v>-2.9221764900804026E-2</c:v>
                </c:pt>
                <c:pt idx="149">
                  <c:v>-2.8876968850143153E-2</c:v>
                </c:pt>
                <c:pt idx="150">
                  <c:v>-2.6435057094092884E-2</c:v>
                </c:pt>
                <c:pt idx="151">
                  <c:v>-2.6435057094092884E-2</c:v>
                </c:pt>
                <c:pt idx="152">
                  <c:v>-2.6376016674459171E-2</c:v>
                </c:pt>
                <c:pt idx="153">
                  <c:v>-2.6376016674459171E-2</c:v>
                </c:pt>
                <c:pt idx="154">
                  <c:v>-2.6376016674459171E-2</c:v>
                </c:pt>
                <c:pt idx="155">
                  <c:v>-2.6376016674459171E-2</c:v>
                </c:pt>
                <c:pt idx="156">
                  <c:v>-2.6376016674459171E-2</c:v>
                </c:pt>
                <c:pt idx="157">
                  <c:v>-2.6376016674459171E-2</c:v>
                </c:pt>
                <c:pt idx="158">
                  <c:v>-2.6376016674459171E-2</c:v>
                </c:pt>
                <c:pt idx="159">
                  <c:v>-2.6376016674459171E-2</c:v>
                </c:pt>
                <c:pt idx="160">
                  <c:v>-2.5901331700604144E-2</c:v>
                </c:pt>
                <c:pt idx="161">
                  <c:v>-2.5476240679241424E-2</c:v>
                </c:pt>
                <c:pt idx="162">
                  <c:v>-2.5476240679241424E-2</c:v>
                </c:pt>
                <c:pt idx="163">
                  <c:v>-2.5386499241398186E-2</c:v>
                </c:pt>
                <c:pt idx="164">
                  <c:v>-2.5266056785345423E-2</c:v>
                </c:pt>
                <c:pt idx="165">
                  <c:v>-2.2592706584331004E-2</c:v>
                </c:pt>
                <c:pt idx="166">
                  <c:v>-2.257145203326287E-2</c:v>
                </c:pt>
                <c:pt idx="167">
                  <c:v>-2.2299866102947805E-2</c:v>
                </c:pt>
                <c:pt idx="168">
                  <c:v>-2.2148722628685502E-2</c:v>
                </c:pt>
                <c:pt idx="169">
                  <c:v>-2.2087320592266438E-2</c:v>
                </c:pt>
                <c:pt idx="170">
                  <c:v>-2.1714185140181391E-2</c:v>
                </c:pt>
                <c:pt idx="171">
                  <c:v>-2.1674037654830461E-2</c:v>
                </c:pt>
                <c:pt idx="172">
                  <c:v>-2.1643336636620936E-2</c:v>
                </c:pt>
                <c:pt idx="173">
                  <c:v>-1.8636998468872401E-2</c:v>
                </c:pt>
                <c:pt idx="174">
                  <c:v>-1.8122166009666443E-2</c:v>
                </c:pt>
                <c:pt idx="175">
                  <c:v>-1.4995385385865131E-2</c:v>
                </c:pt>
                <c:pt idx="176">
                  <c:v>-1.4924536882304676E-2</c:v>
                </c:pt>
                <c:pt idx="177">
                  <c:v>-1.4924536882304676E-2</c:v>
                </c:pt>
                <c:pt idx="178">
                  <c:v>-1.4844241911602829E-2</c:v>
                </c:pt>
                <c:pt idx="179">
                  <c:v>-1.4813540893393304E-2</c:v>
                </c:pt>
                <c:pt idx="180">
                  <c:v>-1.4558486280575669E-2</c:v>
                </c:pt>
                <c:pt idx="181">
                  <c:v>-1.4449851908449649E-2</c:v>
                </c:pt>
                <c:pt idx="182">
                  <c:v>-1.4298708434187346E-2</c:v>
                </c:pt>
                <c:pt idx="183">
                  <c:v>-1.0959382299704667E-2</c:v>
                </c:pt>
                <c:pt idx="184">
                  <c:v>-1.0959382299704667E-2</c:v>
                </c:pt>
                <c:pt idx="185">
                  <c:v>-7.8609410773275434E-3</c:v>
                </c:pt>
                <c:pt idx="186">
                  <c:v>-3.8934248779421976E-3</c:v>
                </c:pt>
                <c:pt idx="187">
                  <c:v>-3.2794045137516104E-3</c:v>
                </c:pt>
                <c:pt idx="188">
                  <c:v>2.7719036498312366E-4</c:v>
                </c:pt>
                <c:pt idx="189">
                  <c:v>4.4250353995750613E-4</c:v>
                </c:pt>
                <c:pt idx="190">
                  <c:v>4.4250353995750613E-4</c:v>
                </c:pt>
                <c:pt idx="191">
                  <c:v>5.4405306172748691E-4</c:v>
                </c:pt>
                <c:pt idx="192">
                  <c:v>5.4405306172748691E-4</c:v>
                </c:pt>
                <c:pt idx="193">
                  <c:v>3.5456679959053328E-3</c:v>
                </c:pt>
                <c:pt idx="194">
                  <c:v>3.5905387148269519E-3</c:v>
                </c:pt>
                <c:pt idx="195">
                  <c:v>3.6637488351727587E-3</c:v>
                </c:pt>
                <c:pt idx="196">
                  <c:v>3.7629367401573882E-3</c:v>
                </c:pt>
                <c:pt idx="197">
                  <c:v>3.8243387765764525E-3</c:v>
                </c:pt>
                <c:pt idx="198">
                  <c:v>3.8267003933618038E-3</c:v>
                </c:pt>
                <c:pt idx="199">
                  <c:v>3.8337852437178438E-3</c:v>
                </c:pt>
                <c:pt idx="200">
                  <c:v>6.7598284407645454E-3</c:v>
                </c:pt>
                <c:pt idx="201">
                  <c:v>7.0573921557184477E-3</c:v>
                </c:pt>
                <c:pt idx="202">
                  <c:v>7.0597537725037851E-3</c:v>
                </c:pt>
                <c:pt idx="203">
                  <c:v>7.1613032942737659E-3</c:v>
                </c:pt>
                <c:pt idx="204">
                  <c:v>7.1613032942737659E-3</c:v>
                </c:pt>
                <c:pt idx="205">
                  <c:v>7.3478710203162961E-3</c:v>
                </c:pt>
                <c:pt idx="206">
                  <c:v>7.6076488667046194E-3</c:v>
                </c:pt>
                <c:pt idx="207">
                  <c:v>7.6359882681288072E-3</c:v>
                </c:pt>
                <c:pt idx="208">
                  <c:v>7.6359882681288072E-3</c:v>
                </c:pt>
                <c:pt idx="209">
                  <c:v>1.0240851582368121E-2</c:v>
                </c:pt>
                <c:pt idx="210">
                  <c:v>1.0309338469143225E-2</c:v>
                </c:pt>
                <c:pt idx="211">
                  <c:v>1.0616348651238519E-2</c:v>
                </c:pt>
                <c:pt idx="212">
                  <c:v>1.0906827515836381E-2</c:v>
                </c:pt>
                <c:pt idx="213">
                  <c:v>1.1168966979010042E-2</c:v>
                </c:pt>
                <c:pt idx="214">
                  <c:v>1.1178413446151447E-2</c:v>
                </c:pt>
                <c:pt idx="215">
                  <c:v>1.3870656581448648E-2</c:v>
                </c:pt>
                <c:pt idx="216">
                  <c:v>1.4347703172089027E-2</c:v>
                </c:pt>
                <c:pt idx="217">
                  <c:v>1.4576780000267825E-2</c:v>
                </c:pt>
                <c:pt idx="218">
                  <c:v>1.4576780000267825E-2</c:v>
                </c:pt>
                <c:pt idx="219">
                  <c:v>1.528054180230165E-2</c:v>
                </c:pt>
                <c:pt idx="220">
                  <c:v>1.5351390305862106E-2</c:v>
                </c:pt>
                <c:pt idx="221">
                  <c:v>1.7271384752350377E-2</c:v>
                </c:pt>
                <c:pt idx="222">
                  <c:v>1.7927914218677232E-2</c:v>
                </c:pt>
                <c:pt idx="223">
                  <c:v>1.8421492126815042E-2</c:v>
                </c:pt>
                <c:pt idx="224">
                  <c:v>1.8745033626407781E-2</c:v>
                </c:pt>
                <c:pt idx="225">
                  <c:v>1.8745033626407781E-2</c:v>
                </c:pt>
                <c:pt idx="226">
                  <c:v>2.1857644549497013E-2</c:v>
                </c:pt>
                <c:pt idx="227">
                  <c:v>2.1904876885203983E-2</c:v>
                </c:pt>
                <c:pt idx="228">
                  <c:v>2.1985171855905816E-2</c:v>
                </c:pt>
                <c:pt idx="229">
                  <c:v>2.2044212275539543E-2</c:v>
                </c:pt>
                <c:pt idx="230">
                  <c:v>2.2176462815519049E-2</c:v>
                </c:pt>
                <c:pt idx="231">
                  <c:v>2.2377200242273659E-2</c:v>
                </c:pt>
                <c:pt idx="232">
                  <c:v>2.5031657509005295E-2</c:v>
                </c:pt>
                <c:pt idx="233">
                  <c:v>2.5326859607173846E-2</c:v>
                </c:pt>
                <c:pt idx="234">
                  <c:v>2.5555936435352644E-2</c:v>
                </c:pt>
                <c:pt idx="235">
                  <c:v>2.5747227394965849E-2</c:v>
                </c:pt>
                <c:pt idx="236">
                  <c:v>2.5747227394965849E-2</c:v>
                </c:pt>
                <c:pt idx="237">
                  <c:v>2.610619314633883E-2</c:v>
                </c:pt>
                <c:pt idx="238">
                  <c:v>2.8536296818462342E-2</c:v>
                </c:pt>
                <c:pt idx="239">
                  <c:v>2.8829137299845542E-2</c:v>
                </c:pt>
                <c:pt idx="240">
                  <c:v>2.891887873768878E-2</c:v>
                </c:pt>
                <c:pt idx="241">
                  <c:v>2.9488028382957748E-2</c:v>
                </c:pt>
                <c:pt idx="242">
                  <c:v>2.9752529462916788E-2</c:v>
                </c:pt>
                <c:pt idx="243">
                  <c:v>2.9792676948267705E-2</c:v>
                </c:pt>
                <c:pt idx="244">
                  <c:v>2.9795038565053056E-2</c:v>
                </c:pt>
                <c:pt idx="245">
                  <c:v>3.2421156430360504E-2</c:v>
                </c:pt>
                <c:pt idx="246">
                  <c:v>3.2773037331377403E-2</c:v>
                </c:pt>
                <c:pt idx="247">
                  <c:v>3.3132003082750383E-2</c:v>
                </c:pt>
                <c:pt idx="248">
                  <c:v>3.3202851586310839E-2</c:v>
                </c:pt>
                <c:pt idx="249">
                  <c:v>3.3382334461997315E-2</c:v>
                </c:pt>
                <c:pt idx="250">
                  <c:v>3.623516753869821E-2</c:v>
                </c:pt>
                <c:pt idx="251">
                  <c:v>3.6442989815808874E-2</c:v>
                </c:pt>
                <c:pt idx="252">
                  <c:v>3.6445351432594225E-2</c:v>
                </c:pt>
                <c:pt idx="253">
                  <c:v>3.6471329217233034E-2</c:v>
                </c:pt>
                <c:pt idx="254">
                  <c:v>3.6664981793631618E-2</c:v>
                </c:pt>
                <c:pt idx="255">
                  <c:v>3.6724022213265317E-2</c:v>
                </c:pt>
                <c:pt idx="256">
                  <c:v>3.6865719220386228E-2</c:v>
                </c:pt>
                <c:pt idx="257">
                  <c:v>3.7047563712858056E-2</c:v>
                </c:pt>
                <c:pt idx="258">
                  <c:v>3.7057010179999461E-2</c:v>
                </c:pt>
                <c:pt idx="259">
                  <c:v>3.7080626347852946E-2</c:v>
                </c:pt>
                <c:pt idx="260">
                  <c:v>3.7118412216418512E-2</c:v>
                </c:pt>
                <c:pt idx="261">
                  <c:v>3.9938182658124516E-2</c:v>
                </c:pt>
                <c:pt idx="262">
                  <c:v>3.9999584694543594E-2</c:v>
                </c:pt>
                <c:pt idx="263">
                  <c:v>4.0001946311328945E-2</c:v>
                </c:pt>
                <c:pt idx="264">
                  <c:v>4.0020839245611728E-2</c:v>
                </c:pt>
                <c:pt idx="265">
                  <c:v>4.0023200862397079E-2</c:v>
                </c:pt>
                <c:pt idx="266">
                  <c:v>4.0594712124451399E-2</c:v>
                </c:pt>
                <c:pt idx="267">
                  <c:v>4.059707374123675E-2</c:v>
                </c:pt>
                <c:pt idx="268">
                  <c:v>4.3601050292199933E-2</c:v>
                </c:pt>
                <c:pt idx="269">
                  <c:v>4.3714407897896657E-2</c:v>
                </c:pt>
                <c:pt idx="270">
                  <c:v>4.3856104905017568E-2</c:v>
                </c:pt>
                <c:pt idx="271">
                  <c:v>4.3856104905017568E-2</c:v>
                </c:pt>
                <c:pt idx="272">
                  <c:v>4.3856104905017568E-2</c:v>
                </c:pt>
                <c:pt idx="273">
                  <c:v>4.4484294969920235E-2</c:v>
                </c:pt>
                <c:pt idx="274">
                  <c:v>4.7792920086193375E-2</c:v>
                </c:pt>
                <c:pt idx="275">
                  <c:v>4.7792920086193375E-2</c:v>
                </c:pt>
                <c:pt idx="276">
                  <c:v>4.7792920086193375E-2</c:v>
                </c:pt>
                <c:pt idx="277">
                  <c:v>5.0565458192192436E-2</c:v>
                </c:pt>
                <c:pt idx="278">
                  <c:v>5.0922062326780038E-2</c:v>
                </c:pt>
                <c:pt idx="279">
                  <c:v>5.1264496760655559E-2</c:v>
                </c:pt>
                <c:pt idx="280">
                  <c:v>5.3918954027387195E-2</c:v>
                </c:pt>
                <c:pt idx="281">
                  <c:v>5.4745519902259149E-2</c:v>
                </c:pt>
                <c:pt idx="282">
                  <c:v>5.4832899723317036E-2</c:v>
                </c:pt>
                <c:pt idx="283">
                  <c:v>5.5402049368586004E-2</c:v>
                </c:pt>
                <c:pt idx="284">
                  <c:v>5.7706987351086064E-2</c:v>
                </c:pt>
                <c:pt idx="285">
                  <c:v>5.7843961124636273E-2</c:v>
                </c:pt>
                <c:pt idx="286">
                  <c:v>5.9114510955153715E-2</c:v>
                </c:pt>
                <c:pt idx="287">
                  <c:v>5.9284547363698814E-2</c:v>
                </c:pt>
                <c:pt idx="288">
                  <c:v>5.9315248381908325E-2</c:v>
                </c:pt>
                <c:pt idx="289">
                  <c:v>5.9376650418327404E-2</c:v>
                </c:pt>
                <c:pt idx="290">
                  <c:v>6.9956693616688326E-2</c:v>
                </c:pt>
                <c:pt idx="291">
                  <c:v>7.0114921941306668E-2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FE8-454A-9104-AA4293119B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448"/>
        <c:axId val="1"/>
      </c:scatterChart>
      <c:valAx>
        <c:axId val="71301244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4915254237284"/>
              <c:y val="0.88889148115744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237288135593219E-2"/>
              <c:y val="0.425927222060205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44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067796610169492"/>
          <c:y val="0.91049641942905291"/>
          <c:w val="0.58135593220338988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5387360910872057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92971065012814"/>
          <c:y val="0.23584978088695488"/>
          <c:w val="0.78521194261314942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B10-41D8-947A-4C6C356E3CF4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B10-41D8-947A-4C6C356E3CF4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B10-41D8-947A-4C6C356E3CF4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2'!$K$21:$K$184</c:f>
              <c:numCache>
                <c:formatCode>General</c:formatCode>
                <c:ptCount val="164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B10-41D8-947A-4C6C356E3CF4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B10-41D8-947A-4C6C356E3CF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B10-41D8-947A-4C6C356E3CF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2'!$N$21:$N$184</c:f>
              <c:numCache>
                <c:formatCode>General</c:formatCode>
                <c:ptCount val="164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B10-41D8-947A-4C6C356E3CF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2'!$O$21:$O$184</c:f>
              <c:numCache>
                <c:formatCode>General</c:formatCode>
                <c:ptCount val="164"/>
                <c:pt idx="91">
                  <c:v>-8.4344160177590149E-3</c:v>
                </c:pt>
                <c:pt idx="92">
                  <c:v>-8.2507314885929845E-3</c:v>
                </c:pt>
                <c:pt idx="93">
                  <c:v>-6.9498424258691779E-3</c:v>
                </c:pt>
                <c:pt idx="94">
                  <c:v>-6.9183895955325283E-3</c:v>
                </c:pt>
                <c:pt idx="95">
                  <c:v>-6.9183895955325283E-3</c:v>
                </c:pt>
                <c:pt idx="96">
                  <c:v>-6.9183895955325283E-3</c:v>
                </c:pt>
                <c:pt idx="97">
                  <c:v>-6.9183895955325283E-3</c:v>
                </c:pt>
                <c:pt idx="98">
                  <c:v>-6.6655088396258694E-3</c:v>
                </c:pt>
                <c:pt idx="99">
                  <c:v>-6.439048461201996E-3</c:v>
                </c:pt>
                <c:pt idx="100">
                  <c:v>-6.3912401590902907E-3</c:v>
                </c:pt>
                <c:pt idx="101">
                  <c:v>-6.3270763852035262E-3</c:v>
                </c:pt>
                <c:pt idx="102">
                  <c:v>-4.7468861890902752E-3</c:v>
                </c:pt>
                <c:pt idx="103">
                  <c:v>-4.6663669434284551E-3</c:v>
                </c:pt>
                <c:pt idx="104">
                  <c:v>-4.6336559998783403E-3</c:v>
                </c:pt>
                <c:pt idx="105">
                  <c:v>-4.4348741121507176E-3</c:v>
                </c:pt>
                <c:pt idx="106">
                  <c:v>-4.4134861875217944E-3</c:v>
                </c:pt>
                <c:pt idx="107">
                  <c:v>-2.7955525950045662E-3</c:v>
                </c:pt>
                <c:pt idx="108">
                  <c:v>-2.5212839144689858E-3</c:v>
                </c:pt>
                <c:pt idx="109">
                  <c:v>-8.5554201984005054E-4</c:v>
                </c:pt>
                <c:pt idx="110">
                  <c:v>-7.7502277417822868E-4</c:v>
                </c:pt>
                <c:pt idx="111">
                  <c:v>-5.6491786752941447E-4</c:v>
                </c:pt>
                <c:pt idx="112">
                  <c:v>-4.8439862186759261E-4</c:v>
                </c:pt>
                <c:pt idx="113">
                  <c:v>1.2945734619732793E-3</c:v>
                </c:pt>
                <c:pt idx="114">
                  <c:v>2.9452179980406258E-3</c:v>
                </c:pt>
                <c:pt idx="115">
                  <c:v>7.3687440565869539E-3</c:v>
                </c:pt>
                <c:pt idx="116">
                  <c:v>7.4228429247659884E-3</c:v>
                </c:pt>
                <c:pt idx="117">
                  <c:v>9.1376512347200976E-3</c:v>
                </c:pt>
                <c:pt idx="118">
                  <c:v>9.1703621782702124E-3</c:v>
                </c:pt>
                <c:pt idx="119">
                  <c:v>9.1716202914836793E-3</c:v>
                </c:pt>
                <c:pt idx="120">
                  <c:v>9.1753946311240765E-3</c:v>
                </c:pt>
                <c:pt idx="121">
                  <c:v>1.0734196902608406E-2</c:v>
                </c:pt>
                <c:pt idx="122">
                  <c:v>1.0948076148897617E-2</c:v>
                </c:pt>
                <c:pt idx="123">
                  <c:v>1.1185859546242682E-2</c:v>
                </c:pt>
                <c:pt idx="124">
                  <c:v>1.1200956904804278E-2</c:v>
                </c:pt>
                <c:pt idx="125">
                  <c:v>1.1200956904804278E-2</c:v>
                </c:pt>
                <c:pt idx="126">
                  <c:v>1.2588655779257232E-2</c:v>
                </c:pt>
                <c:pt idx="127">
                  <c:v>1.2788695780198325E-2</c:v>
                </c:pt>
                <c:pt idx="128">
                  <c:v>1.2943443705454638E-2</c:v>
                </c:pt>
                <c:pt idx="129">
                  <c:v>1.3083094272149355E-2</c:v>
                </c:pt>
                <c:pt idx="130">
                  <c:v>1.3088126725003223E-2</c:v>
                </c:pt>
                <c:pt idx="131">
                  <c:v>1.4776514657474545E-2</c:v>
                </c:pt>
                <c:pt idx="132">
                  <c:v>1.4898551639180746E-2</c:v>
                </c:pt>
                <c:pt idx="133">
                  <c:v>1.5273469376793601E-2</c:v>
                </c:pt>
                <c:pt idx="134">
                  <c:v>1.531121277319758E-2</c:v>
                </c:pt>
                <c:pt idx="135">
                  <c:v>1.6683814289088945E-2</c:v>
                </c:pt>
                <c:pt idx="136">
                  <c:v>1.6946759950703334E-2</c:v>
                </c:pt>
                <c:pt idx="137">
                  <c:v>1.711912146094817E-2</c:v>
                </c:pt>
                <c:pt idx="138">
                  <c:v>1.711912146094817E-2</c:v>
                </c:pt>
                <c:pt idx="139">
                  <c:v>1.8777314676296307E-2</c:v>
                </c:pt>
                <c:pt idx="140">
                  <c:v>1.8802476940565631E-2</c:v>
                </c:pt>
                <c:pt idx="141">
                  <c:v>1.884525278982347E-2</c:v>
                </c:pt>
                <c:pt idx="142">
                  <c:v>1.8876705620160118E-2</c:v>
                </c:pt>
                <c:pt idx="143">
                  <c:v>1.8947159960114215E-2</c:v>
                </c:pt>
                <c:pt idx="144">
                  <c:v>1.9054099583258821E-2</c:v>
                </c:pt>
                <c:pt idx="145">
                  <c:v>2.0468218835194563E-2</c:v>
                </c:pt>
                <c:pt idx="146">
                  <c:v>2.0625482986877809E-2</c:v>
                </c:pt>
                <c:pt idx="147">
                  <c:v>2.0747519968584011E-2</c:v>
                </c:pt>
                <c:pt idx="148">
                  <c:v>2.0849427138874749E-2</c:v>
                </c:pt>
                <c:pt idx="149">
                  <c:v>2.2335258843978051E-2</c:v>
                </c:pt>
                <c:pt idx="150">
                  <c:v>2.2491264882447834E-2</c:v>
                </c:pt>
                <c:pt idx="151">
                  <c:v>2.2539073184559541E-2</c:v>
                </c:pt>
                <c:pt idx="152">
                  <c:v>2.2983187148913023E-2</c:v>
                </c:pt>
                <c:pt idx="153">
                  <c:v>2.3004575073541943E-2</c:v>
                </c:pt>
                <c:pt idx="154">
                  <c:v>2.3005833186755413E-2</c:v>
                </c:pt>
                <c:pt idx="155">
                  <c:v>2.4404855080129566E-2</c:v>
                </c:pt>
                <c:pt idx="156">
                  <c:v>2.459231394893599E-2</c:v>
                </c:pt>
                <c:pt idx="157">
                  <c:v>2.4783547157382818E-2</c:v>
                </c:pt>
                <c:pt idx="158">
                  <c:v>2.4821290553786797E-2</c:v>
                </c:pt>
                <c:pt idx="159">
                  <c:v>2.6436707919877095E-2</c:v>
                </c:pt>
                <c:pt idx="160">
                  <c:v>2.6562519241223694E-2</c:v>
                </c:pt>
                <c:pt idx="161">
                  <c:v>2.6869498865309385E-2</c:v>
                </c:pt>
                <c:pt idx="162">
                  <c:v>2.6887112450297908E-2</c:v>
                </c:pt>
                <c:pt idx="163">
                  <c:v>2.6907242261713364E-2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B10-41D8-947A-4C6C356E3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07200"/>
        <c:axId val="1"/>
      </c:scatterChart>
      <c:valAx>
        <c:axId val="713007200"/>
        <c:scaling>
          <c:orientation val="minMax"/>
          <c:max val="12000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4544009463607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338028169014086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0720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098591549295774E-2"/>
          <c:y val="0.9088076726258274"/>
          <c:w val="0.89436693652730026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AA UMa - O-C Diagr.</a:t>
            </a:r>
          </a:p>
        </c:rich>
      </c:tx>
      <c:layout>
        <c:manualLayout>
          <c:xMode val="edge"/>
          <c:yMode val="edge"/>
          <c:x val="0.3616302376464402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940589635330701"/>
          <c:y val="0.23511007774245343"/>
          <c:w val="0.79456772151531452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2'!$H$21:$H$184</c:f>
              <c:numCache>
                <c:formatCode>General</c:formatCode>
                <c:ptCount val="164"/>
                <c:pt idx="0">
                  <c:v>8.3112499924027361E-3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94-4E7A-BE90-ADD174FE7EFF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2'!$I$21:$I$184</c:f>
              <c:numCache>
                <c:formatCode>General</c:formatCode>
                <c:ptCount val="164"/>
                <c:pt idx="5">
                  <c:v>7.6349999944795854E-3</c:v>
                </c:pt>
                <c:pt idx="6">
                  <c:v>-1.3185950003389735E-2</c:v>
                </c:pt>
                <c:pt idx="7">
                  <c:v>-1.0185949999140576E-2</c:v>
                </c:pt>
                <c:pt idx="11">
                  <c:v>3.8033799995901063E-2</c:v>
                </c:pt>
                <c:pt idx="12">
                  <c:v>-9.6901550001348369E-2</c:v>
                </c:pt>
                <c:pt idx="13">
                  <c:v>-5.9732150009949692E-2</c:v>
                </c:pt>
                <c:pt idx="22">
                  <c:v>1.9979400000011083E-2</c:v>
                </c:pt>
                <c:pt idx="48">
                  <c:v>-8.6049500023364089E-3</c:v>
                </c:pt>
                <c:pt idx="49">
                  <c:v>-7.5205000030109659E-4</c:v>
                </c:pt>
                <c:pt idx="50">
                  <c:v>2.1328000002540648E-3</c:v>
                </c:pt>
                <c:pt idx="52">
                  <c:v>-1.0844900003576186E-2</c:v>
                </c:pt>
                <c:pt idx="53">
                  <c:v>-4.1709500073920935E-3</c:v>
                </c:pt>
                <c:pt idx="54">
                  <c:v>-8.0654500052332878E-3</c:v>
                </c:pt>
                <c:pt idx="55">
                  <c:v>1.1892949994944502E-2</c:v>
                </c:pt>
                <c:pt idx="64">
                  <c:v>7.0624499931000173E-3</c:v>
                </c:pt>
                <c:pt idx="65">
                  <c:v>-1.582000040798448E-4</c:v>
                </c:pt>
                <c:pt idx="67">
                  <c:v>-2.1998000011080876E-3</c:v>
                </c:pt>
                <c:pt idx="71">
                  <c:v>-3.7778000041726045E-3</c:v>
                </c:pt>
                <c:pt idx="72">
                  <c:v>-1.851350003562402E-3</c:v>
                </c:pt>
                <c:pt idx="77">
                  <c:v>6.8961499928263947E-3</c:v>
                </c:pt>
                <c:pt idx="78">
                  <c:v>1.0812949993123766E-2</c:v>
                </c:pt>
                <c:pt idx="80">
                  <c:v>-4.395500072860159E-4</c:v>
                </c:pt>
                <c:pt idx="81">
                  <c:v>-1.4076000079512596E-3</c:v>
                </c:pt>
                <c:pt idx="82">
                  <c:v>-1.8059150002954993E-2</c:v>
                </c:pt>
                <c:pt idx="83">
                  <c:v>-7.1743000007700175E-3</c:v>
                </c:pt>
                <c:pt idx="84">
                  <c:v>-1.1963300006755162E-2</c:v>
                </c:pt>
                <c:pt idx="85">
                  <c:v>-3.8578000021516345E-3</c:v>
                </c:pt>
                <c:pt idx="87">
                  <c:v>6.5731999929994345E-3</c:v>
                </c:pt>
                <c:pt idx="89">
                  <c:v>-2.1103000035509467E-3</c:v>
                </c:pt>
                <c:pt idx="91">
                  <c:v>3.5954999984824099E-3</c:v>
                </c:pt>
                <c:pt idx="98">
                  <c:v>-3.1933999998727813E-3</c:v>
                </c:pt>
                <c:pt idx="100">
                  <c:v>2.0398999913595617E-3</c:v>
                </c:pt>
                <c:pt idx="101">
                  <c:v>-5.1807500058203004E-3</c:v>
                </c:pt>
                <c:pt idx="102">
                  <c:v>-3.4971500062965788E-3</c:v>
                </c:pt>
                <c:pt idx="103">
                  <c:v>4.6124999789753929E-4</c:v>
                </c:pt>
                <c:pt idx="104">
                  <c:v>1.8193500000052154E-3</c:v>
                </c:pt>
                <c:pt idx="105">
                  <c:v>-1.1583500017877668E-3</c:v>
                </c:pt>
                <c:pt idx="106">
                  <c:v>1.2681000007432885E-3</c:v>
                </c:pt>
                <c:pt idx="107">
                  <c:v>5.5719999363645911E-4</c:v>
                </c:pt>
                <c:pt idx="108">
                  <c:v>-1.7209500001627021E-2</c:v>
                </c:pt>
                <c:pt idx="109">
                  <c:v>6.1798999959137291E-3</c:v>
                </c:pt>
                <c:pt idx="110">
                  <c:v>1.1138299996673595E-2</c:v>
                </c:pt>
                <c:pt idx="111">
                  <c:v>-4.4077500060666353E-3</c:v>
                </c:pt>
                <c:pt idx="112">
                  <c:v>3.5506499916664325E-3</c:v>
                </c:pt>
                <c:pt idx="113">
                  <c:v>9.256550001737196E-3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94-4E7A-BE90-ADD174FE7EFF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BRNO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2'!$J$21:$J$184</c:f>
              <c:numCache>
                <c:formatCode>General</c:formatCode>
                <c:ptCount val="164"/>
                <c:pt idx="10">
                  <c:v>8.5685999947600067E-3</c:v>
                </c:pt>
                <c:pt idx="14">
                  <c:v>9.0152499979012646E-3</c:v>
                </c:pt>
                <c:pt idx="15">
                  <c:v>-2.1829000033903867E-3</c:v>
                </c:pt>
                <c:pt idx="16">
                  <c:v>7.7242499974090606E-3</c:v>
                </c:pt>
                <c:pt idx="17">
                  <c:v>3.9153999969130382E-3</c:v>
                </c:pt>
                <c:pt idx="18">
                  <c:v>3.3373999904142693E-3</c:v>
                </c:pt>
                <c:pt idx="19">
                  <c:v>4.3373999942559749E-3</c:v>
                </c:pt>
                <c:pt idx="20">
                  <c:v>1.3334499999473337E-2</c:v>
                </c:pt>
                <c:pt idx="21">
                  <c:v>8.3790999924531206E-3</c:v>
                </c:pt>
                <c:pt idx="23">
                  <c:v>-1.0553900006925687E-2</c:v>
                </c:pt>
                <c:pt idx="24">
                  <c:v>-5.5539000095450319E-3</c:v>
                </c:pt>
                <c:pt idx="25">
                  <c:v>-7.1638500085100532E-3</c:v>
                </c:pt>
                <c:pt idx="26">
                  <c:v>-7.4164500038023107E-3</c:v>
                </c:pt>
                <c:pt idx="27">
                  <c:v>-1.2849000049754977E-3</c:v>
                </c:pt>
                <c:pt idx="28">
                  <c:v>7.150999954319559E-4</c:v>
                </c:pt>
                <c:pt idx="29">
                  <c:v>-1.0049350006738678E-2</c:v>
                </c:pt>
                <c:pt idx="30">
                  <c:v>-9.1125000035390258E-3</c:v>
                </c:pt>
                <c:pt idx="31">
                  <c:v>-1.1806400005298201E-2</c:v>
                </c:pt>
                <c:pt idx="32">
                  <c:v>-6.8064000006415881E-3</c:v>
                </c:pt>
                <c:pt idx="33">
                  <c:v>-6.8064000006415881E-3</c:v>
                </c:pt>
                <c:pt idx="34">
                  <c:v>-2.8063999998266809E-3</c:v>
                </c:pt>
                <c:pt idx="40">
                  <c:v>-6.6050500026904047E-3</c:v>
                </c:pt>
                <c:pt idx="41">
                  <c:v>-1.7202000017277896E-3</c:v>
                </c:pt>
                <c:pt idx="42">
                  <c:v>5.2797999960603192E-3</c:v>
                </c:pt>
                <c:pt idx="43">
                  <c:v>7.2797999964677729E-3</c:v>
                </c:pt>
                <c:pt idx="44">
                  <c:v>1.2279799993848428E-2</c:v>
                </c:pt>
                <c:pt idx="45">
                  <c:v>-1.5411500062327832E-3</c:v>
                </c:pt>
                <c:pt idx="46">
                  <c:v>-1.5362099999038037E-2</c:v>
                </c:pt>
                <c:pt idx="51">
                  <c:v>-8.5187500080792233E-3</c:v>
                </c:pt>
                <c:pt idx="56">
                  <c:v>-1.5892000083113089E-3</c:v>
                </c:pt>
                <c:pt idx="57">
                  <c:v>-8.3907500084023923E-3</c:v>
                </c:pt>
                <c:pt idx="58">
                  <c:v>-6.3907500079949386E-3</c:v>
                </c:pt>
                <c:pt idx="59">
                  <c:v>4.6092499978840351E-3</c:v>
                </c:pt>
                <c:pt idx="60">
                  <c:v>2.8514499936136417E-3</c:v>
                </c:pt>
                <c:pt idx="61">
                  <c:v>1.0304999959771521E-3</c:v>
                </c:pt>
                <c:pt idx="62">
                  <c:v>3.0304999963846058E-3</c:v>
                </c:pt>
                <c:pt idx="63">
                  <c:v>5.0304999967920594E-3</c:v>
                </c:pt>
                <c:pt idx="66">
                  <c:v>1.2734499978250824E-3</c:v>
                </c:pt>
                <c:pt idx="68">
                  <c:v>-4.836000080103986E-4</c:v>
                </c:pt>
                <c:pt idx="69">
                  <c:v>-1.3777799998933915E-2</c:v>
                </c:pt>
                <c:pt idx="70">
                  <c:v>-7.7778000049875118E-3</c:v>
                </c:pt>
                <c:pt idx="73">
                  <c:v>-7.5058000002172776E-3</c:v>
                </c:pt>
                <c:pt idx="74">
                  <c:v>-5.0110000011045486E-3</c:v>
                </c:pt>
                <c:pt idx="75">
                  <c:v>-3.0652900000859518E-2</c:v>
                </c:pt>
                <c:pt idx="76">
                  <c:v>-1.3851250005245674E-2</c:v>
                </c:pt>
                <c:pt idx="79">
                  <c:v>-1.050280000345083E-2</c:v>
                </c:pt>
                <c:pt idx="86">
                  <c:v>-5.4491000046255067E-3</c:v>
                </c:pt>
                <c:pt idx="88">
                  <c:v>-1.6068700002506375E-2</c:v>
                </c:pt>
                <c:pt idx="90">
                  <c:v>2.8161499940324575E-3</c:v>
                </c:pt>
                <c:pt idx="92">
                  <c:v>-7.6244000010774471E-3</c:v>
                </c:pt>
                <c:pt idx="93">
                  <c:v>2.0784999942407012E-3</c:v>
                </c:pt>
                <c:pt idx="94">
                  <c:v>-1.2500250006269198E-2</c:v>
                </c:pt>
                <c:pt idx="95">
                  <c:v>-4.5002500046393834E-3</c:v>
                </c:pt>
                <c:pt idx="96">
                  <c:v>2.4997499931487255E-3</c:v>
                </c:pt>
                <c:pt idx="97">
                  <c:v>4.4997499935561791E-3</c:v>
                </c:pt>
                <c:pt idx="99">
                  <c:v>4.3960000039078295E-4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94-4E7A-BE90-ADD174FE7EFF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2'!$K$21:$K$184</c:f>
              <c:numCache>
                <c:formatCode>General</c:formatCode>
                <c:ptCount val="164"/>
                <c:pt idx="35">
                  <c:v>-1.2851499996031635E-3</c:v>
                </c:pt>
                <c:pt idx="36">
                  <c:v>-4.9035000120056793E-4</c:v>
                </c:pt>
                <c:pt idx="37">
                  <c:v>-2.1429500047815964E-3</c:v>
                </c:pt>
                <c:pt idx="38">
                  <c:v>1.9999999494757503E-4</c:v>
                </c:pt>
                <c:pt idx="39">
                  <c:v>1.1473999984445982E-3</c:v>
                </c:pt>
                <c:pt idx="47">
                  <c:v>5.0259999989066273E-4</c:v>
                </c:pt>
                <c:pt idx="114">
                  <c:v>4.9037499993573874E-3</c:v>
                </c:pt>
                <c:pt idx="115">
                  <c:v>8.6683499976061285E-3</c:v>
                </c:pt>
                <c:pt idx="117">
                  <c:v>1.1979449998761993E-2</c:v>
                </c:pt>
                <c:pt idx="118">
                  <c:v>1.153754999540979E-2</c:v>
                </c:pt>
                <c:pt idx="119">
                  <c:v>8.8743999949656427E-3</c:v>
                </c:pt>
                <c:pt idx="120">
                  <c:v>1.2184949999209493E-2</c:v>
                </c:pt>
                <c:pt idx="121">
                  <c:v>1.3442099996609613E-2</c:v>
                </c:pt>
                <c:pt idx="123">
                  <c:v>1.4571249994332902E-2</c:v>
                </c:pt>
                <c:pt idx="124">
                  <c:v>1.45134499980486E-2</c:v>
                </c:pt>
                <c:pt idx="125">
                  <c:v>1.45134499980486E-2</c:v>
                </c:pt>
                <c:pt idx="126">
                  <c:v>1.6358999993826728E-2</c:v>
                </c:pt>
                <c:pt idx="128">
                  <c:v>1.6550699991057627E-2</c:v>
                </c:pt>
                <c:pt idx="129">
                  <c:v>1.3141049996193033E-2</c:v>
                </c:pt>
                <c:pt idx="130">
                  <c:v>1.6088449992821552E-2</c:v>
                </c:pt>
                <c:pt idx="131">
                  <c:v>1.7341149992716964E-2</c:v>
                </c:pt>
                <c:pt idx="132">
                  <c:v>1.770560000295518E-2</c:v>
                </c:pt>
                <c:pt idx="133">
                  <c:v>1.6396899991377722E-2</c:v>
                </c:pt>
                <c:pt idx="134">
                  <c:v>1.5502399997785687E-2</c:v>
                </c:pt>
                <c:pt idx="135">
                  <c:v>2.2205749999557156E-2</c:v>
                </c:pt>
                <c:pt idx="136">
                  <c:v>1.7707399994833395E-2</c:v>
                </c:pt>
                <c:pt idx="137">
                  <c:v>1.7555849990458228E-2</c:v>
                </c:pt>
                <c:pt idx="138">
                  <c:v>1.8855849993997253E-2</c:v>
                </c:pt>
                <c:pt idx="140">
                  <c:v>1.9961149992013816E-2</c:v>
                </c:pt>
                <c:pt idx="141">
                  <c:v>1.8514049996156245E-2</c:v>
                </c:pt>
                <c:pt idx="142">
                  <c:v>2.2635299996181857E-2</c:v>
                </c:pt>
                <c:pt idx="143">
                  <c:v>2.0798899997316767E-2</c:v>
                </c:pt>
                <c:pt idx="144">
                  <c:v>1.9131149994791485E-2</c:v>
                </c:pt>
                <c:pt idx="145">
                  <c:v>2.0250549998308998E-2</c:v>
                </c:pt>
                <c:pt idx="147">
                  <c:v>2.1131249995960388E-2</c:v>
                </c:pt>
                <c:pt idx="150">
                  <c:v>2.3305349997826852E-2</c:v>
                </c:pt>
                <c:pt idx="151">
                  <c:v>2.0705650000309106E-2</c:v>
                </c:pt>
                <c:pt idx="152">
                  <c:v>2.2313699999358505E-2</c:v>
                </c:pt>
                <c:pt idx="153">
                  <c:v>2.2940149996429682E-2</c:v>
                </c:pt>
                <c:pt idx="154">
                  <c:v>2.3776999994879588E-2</c:v>
                </c:pt>
                <c:pt idx="155">
                  <c:v>2.4254199997812975E-2</c:v>
                </c:pt>
                <c:pt idx="156">
                  <c:v>2.2344849996443372E-2</c:v>
                </c:pt>
                <c:pt idx="157">
                  <c:v>2.2946049997699447E-2</c:v>
                </c:pt>
                <c:pt idx="158">
                  <c:v>2.3251549995620735E-2</c:v>
                </c:pt>
                <c:pt idx="159">
                  <c:v>2.1866949995455798E-2</c:v>
                </c:pt>
                <c:pt idx="160">
                  <c:v>2.2151949997351039E-2</c:v>
                </c:pt>
                <c:pt idx="161">
                  <c:v>2.4643349992402364E-2</c:v>
                </c:pt>
                <c:pt idx="162">
                  <c:v>2.275924999412382E-2</c:v>
                </c:pt>
                <c:pt idx="163">
                  <c:v>2.2548850000021048E-2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94-4E7A-BE90-ADD174FE7EFF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2'!$L$21:$L$184</c:f>
              <c:numCache>
                <c:formatCode>General</c:formatCode>
                <c:ptCount val="164"/>
                <c:pt idx="127">
                  <c:v>1.5118149996851571E-2</c:v>
                </c:pt>
                <c:pt idx="139">
                  <c:v>1.9624149994342588E-2</c:v>
                </c:pt>
                <c:pt idx="146">
                  <c:v>2.0656799999414943E-2</c:v>
                </c:pt>
                <c:pt idx="149">
                  <c:v>2.2135949999210425E-2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94-4E7A-BE90-ADD174FE7EFF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2'!$M$21:$M$184</c:f>
              <c:numCache>
                <c:formatCode>General</c:formatCode>
                <c:ptCount val="16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94-4E7A-BE90-ADD174FE7EFF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2'!$N$21:$N$184</c:f>
              <c:numCache>
                <c:formatCode>General</c:formatCode>
                <c:ptCount val="164"/>
                <c:pt idx="1">
                  <c:v>1.8504499967093579E-3</c:v>
                </c:pt>
                <c:pt idx="2">
                  <c:v>6.8346999978530221E-3</c:v>
                </c:pt>
                <c:pt idx="3">
                  <c:v>4.2715500021586195E-3</c:v>
                </c:pt>
                <c:pt idx="4">
                  <c:v>7.5294999915058725E-3</c:v>
                </c:pt>
                <c:pt idx="8">
                  <c:v>4.6037999927648343E-3</c:v>
                </c:pt>
                <c:pt idx="9">
                  <c:v>2.5844999909168109E-3</c:v>
                </c:pt>
                <c:pt idx="116">
                  <c:v>-1.0629974996845704E-2</c:v>
                </c:pt>
                <c:pt idx="122">
                  <c:v>1.273659999424126E-2</c:v>
                </c:pt>
                <c:pt idx="148">
                  <c:v>2.055609999661101E-2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94-4E7A-BE90-ADD174FE7EFF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2'!$F$21:$F$184</c:f>
              <c:numCache>
                <c:formatCode>General</c:formatCode>
                <c:ptCount val="164"/>
                <c:pt idx="0">
                  <c:v>-13287.5</c:v>
                </c:pt>
                <c:pt idx="1">
                  <c:v>-9471.5</c:v>
                </c:pt>
                <c:pt idx="2">
                  <c:v>-9469</c:v>
                </c:pt>
                <c:pt idx="3">
                  <c:v>-9468.5</c:v>
                </c:pt>
                <c:pt idx="4">
                  <c:v>-9465</c:v>
                </c:pt>
                <c:pt idx="5">
                  <c:v>-9450</c:v>
                </c:pt>
                <c:pt idx="6">
                  <c:v>-9443.5</c:v>
                </c:pt>
                <c:pt idx="7">
                  <c:v>-9443.5</c:v>
                </c:pt>
                <c:pt idx="8">
                  <c:v>-9426</c:v>
                </c:pt>
                <c:pt idx="9">
                  <c:v>-9315</c:v>
                </c:pt>
                <c:pt idx="10">
                  <c:v>-6322</c:v>
                </c:pt>
                <c:pt idx="11">
                  <c:v>-5526</c:v>
                </c:pt>
                <c:pt idx="12">
                  <c:v>-5431.5</c:v>
                </c:pt>
                <c:pt idx="13">
                  <c:v>-5369.5</c:v>
                </c:pt>
                <c:pt idx="14">
                  <c:v>-5367.5</c:v>
                </c:pt>
                <c:pt idx="15">
                  <c:v>-3917</c:v>
                </c:pt>
                <c:pt idx="16">
                  <c:v>-3797.5</c:v>
                </c:pt>
                <c:pt idx="17">
                  <c:v>-2358</c:v>
                </c:pt>
                <c:pt idx="18">
                  <c:v>-2298</c:v>
                </c:pt>
                <c:pt idx="19">
                  <c:v>-2298</c:v>
                </c:pt>
                <c:pt idx="20">
                  <c:v>-1815</c:v>
                </c:pt>
                <c:pt idx="21">
                  <c:v>-1657</c:v>
                </c:pt>
                <c:pt idx="22">
                  <c:v>-1638</c:v>
                </c:pt>
                <c:pt idx="23">
                  <c:v>-747</c:v>
                </c:pt>
                <c:pt idx="24">
                  <c:v>-747</c:v>
                </c:pt>
                <c:pt idx="25">
                  <c:v>-710.5</c:v>
                </c:pt>
                <c:pt idx="26">
                  <c:v>-708.5</c:v>
                </c:pt>
                <c:pt idx="27">
                  <c:v>-377</c:v>
                </c:pt>
                <c:pt idx="28">
                  <c:v>-377</c:v>
                </c:pt>
                <c:pt idx="29">
                  <c:v>-125.5</c:v>
                </c:pt>
                <c:pt idx="30">
                  <c:v>-125</c:v>
                </c:pt>
                <c:pt idx="31">
                  <c:v>-72</c:v>
                </c:pt>
                <c:pt idx="32">
                  <c:v>-72</c:v>
                </c:pt>
                <c:pt idx="33">
                  <c:v>-72</c:v>
                </c:pt>
                <c:pt idx="34">
                  <c:v>-72</c:v>
                </c:pt>
                <c:pt idx="35">
                  <c:v>-59.5</c:v>
                </c:pt>
                <c:pt idx="36">
                  <c:v>-55.5</c:v>
                </c:pt>
                <c:pt idx="37">
                  <c:v>-53.5</c:v>
                </c:pt>
                <c:pt idx="38">
                  <c:v>0</c:v>
                </c:pt>
                <c:pt idx="39">
                  <c:v>2</c:v>
                </c:pt>
                <c:pt idx="40">
                  <c:v>13.5</c:v>
                </c:pt>
                <c:pt idx="41">
                  <c:v>54</c:v>
                </c:pt>
                <c:pt idx="42">
                  <c:v>54</c:v>
                </c:pt>
                <c:pt idx="43">
                  <c:v>54</c:v>
                </c:pt>
                <c:pt idx="44">
                  <c:v>54</c:v>
                </c:pt>
                <c:pt idx="45">
                  <c:v>60.5</c:v>
                </c:pt>
                <c:pt idx="46">
                  <c:v>67</c:v>
                </c:pt>
                <c:pt idx="47">
                  <c:v>498</c:v>
                </c:pt>
                <c:pt idx="48">
                  <c:v>686.5</c:v>
                </c:pt>
                <c:pt idx="49">
                  <c:v>703.5</c:v>
                </c:pt>
                <c:pt idx="50">
                  <c:v>744</c:v>
                </c:pt>
                <c:pt idx="51">
                  <c:v>812.5</c:v>
                </c:pt>
                <c:pt idx="52">
                  <c:v>823</c:v>
                </c:pt>
                <c:pt idx="53">
                  <c:v>1506.5</c:v>
                </c:pt>
                <c:pt idx="54">
                  <c:v>1521.5</c:v>
                </c:pt>
                <c:pt idx="55">
                  <c:v>1553.5</c:v>
                </c:pt>
                <c:pt idx="56">
                  <c:v>1684</c:v>
                </c:pt>
                <c:pt idx="57">
                  <c:v>2252.5</c:v>
                </c:pt>
                <c:pt idx="58">
                  <c:v>2252.5</c:v>
                </c:pt>
                <c:pt idx="59">
                  <c:v>2252.5</c:v>
                </c:pt>
                <c:pt idx="60">
                  <c:v>2258.5</c:v>
                </c:pt>
                <c:pt idx="61">
                  <c:v>2265</c:v>
                </c:pt>
                <c:pt idx="62">
                  <c:v>2265</c:v>
                </c:pt>
                <c:pt idx="63">
                  <c:v>2265</c:v>
                </c:pt>
                <c:pt idx="64">
                  <c:v>2288.5</c:v>
                </c:pt>
                <c:pt idx="65">
                  <c:v>2314</c:v>
                </c:pt>
                <c:pt idx="66">
                  <c:v>2318.5</c:v>
                </c:pt>
                <c:pt idx="67">
                  <c:v>2346</c:v>
                </c:pt>
                <c:pt idx="68">
                  <c:v>2372</c:v>
                </c:pt>
                <c:pt idx="69">
                  <c:v>2406</c:v>
                </c:pt>
                <c:pt idx="70">
                  <c:v>2406</c:v>
                </c:pt>
                <c:pt idx="71">
                  <c:v>2406</c:v>
                </c:pt>
                <c:pt idx="72">
                  <c:v>2414.5</c:v>
                </c:pt>
                <c:pt idx="73">
                  <c:v>2966</c:v>
                </c:pt>
                <c:pt idx="74">
                  <c:v>2970</c:v>
                </c:pt>
                <c:pt idx="75">
                  <c:v>2983</c:v>
                </c:pt>
                <c:pt idx="76">
                  <c:v>3087.5</c:v>
                </c:pt>
                <c:pt idx="77">
                  <c:v>3089.5</c:v>
                </c:pt>
                <c:pt idx="78">
                  <c:v>3153.5</c:v>
                </c:pt>
                <c:pt idx="79">
                  <c:v>3156</c:v>
                </c:pt>
                <c:pt idx="80">
                  <c:v>3828.5</c:v>
                </c:pt>
                <c:pt idx="81">
                  <c:v>3852</c:v>
                </c:pt>
                <c:pt idx="82">
                  <c:v>3920.5</c:v>
                </c:pt>
                <c:pt idx="83">
                  <c:v>3961</c:v>
                </c:pt>
                <c:pt idx="84">
                  <c:v>3991</c:v>
                </c:pt>
                <c:pt idx="85">
                  <c:v>4006</c:v>
                </c:pt>
                <c:pt idx="86">
                  <c:v>4557</c:v>
                </c:pt>
                <c:pt idx="87">
                  <c:v>4636</c:v>
                </c:pt>
                <c:pt idx="88">
                  <c:v>4649</c:v>
                </c:pt>
                <c:pt idx="89">
                  <c:v>4681</c:v>
                </c:pt>
                <c:pt idx="90">
                  <c:v>4689.5</c:v>
                </c:pt>
                <c:pt idx="91">
                  <c:v>4715</c:v>
                </c:pt>
                <c:pt idx="92">
                  <c:v>4788</c:v>
                </c:pt>
                <c:pt idx="93">
                  <c:v>5305</c:v>
                </c:pt>
                <c:pt idx="94">
                  <c:v>5317.5</c:v>
                </c:pt>
                <c:pt idx="95">
                  <c:v>5317.5</c:v>
                </c:pt>
                <c:pt idx="96">
                  <c:v>5317.5</c:v>
                </c:pt>
                <c:pt idx="97">
                  <c:v>5317.5</c:v>
                </c:pt>
                <c:pt idx="98">
                  <c:v>5418</c:v>
                </c:pt>
                <c:pt idx="99">
                  <c:v>5508</c:v>
                </c:pt>
                <c:pt idx="100">
                  <c:v>5527</c:v>
                </c:pt>
                <c:pt idx="101">
                  <c:v>5552.5</c:v>
                </c:pt>
                <c:pt idx="102">
                  <c:v>6180.5</c:v>
                </c:pt>
                <c:pt idx="103">
                  <c:v>6212.5</c:v>
                </c:pt>
                <c:pt idx="104">
                  <c:v>6225.5</c:v>
                </c:pt>
                <c:pt idx="105">
                  <c:v>6304.5</c:v>
                </c:pt>
                <c:pt idx="106">
                  <c:v>6313</c:v>
                </c:pt>
                <c:pt idx="107">
                  <c:v>6956</c:v>
                </c:pt>
                <c:pt idx="108">
                  <c:v>7065</c:v>
                </c:pt>
                <c:pt idx="109">
                  <c:v>7727</c:v>
                </c:pt>
                <c:pt idx="110">
                  <c:v>7759</c:v>
                </c:pt>
                <c:pt idx="111">
                  <c:v>7842.5</c:v>
                </c:pt>
                <c:pt idx="112">
                  <c:v>7874.5</c:v>
                </c:pt>
                <c:pt idx="113">
                  <c:v>8581.5</c:v>
                </c:pt>
                <c:pt idx="114">
                  <c:v>9237.5</c:v>
                </c:pt>
                <c:pt idx="115">
                  <c:v>10995.5</c:v>
                </c:pt>
                <c:pt idx="116">
                  <c:v>11017</c:v>
                </c:pt>
                <c:pt idx="117">
                  <c:v>11698.5</c:v>
                </c:pt>
                <c:pt idx="118">
                  <c:v>11711.5</c:v>
                </c:pt>
                <c:pt idx="119">
                  <c:v>11712</c:v>
                </c:pt>
                <c:pt idx="120">
                  <c:v>11713.5</c:v>
                </c:pt>
                <c:pt idx="121">
                  <c:v>12333</c:v>
                </c:pt>
                <c:pt idx="122">
                  <c:v>12418</c:v>
                </c:pt>
                <c:pt idx="123">
                  <c:v>12512.5</c:v>
                </c:pt>
                <c:pt idx="124">
                  <c:v>12518.5</c:v>
                </c:pt>
                <c:pt idx="125">
                  <c:v>12518.5</c:v>
                </c:pt>
                <c:pt idx="126">
                  <c:v>13070</c:v>
                </c:pt>
                <c:pt idx="127">
                  <c:v>13149.5</c:v>
                </c:pt>
                <c:pt idx="128">
                  <c:v>13211</c:v>
                </c:pt>
                <c:pt idx="129">
                  <c:v>13266.5</c:v>
                </c:pt>
                <c:pt idx="130">
                  <c:v>13268.5</c:v>
                </c:pt>
                <c:pt idx="131">
                  <c:v>13939.5</c:v>
                </c:pt>
                <c:pt idx="132">
                  <c:v>13988</c:v>
                </c:pt>
                <c:pt idx="133">
                  <c:v>14137</c:v>
                </c:pt>
                <c:pt idx="134">
                  <c:v>14152</c:v>
                </c:pt>
                <c:pt idx="135">
                  <c:v>14697.5</c:v>
                </c:pt>
                <c:pt idx="136">
                  <c:v>14802</c:v>
                </c:pt>
                <c:pt idx="137">
                  <c:v>14870.5</c:v>
                </c:pt>
                <c:pt idx="138">
                  <c:v>14870.5</c:v>
                </c:pt>
                <c:pt idx="139">
                  <c:v>15529.5</c:v>
                </c:pt>
                <c:pt idx="140">
                  <c:v>15539.5</c:v>
                </c:pt>
                <c:pt idx="141">
                  <c:v>15556.5</c:v>
                </c:pt>
                <c:pt idx="142">
                  <c:v>15569</c:v>
                </c:pt>
                <c:pt idx="143">
                  <c:v>15597</c:v>
                </c:pt>
                <c:pt idx="144">
                  <c:v>15639.5</c:v>
                </c:pt>
                <c:pt idx="145">
                  <c:v>16201.5</c:v>
                </c:pt>
                <c:pt idx="146">
                  <c:v>16264</c:v>
                </c:pt>
                <c:pt idx="147">
                  <c:v>16312.5</c:v>
                </c:pt>
                <c:pt idx="148">
                  <c:v>16353</c:v>
                </c:pt>
                <c:pt idx="149">
                  <c:v>16943.5</c:v>
                </c:pt>
                <c:pt idx="150">
                  <c:v>17005.5</c:v>
                </c:pt>
                <c:pt idx="151">
                  <c:v>17024.5</c:v>
                </c:pt>
                <c:pt idx="152">
                  <c:v>17201</c:v>
                </c:pt>
                <c:pt idx="153">
                  <c:v>17209.5</c:v>
                </c:pt>
                <c:pt idx="154">
                  <c:v>17210</c:v>
                </c:pt>
                <c:pt idx="155">
                  <c:v>17766</c:v>
                </c:pt>
                <c:pt idx="156">
                  <c:v>17840.5</c:v>
                </c:pt>
                <c:pt idx="157">
                  <c:v>17916.5</c:v>
                </c:pt>
                <c:pt idx="158">
                  <c:v>17931.5</c:v>
                </c:pt>
                <c:pt idx="159">
                  <c:v>18573.5</c:v>
                </c:pt>
                <c:pt idx="160">
                  <c:v>18623.5</c:v>
                </c:pt>
                <c:pt idx="161">
                  <c:v>18745.5</c:v>
                </c:pt>
                <c:pt idx="162">
                  <c:v>18752.5</c:v>
                </c:pt>
                <c:pt idx="163">
                  <c:v>18760.5</c:v>
                </c:pt>
              </c:numCache>
            </c:numRef>
          </c:xVal>
          <c:yVal>
            <c:numRef>
              <c:f>'Active 2'!$O$21:$O$184</c:f>
              <c:numCache>
                <c:formatCode>General</c:formatCode>
                <c:ptCount val="164"/>
                <c:pt idx="91">
                  <c:v>-8.4344160177590149E-3</c:v>
                </c:pt>
                <c:pt idx="92">
                  <c:v>-8.2507314885929845E-3</c:v>
                </c:pt>
                <c:pt idx="93">
                  <c:v>-6.9498424258691779E-3</c:v>
                </c:pt>
                <c:pt idx="94">
                  <c:v>-6.9183895955325283E-3</c:v>
                </c:pt>
                <c:pt idx="95">
                  <c:v>-6.9183895955325283E-3</c:v>
                </c:pt>
                <c:pt idx="96">
                  <c:v>-6.9183895955325283E-3</c:v>
                </c:pt>
                <c:pt idx="97">
                  <c:v>-6.9183895955325283E-3</c:v>
                </c:pt>
                <c:pt idx="98">
                  <c:v>-6.6655088396258694E-3</c:v>
                </c:pt>
                <c:pt idx="99">
                  <c:v>-6.439048461201996E-3</c:v>
                </c:pt>
                <c:pt idx="100">
                  <c:v>-6.3912401590902907E-3</c:v>
                </c:pt>
                <c:pt idx="101">
                  <c:v>-6.3270763852035262E-3</c:v>
                </c:pt>
                <c:pt idx="102">
                  <c:v>-4.7468861890902752E-3</c:v>
                </c:pt>
                <c:pt idx="103">
                  <c:v>-4.6663669434284551E-3</c:v>
                </c:pt>
                <c:pt idx="104">
                  <c:v>-4.6336559998783403E-3</c:v>
                </c:pt>
                <c:pt idx="105">
                  <c:v>-4.4348741121507176E-3</c:v>
                </c:pt>
                <c:pt idx="106">
                  <c:v>-4.4134861875217944E-3</c:v>
                </c:pt>
                <c:pt idx="107">
                  <c:v>-2.7955525950045662E-3</c:v>
                </c:pt>
                <c:pt idx="108">
                  <c:v>-2.5212839144689858E-3</c:v>
                </c:pt>
                <c:pt idx="109">
                  <c:v>-8.5554201984005054E-4</c:v>
                </c:pt>
                <c:pt idx="110">
                  <c:v>-7.7502277417822868E-4</c:v>
                </c:pt>
                <c:pt idx="111">
                  <c:v>-5.6491786752941447E-4</c:v>
                </c:pt>
                <c:pt idx="112">
                  <c:v>-4.8439862186759261E-4</c:v>
                </c:pt>
                <c:pt idx="113">
                  <c:v>1.2945734619732793E-3</c:v>
                </c:pt>
                <c:pt idx="114">
                  <c:v>2.9452179980406258E-3</c:v>
                </c:pt>
                <c:pt idx="115">
                  <c:v>7.3687440565869539E-3</c:v>
                </c:pt>
                <c:pt idx="116">
                  <c:v>7.4228429247659884E-3</c:v>
                </c:pt>
                <c:pt idx="117">
                  <c:v>9.1376512347200976E-3</c:v>
                </c:pt>
                <c:pt idx="118">
                  <c:v>9.1703621782702124E-3</c:v>
                </c:pt>
                <c:pt idx="119">
                  <c:v>9.1716202914836793E-3</c:v>
                </c:pt>
                <c:pt idx="120">
                  <c:v>9.1753946311240765E-3</c:v>
                </c:pt>
                <c:pt idx="121">
                  <c:v>1.0734196902608406E-2</c:v>
                </c:pt>
                <c:pt idx="122">
                  <c:v>1.0948076148897617E-2</c:v>
                </c:pt>
                <c:pt idx="123">
                  <c:v>1.1185859546242682E-2</c:v>
                </c:pt>
                <c:pt idx="124">
                  <c:v>1.1200956904804278E-2</c:v>
                </c:pt>
                <c:pt idx="125">
                  <c:v>1.1200956904804278E-2</c:v>
                </c:pt>
                <c:pt idx="126">
                  <c:v>1.2588655779257232E-2</c:v>
                </c:pt>
                <c:pt idx="127">
                  <c:v>1.2788695780198325E-2</c:v>
                </c:pt>
                <c:pt idx="128">
                  <c:v>1.2943443705454638E-2</c:v>
                </c:pt>
                <c:pt idx="129">
                  <c:v>1.3083094272149355E-2</c:v>
                </c:pt>
                <c:pt idx="130">
                  <c:v>1.3088126725003223E-2</c:v>
                </c:pt>
                <c:pt idx="131">
                  <c:v>1.4776514657474545E-2</c:v>
                </c:pt>
                <c:pt idx="132">
                  <c:v>1.4898551639180746E-2</c:v>
                </c:pt>
                <c:pt idx="133">
                  <c:v>1.5273469376793601E-2</c:v>
                </c:pt>
                <c:pt idx="134">
                  <c:v>1.531121277319758E-2</c:v>
                </c:pt>
                <c:pt idx="135">
                  <c:v>1.6683814289088945E-2</c:v>
                </c:pt>
                <c:pt idx="136">
                  <c:v>1.6946759950703334E-2</c:v>
                </c:pt>
                <c:pt idx="137">
                  <c:v>1.711912146094817E-2</c:v>
                </c:pt>
                <c:pt idx="138">
                  <c:v>1.711912146094817E-2</c:v>
                </c:pt>
                <c:pt idx="139">
                  <c:v>1.8777314676296307E-2</c:v>
                </c:pt>
                <c:pt idx="140">
                  <c:v>1.8802476940565631E-2</c:v>
                </c:pt>
                <c:pt idx="141">
                  <c:v>1.884525278982347E-2</c:v>
                </c:pt>
                <c:pt idx="142">
                  <c:v>1.8876705620160118E-2</c:v>
                </c:pt>
                <c:pt idx="143">
                  <c:v>1.8947159960114215E-2</c:v>
                </c:pt>
                <c:pt idx="144">
                  <c:v>1.9054099583258821E-2</c:v>
                </c:pt>
                <c:pt idx="145">
                  <c:v>2.0468218835194563E-2</c:v>
                </c:pt>
                <c:pt idx="146">
                  <c:v>2.0625482986877809E-2</c:v>
                </c:pt>
                <c:pt idx="147">
                  <c:v>2.0747519968584011E-2</c:v>
                </c:pt>
                <c:pt idx="148">
                  <c:v>2.0849427138874749E-2</c:v>
                </c:pt>
                <c:pt idx="149">
                  <c:v>2.2335258843978051E-2</c:v>
                </c:pt>
                <c:pt idx="150">
                  <c:v>2.2491264882447834E-2</c:v>
                </c:pt>
                <c:pt idx="151">
                  <c:v>2.2539073184559541E-2</c:v>
                </c:pt>
                <c:pt idx="152">
                  <c:v>2.2983187148913023E-2</c:v>
                </c:pt>
                <c:pt idx="153">
                  <c:v>2.3004575073541943E-2</c:v>
                </c:pt>
                <c:pt idx="154">
                  <c:v>2.3005833186755413E-2</c:v>
                </c:pt>
                <c:pt idx="155">
                  <c:v>2.4404855080129566E-2</c:v>
                </c:pt>
                <c:pt idx="156">
                  <c:v>2.459231394893599E-2</c:v>
                </c:pt>
                <c:pt idx="157">
                  <c:v>2.4783547157382818E-2</c:v>
                </c:pt>
                <c:pt idx="158">
                  <c:v>2.4821290553786797E-2</c:v>
                </c:pt>
                <c:pt idx="159">
                  <c:v>2.6436707919877095E-2</c:v>
                </c:pt>
                <c:pt idx="160">
                  <c:v>2.6562519241223694E-2</c:v>
                </c:pt>
                <c:pt idx="161">
                  <c:v>2.6869498865309385E-2</c:v>
                </c:pt>
                <c:pt idx="162">
                  <c:v>2.6887112450297908E-2</c:v>
                </c:pt>
                <c:pt idx="163">
                  <c:v>2.6907242261713364E-2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94-4E7A-BE90-ADD174FE7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7040"/>
        <c:axId val="1"/>
      </c:scatterChart>
      <c:valAx>
        <c:axId val="713017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388750005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329371816638369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7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8285229202037352E-2"/>
          <c:y val="0.90909222554077285"/>
          <c:w val="0.8624794905730162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16</xdr:col>
      <xdr:colOff>57150</xdr:colOff>
      <xdr:row>18</xdr:row>
      <xdr:rowOff>28575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6D47E936-2035-1A55-EE07-DECEEB10D6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23</xdr:col>
      <xdr:colOff>657225</xdr:colOff>
      <xdr:row>18</xdr:row>
      <xdr:rowOff>38100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FA57BA7-329D-C99A-5526-CDA2BCEAB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22</xdr:row>
      <xdr:rowOff>0</xdr:rowOff>
    </xdr:from>
    <xdr:to>
      <xdr:col>16</xdr:col>
      <xdr:colOff>571500</xdr:colOff>
      <xdr:row>41</xdr:row>
      <xdr:rowOff>9525</xdr:rowOff>
    </xdr:to>
    <xdr:graphicFrame macro="">
      <xdr:nvGraphicFramePr>
        <xdr:cNvPr id="1030" name="Chart 3">
          <a:extLst>
            <a:ext uri="{FF2B5EF4-FFF2-40B4-BE49-F238E27FC236}">
              <a16:creationId xmlns:a16="http://schemas.microsoft.com/office/drawing/2014/main" id="{E351F03B-FE17-8B20-9C42-CA80E8115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14</xdr:col>
      <xdr:colOff>285750</xdr:colOff>
      <xdr:row>18</xdr:row>
      <xdr:rowOff>19050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0EE1BF24-2C68-A97A-F5EC-4830CA04C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0</xdr:rowOff>
    </xdr:from>
    <xdr:to>
      <xdr:col>23</xdr:col>
      <xdr:colOff>495300</xdr:colOff>
      <xdr:row>18</xdr:row>
      <xdr:rowOff>28575</xdr:rowOff>
    </xdr:to>
    <xdr:graphicFrame macro="">
      <xdr:nvGraphicFramePr>
        <xdr:cNvPr id="2052" name="Chart 2">
          <a:extLst>
            <a:ext uri="{FF2B5EF4-FFF2-40B4-BE49-F238E27FC236}">
              <a16:creationId xmlns:a16="http://schemas.microsoft.com/office/drawing/2014/main" id="{D0BA2D89-0ED7-23A8-012C-B4B934C384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konkoly.hu/cgi-bin/IBVS?5713" TargetMode="External"/><Relationship Id="rId21" Type="http://schemas.openxmlformats.org/officeDocument/2006/relationships/hyperlink" Target="http://www.bav-astro.de/sfs/BAVM_link.php?BAVMnr=173" TargetMode="External"/><Relationship Id="rId42" Type="http://schemas.openxmlformats.org/officeDocument/2006/relationships/hyperlink" Target="http://www.konkoly.hu/cgi-bin/IBVS?5945" TargetMode="External"/><Relationship Id="rId47" Type="http://schemas.openxmlformats.org/officeDocument/2006/relationships/hyperlink" Target="http://www.konkoly.hu/cgi-bin/IBVS?5980" TargetMode="External"/><Relationship Id="rId63" Type="http://schemas.openxmlformats.org/officeDocument/2006/relationships/hyperlink" Target="http://vsolj.cetus-net.org/vsoljno55.pdf" TargetMode="External"/><Relationship Id="rId68" Type="http://schemas.openxmlformats.org/officeDocument/2006/relationships/hyperlink" Target="http://vsolj.cetus-net.org/vsoljno55.pdf" TargetMode="External"/><Relationship Id="rId84" Type="http://schemas.openxmlformats.org/officeDocument/2006/relationships/hyperlink" Target="http://www.konkoly.hu/cgi-bin/IBVS?38" TargetMode="External"/><Relationship Id="rId89" Type="http://schemas.openxmlformats.org/officeDocument/2006/relationships/hyperlink" Target="http://www.konkoly.hu/cgi-bin/IBVS?38" TargetMode="External"/><Relationship Id="rId7" Type="http://schemas.openxmlformats.org/officeDocument/2006/relationships/hyperlink" Target="http://www.konkoly.hu/cgi-bin/IBVS?3138" TargetMode="External"/><Relationship Id="rId71" Type="http://schemas.openxmlformats.org/officeDocument/2006/relationships/hyperlink" Target="http://vsolj.cetus-net.org/vsoljno56.pdf" TargetMode="External"/><Relationship Id="rId92" Type="http://schemas.openxmlformats.org/officeDocument/2006/relationships/hyperlink" Target="http://www.konkoly.hu/cgi-bin/IBVS?38" TargetMode="External"/><Relationship Id="rId2" Type="http://schemas.openxmlformats.org/officeDocument/2006/relationships/hyperlink" Target="http://www.konkoly.hu/cgi-bin/IBVS?3138" TargetMode="External"/><Relationship Id="rId16" Type="http://schemas.openxmlformats.org/officeDocument/2006/relationships/hyperlink" Target="http://www.bav-astro.de/sfs/BAVM_link.php?BAVMnr=172" TargetMode="External"/><Relationship Id="rId29" Type="http://schemas.openxmlformats.org/officeDocument/2006/relationships/hyperlink" Target="http://www.konkoly.hu/cgi-bin/IBVS?5814" TargetMode="External"/><Relationship Id="rId107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konkoly.hu/cgi-bin/IBVS?5341" TargetMode="External"/><Relationship Id="rId24" Type="http://schemas.openxmlformats.org/officeDocument/2006/relationships/hyperlink" Target="http://www.bav-astro.de/sfs/BAVM_link.php?BAVMnr=186" TargetMode="External"/><Relationship Id="rId32" Type="http://schemas.openxmlformats.org/officeDocument/2006/relationships/hyperlink" Target="http://www.bav-astro.de/sfs/BAVM_link.php?BAVMnr=186" TargetMode="External"/><Relationship Id="rId37" Type="http://schemas.openxmlformats.org/officeDocument/2006/relationships/hyperlink" Target="http://www.konkoly.hu/cgi-bin/IBVS?5894" TargetMode="External"/><Relationship Id="rId40" Type="http://schemas.openxmlformats.org/officeDocument/2006/relationships/hyperlink" Target="http://www.bav-astro.de/sfs/BAVM_link.php?BAVMnr=209" TargetMode="External"/><Relationship Id="rId45" Type="http://schemas.openxmlformats.org/officeDocument/2006/relationships/hyperlink" Target="http://www.bav-astro.de/sfs/BAVM_link.php?BAVMnr=214" TargetMode="External"/><Relationship Id="rId53" Type="http://schemas.openxmlformats.org/officeDocument/2006/relationships/hyperlink" Target="http://www.konkoly.hu/cgi-bin/IBVS?6029" TargetMode="External"/><Relationship Id="rId58" Type="http://schemas.openxmlformats.org/officeDocument/2006/relationships/hyperlink" Target="http://vsolj.cetus-net.org/vsoljno51.pdf" TargetMode="External"/><Relationship Id="rId66" Type="http://schemas.openxmlformats.org/officeDocument/2006/relationships/hyperlink" Target="http://vsolj.cetus-net.org/vsoljno55.pdf" TargetMode="External"/><Relationship Id="rId74" Type="http://schemas.openxmlformats.org/officeDocument/2006/relationships/hyperlink" Target="http://vsolj.cetus-net.org/no40.pdf" TargetMode="External"/><Relationship Id="rId79" Type="http://schemas.openxmlformats.org/officeDocument/2006/relationships/hyperlink" Target="http://www.konkoly.hu/cgi-bin/IBVS?5694" TargetMode="External"/><Relationship Id="rId87" Type="http://schemas.openxmlformats.org/officeDocument/2006/relationships/hyperlink" Target="http://www.konkoly.hu/cgi-bin/IBVS?38" TargetMode="External"/><Relationship Id="rId102" Type="http://schemas.openxmlformats.org/officeDocument/2006/relationships/hyperlink" Target="http://www.konkoly.hu/cgi-bin/IBVS?38" TargetMode="External"/><Relationship Id="rId5" Type="http://schemas.openxmlformats.org/officeDocument/2006/relationships/hyperlink" Target="http://www.konkoly.hu/cgi-bin/IBVS?3138" TargetMode="External"/><Relationship Id="rId61" Type="http://schemas.openxmlformats.org/officeDocument/2006/relationships/hyperlink" Target="http://vsolj.cetus-net.org/vsoljno53.pdf" TargetMode="External"/><Relationship Id="rId82" Type="http://schemas.openxmlformats.org/officeDocument/2006/relationships/hyperlink" Target="http://www.konkoly.hu/cgi-bin/IBVS?38" TargetMode="External"/><Relationship Id="rId90" Type="http://schemas.openxmlformats.org/officeDocument/2006/relationships/hyperlink" Target="http://www.konkoly.hu/cgi-bin/IBVS?38" TargetMode="External"/><Relationship Id="rId95" Type="http://schemas.openxmlformats.org/officeDocument/2006/relationships/hyperlink" Target="http://www.konkoly.hu/cgi-bin/IBVS?38" TargetMode="External"/><Relationship Id="rId1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bav-astro.de/sfs/BAVM_link.php?BAVMnr=172" TargetMode="External"/><Relationship Id="rId22" Type="http://schemas.openxmlformats.org/officeDocument/2006/relationships/hyperlink" Target="http://www.konkoly.hu/cgi-bin/IBVS?5694" TargetMode="External"/><Relationship Id="rId27" Type="http://schemas.openxmlformats.org/officeDocument/2006/relationships/hyperlink" Target="http://www.bav-astro.de/sfs/BAVM_link.php?BAVMnr=178" TargetMode="External"/><Relationship Id="rId30" Type="http://schemas.openxmlformats.org/officeDocument/2006/relationships/hyperlink" Target="http://www.bav-astro.de/sfs/BAVM_link.php?BAVMnr=201" TargetMode="External"/><Relationship Id="rId35" Type="http://schemas.openxmlformats.org/officeDocument/2006/relationships/hyperlink" Target="http://www.bav-astro.de/sfs/BAVM_link.php?BAVMnr=201" TargetMode="External"/><Relationship Id="rId43" Type="http://schemas.openxmlformats.org/officeDocument/2006/relationships/hyperlink" Target="http://www.konkoly.hu/cgi-bin/IBVS?5974" TargetMode="External"/><Relationship Id="rId48" Type="http://schemas.openxmlformats.org/officeDocument/2006/relationships/hyperlink" Target="http://www.konkoly.hu/cgi-bin/IBVS?6044" TargetMode="External"/><Relationship Id="rId56" Type="http://schemas.openxmlformats.org/officeDocument/2006/relationships/hyperlink" Target="http://vsolj.cetus-net.org/no48.pdf" TargetMode="External"/><Relationship Id="rId64" Type="http://schemas.openxmlformats.org/officeDocument/2006/relationships/hyperlink" Target="http://vsolj.cetus-net.org/vsoljno55.pdf" TargetMode="External"/><Relationship Id="rId69" Type="http://schemas.openxmlformats.org/officeDocument/2006/relationships/hyperlink" Target="http://vsolj.cetus-net.org/vsoljno56.pdf" TargetMode="External"/><Relationship Id="rId77" Type="http://schemas.openxmlformats.org/officeDocument/2006/relationships/hyperlink" Target="http://vsolj.cetus-net.org/no43.pdf" TargetMode="External"/><Relationship Id="rId100" Type="http://schemas.openxmlformats.org/officeDocument/2006/relationships/hyperlink" Target="http://www.konkoly.hu/cgi-bin/IBVS?38" TargetMode="External"/><Relationship Id="rId105" Type="http://schemas.openxmlformats.org/officeDocument/2006/relationships/hyperlink" Target="http://www.konkoly.hu/cgi-bin/IBVS?38" TargetMode="External"/><Relationship Id="rId8" Type="http://schemas.openxmlformats.org/officeDocument/2006/relationships/hyperlink" Target="http://www.bav-astro.de/sfs/BAVM_link.php?BAVMnr=128" TargetMode="External"/><Relationship Id="rId51" Type="http://schemas.openxmlformats.org/officeDocument/2006/relationships/hyperlink" Target="http://www.konkoly.hu/cgi-bin/IBVS?5992" TargetMode="External"/><Relationship Id="rId72" Type="http://schemas.openxmlformats.org/officeDocument/2006/relationships/hyperlink" Target="http://vsolj.cetus-net.org/vsoljno56.pdf" TargetMode="External"/><Relationship Id="rId80" Type="http://schemas.openxmlformats.org/officeDocument/2006/relationships/hyperlink" Target="http://vsolj.cetus-net.org/no44.pdf" TargetMode="External"/><Relationship Id="rId85" Type="http://schemas.openxmlformats.org/officeDocument/2006/relationships/hyperlink" Target="http://www.konkoly.hu/cgi-bin/IBVS?38" TargetMode="External"/><Relationship Id="rId93" Type="http://schemas.openxmlformats.org/officeDocument/2006/relationships/hyperlink" Target="http://www.konkoly.hu/cgi-bin/IBVS?38" TargetMode="External"/><Relationship Id="rId98" Type="http://schemas.openxmlformats.org/officeDocument/2006/relationships/hyperlink" Target="http://www.konkoly.hu/cgi-bin/IBVS?38" TargetMode="External"/><Relationship Id="rId3" Type="http://schemas.openxmlformats.org/officeDocument/2006/relationships/hyperlink" Target="http://www.konkoly.hu/cgi-bin/IBVS?3138" TargetMode="External"/><Relationship Id="rId12" Type="http://schemas.openxmlformats.org/officeDocument/2006/relationships/hyperlink" Target="http://www.bav-astro.de/sfs/BAVM_link.php?BAVMnr=158" TargetMode="External"/><Relationship Id="rId17" Type="http://schemas.openxmlformats.org/officeDocument/2006/relationships/hyperlink" Target="http://www.konkoly.hu/cgi-bin/IBVS?5602" TargetMode="External"/><Relationship Id="rId25" Type="http://schemas.openxmlformats.org/officeDocument/2006/relationships/hyperlink" Target="http://www.bav-astro.de/sfs/BAVM_link.php?BAVMnr=178" TargetMode="External"/><Relationship Id="rId33" Type="http://schemas.openxmlformats.org/officeDocument/2006/relationships/hyperlink" Target="http://www.konkoly.hu/cgi-bin/IBVS?5898" TargetMode="External"/><Relationship Id="rId38" Type="http://schemas.openxmlformats.org/officeDocument/2006/relationships/hyperlink" Target="http://www.konkoly.hu/cgi-bin/IBVS?5938" TargetMode="External"/><Relationship Id="rId46" Type="http://schemas.openxmlformats.org/officeDocument/2006/relationships/hyperlink" Target="http://www.konkoly.hu/cgi-bin/IBVS?5992" TargetMode="External"/><Relationship Id="rId59" Type="http://schemas.openxmlformats.org/officeDocument/2006/relationships/hyperlink" Target="http://www.bav-astro.de/sfs/BAVM_link.php?BAVMnr=215" TargetMode="External"/><Relationship Id="rId67" Type="http://schemas.openxmlformats.org/officeDocument/2006/relationships/hyperlink" Target="http://vsolj.cetus-net.org/vsoljno55.pdf" TargetMode="External"/><Relationship Id="rId103" Type="http://schemas.openxmlformats.org/officeDocument/2006/relationships/hyperlink" Target="http://www.konkoly.hu/cgi-bin/IBVS?38" TargetMode="External"/><Relationship Id="rId20" Type="http://schemas.openxmlformats.org/officeDocument/2006/relationships/hyperlink" Target="http://www.bav-astro.de/sfs/BAVM_link.php?BAVMnr=172" TargetMode="External"/><Relationship Id="rId41" Type="http://schemas.openxmlformats.org/officeDocument/2006/relationships/hyperlink" Target="http://www.bav-astro.de/sfs/BAVM_link.php?BAVMnr=209" TargetMode="External"/><Relationship Id="rId54" Type="http://schemas.openxmlformats.org/officeDocument/2006/relationships/hyperlink" Target="http://www.konkoly.hu/cgi-bin/IBVS?6063" TargetMode="External"/><Relationship Id="rId62" Type="http://schemas.openxmlformats.org/officeDocument/2006/relationships/hyperlink" Target="http://vsolj.cetus-net.org/vsoljno53.pdf" TargetMode="External"/><Relationship Id="rId70" Type="http://schemas.openxmlformats.org/officeDocument/2006/relationships/hyperlink" Target="http://vsolj.cetus-net.org/vsoljno56.pdf" TargetMode="External"/><Relationship Id="rId75" Type="http://schemas.openxmlformats.org/officeDocument/2006/relationships/hyperlink" Target="http://vsolj.cetus-net.org/no42.pdf" TargetMode="External"/><Relationship Id="rId83" Type="http://schemas.openxmlformats.org/officeDocument/2006/relationships/hyperlink" Target="http://www.konkoly.hu/cgi-bin/IBVS?38" TargetMode="External"/><Relationship Id="rId88" Type="http://schemas.openxmlformats.org/officeDocument/2006/relationships/hyperlink" Target="http://www.konkoly.hu/cgi-bin/IBVS?38" TargetMode="External"/><Relationship Id="rId91" Type="http://schemas.openxmlformats.org/officeDocument/2006/relationships/hyperlink" Target="http://www.konkoly.hu/cgi-bin/IBVS?38" TargetMode="External"/><Relationship Id="rId96" Type="http://schemas.openxmlformats.org/officeDocument/2006/relationships/hyperlink" Target="http://www.konkoly.hu/cgi-bin/IBVS?38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3138" TargetMode="External"/><Relationship Id="rId15" Type="http://schemas.openxmlformats.org/officeDocument/2006/relationships/hyperlink" Target="http://www.konkoly.hu/cgi-bin/IBVS?5668" TargetMode="External"/><Relationship Id="rId23" Type="http://schemas.openxmlformats.org/officeDocument/2006/relationships/hyperlink" Target="http://www.konkoly.hu/cgi-bin/IBVS?5694" TargetMode="External"/><Relationship Id="rId28" Type="http://schemas.openxmlformats.org/officeDocument/2006/relationships/hyperlink" Target="http://www.konkoly.hu/cgi-bin/IBVS?5820" TargetMode="External"/><Relationship Id="rId36" Type="http://schemas.openxmlformats.org/officeDocument/2006/relationships/hyperlink" Target="http://www.konkoly.hu/cgi-bin/IBVS?5875" TargetMode="External"/><Relationship Id="rId49" Type="http://schemas.openxmlformats.org/officeDocument/2006/relationships/hyperlink" Target="http://www.konkoly.hu/cgi-bin/IBVS?6044" TargetMode="External"/><Relationship Id="rId57" Type="http://schemas.openxmlformats.org/officeDocument/2006/relationships/hyperlink" Target="http://vsolj.cetus-net.org/vsoljno50.pdf" TargetMode="External"/><Relationship Id="rId106" Type="http://schemas.openxmlformats.org/officeDocument/2006/relationships/hyperlink" Target="http://www.konkoly.hu/cgi-bin/IBVS?38" TargetMode="External"/><Relationship Id="rId10" Type="http://schemas.openxmlformats.org/officeDocument/2006/relationships/hyperlink" Target="http://www.bav-astro.de/sfs/BAVM_link.php?BAVMnr=158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www.konkoly.hu/cgi-bin/IBVS?5980" TargetMode="External"/><Relationship Id="rId52" Type="http://schemas.openxmlformats.org/officeDocument/2006/relationships/hyperlink" Target="http://www.bav-astro.de/sfs/BAVM_link.php?BAVMnr=220" TargetMode="External"/><Relationship Id="rId60" Type="http://schemas.openxmlformats.org/officeDocument/2006/relationships/hyperlink" Target="http://www.bav-astro.de/sfs/BAVM_link.php?BAVMnr=215" TargetMode="External"/><Relationship Id="rId65" Type="http://schemas.openxmlformats.org/officeDocument/2006/relationships/hyperlink" Target="http://vsolj.cetus-net.org/vsoljno55.pdf" TargetMode="External"/><Relationship Id="rId73" Type="http://schemas.openxmlformats.org/officeDocument/2006/relationships/hyperlink" Target="http://vsolj.cetus-net.org/no39.pdf" TargetMode="External"/><Relationship Id="rId78" Type="http://schemas.openxmlformats.org/officeDocument/2006/relationships/hyperlink" Target="http://vsolj.cetus-net.org/no43.pdf" TargetMode="External"/><Relationship Id="rId81" Type="http://schemas.openxmlformats.org/officeDocument/2006/relationships/hyperlink" Target="http://www.konkoly.hu/cgi-bin/IBVS?38" TargetMode="External"/><Relationship Id="rId86" Type="http://schemas.openxmlformats.org/officeDocument/2006/relationships/hyperlink" Target="http://www.konkoly.hu/cgi-bin/IBVS?38" TargetMode="External"/><Relationship Id="rId94" Type="http://schemas.openxmlformats.org/officeDocument/2006/relationships/hyperlink" Target="http://www.konkoly.hu/cgi-bin/IBVS?38" TargetMode="External"/><Relationship Id="rId99" Type="http://schemas.openxmlformats.org/officeDocument/2006/relationships/hyperlink" Target="http://www.konkoly.hu/cgi-bin/IBVS?38" TargetMode="External"/><Relationship Id="rId101" Type="http://schemas.openxmlformats.org/officeDocument/2006/relationships/hyperlink" Target="http://www.konkoly.hu/cgi-bin/IBVS?38" TargetMode="External"/><Relationship Id="rId4" Type="http://schemas.openxmlformats.org/officeDocument/2006/relationships/hyperlink" Target="http://www.konkoly.hu/cgi-bin/IBVS?3138" TargetMode="External"/><Relationship Id="rId9" Type="http://schemas.openxmlformats.org/officeDocument/2006/relationships/hyperlink" Target="http://www.bav-astro.de/sfs/BAVM_link.php?BAVMnr=152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bav-astro.de/sfs/BAVM_link.php?BAVMnr=173" TargetMode="External"/><Relationship Id="rId39" Type="http://schemas.openxmlformats.org/officeDocument/2006/relationships/hyperlink" Target="http://www.konkoly.hu/cgi-bin/IBVS?5898" TargetMode="External"/><Relationship Id="rId34" Type="http://schemas.openxmlformats.org/officeDocument/2006/relationships/hyperlink" Target="http://www.konkoly.hu/cgi-bin/IBVS?5875" TargetMode="External"/><Relationship Id="rId50" Type="http://schemas.openxmlformats.org/officeDocument/2006/relationships/hyperlink" Target="http://www.bav-astro.de/sfs/BAVM_link.php?BAVMnr=220" TargetMode="External"/><Relationship Id="rId55" Type="http://schemas.openxmlformats.org/officeDocument/2006/relationships/hyperlink" Target="http://var.astro.cz/oejv/issues/oejv0094.pdf" TargetMode="External"/><Relationship Id="rId76" Type="http://schemas.openxmlformats.org/officeDocument/2006/relationships/hyperlink" Target="http://vsolj.cetus-net.org/no42.pdf" TargetMode="External"/><Relationship Id="rId97" Type="http://schemas.openxmlformats.org/officeDocument/2006/relationships/hyperlink" Target="http://www.konkoly.hu/cgi-bin/IBVS?38" TargetMode="External"/><Relationship Id="rId104" Type="http://schemas.openxmlformats.org/officeDocument/2006/relationships/hyperlink" Target="http://www.konkoly.hu/cgi-bin/IBVS?38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var.astro.cz/ocgate/ocgate.php?star=AA+UMa&amp;submit=Submit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6"/>
  <sheetViews>
    <sheetView tabSelected="1" workbookViewId="0">
      <pane xSplit="14" ySplit="22" topLeftCell="O300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/>
  <cols>
    <col min="1" max="1" width="14.42578125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7109375" style="68" customWidth="1"/>
    <col min="18" max="16384" width="10.28515625" style="1"/>
  </cols>
  <sheetData>
    <row r="1" spans="1:6" ht="20.25">
      <c r="A1" s="3" t="s">
        <v>0</v>
      </c>
    </row>
    <row r="2" spans="1:6">
      <c r="A2" s="1" t="s">
        <v>1</v>
      </c>
      <c r="B2" s="4" t="s">
        <v>2</v>
      </c>
    </row>
    <row r="4" spans="1:6">
      <c r="A4" s="5" t="s">
        <v>3</v>
      </c>
      <c r="C4" s="6">
        <v>40664.892</v>
      </c>
      <c r="D4" s="7">
        <v>0.46812555</v>
      </c>
    </row>
    <row r="5" spans="1:6">
      <c r="A5" s="8" t="s">
        <v>4</v>
      </c>
      <c r="B5" s="9"/>
      <c r="C5" s="10">
        <v>-9.5</v>
      </c>
      <c r="D5" t="s">
        <v>5</v>
      </c>
    </row>
    <row r="6" spans="1:6">
      <c r="A6" s="5" t="s">
        <v>6</v>
      </c>
    </row>
    <row r="7" spans="1:6">
      <c r="A7" s="1" t="s">
        <v>7</v>
      </c>
      <c r="C7" s="1">
        <f>+C4</f>
        <v>40664.892</v>
      </c>
    </row>
    <row r="8" spans="1:6">
      <c r="A8" s="1" t="s">
        <v>8</v>
      </c>
      <c r="C8" s="1">
        <f>+D4</f>
        <v>0.46812555</v>
      </c>
    </row>
    <row r="9" spans="1:6">
      <c r="A9" s="11" t="s">
        <v>9</v>
      </c>
      <c r="B9" s="12">
        <v>280</v>
      </c>
      <c r="C9" s="13" t="str">
        <f>"F"&amp;B9</f>
        <v>F280</v>
      </c>
      <c r="D9" s="14" t="str">
        <f>"G"&amp;B9</f>
        <v>G280</v>
      </c>
    </row>
    <row r="10" spans="1:6">
      <c r="A10"/>
      <c r="B10" s="9"/>
      <c r="C10" s="15" t="s">
        <v>10</v>
      </c>
      <c r="D10" s="15" t="s">
        <v>11</v>
      </c>
      <c r="E10"/>
    </row>
    <row r="11" spans="1:6">
      <c r="A11" t="s">
        <v>12</v>
      </c>
      <c r="B11" s="9"/>
      <c r="C11" s="16">
        <f ca="1">INTERCEPT(INDIRECT($D$9):G990,INDIRECT($C$9):F990)</f>
        <v>-0.11425177725727398</v>
      </c>
      <c r="D11" s="2"/>
      <c r="E11"/>
    </row>
    <row r="12" spans="1:6">
      <c r="A12" t="s">
        <v>13</v>
      </c>
      <c r="B12" s="9"/>
      <c r="C12" s="16">
        <f ca="1">SLOPE(INDIRECT($D$9):G990,INDIRECT($C$9):F990)</f>
        <v>4.7232335706968451E-6</v>
      </c>
      <c r="D12" s="2"/>
      <c r="E12"/>
    </row>
    <row r="13" spans="1:6">
      <c r="A13" t="s">
        <v>14</v>
      </c>
      <c r="B13" s="9"/>
      <c r="C13" s="2" t="s">
        <v>15</v>
      </c>
    </row>
    <row r="14" spans="1:6">
      <c r="A14"/>
      <c r="B14" s="9"/>
      <c r="C14"/>
    </row>
    <row r="15" spans="1:6">
      <c r="A15" s="17" t="s">
        <v>16</v>
      </c>
      <c r="B15" s="9"/>
      <c r="C15" s="18">
        <f ca="1">(C7+C11)+(C8+C12)*INT(MAX(F21:F3531))</f>
        <v>59897.441893750758</v>
      </c>
      <c r="E15" s="11" t="s">
        <v>17</v>
      </c>
      <c r="F15" s="10">
        <v>1</v>
      </c>
    </row>
    <row r="16" spans="1:6">
      <c r="A16" s="17" t="s">
        <v>18</v>
      </c>
      <c r="B16" s="9"/>
      <c r="C16" s="18">
        <f ca="1">+C8+C12</f>
        <v>0.4681302732335707</v>
      </c>
      <c r="E16" s="11" t="s">
        <v>19</v>
      </c>
      <c r="F16" s="16">
        <f ca="1">NOW()+15018.5+$C$5/24</f>
        <v>60173.842011805551</v>
      </c>
    </row>
    <row r="17" spans="1:33">
      <c r="A17" s="11" t="s">
        <v>20</v>
      </c>
      <c r="B17" s="9"/>
      <c r="C17">
        <f>COUNT(C21:C2189)</f>
        <v>296</v>
      </c>
      <c r="E17" s="11" t="s">
        <v>21</v>
      </c>
      <c r="F17" s="16">
        <f ca="1">ROUND(2*(F16-$C$7)/$C$8,0)/2+F15</f>
        <v>41675.5</v>
      </c>
    </row>
    <row r="18" spans="1:33">
      <c r="A18" s="17" t="s">
        <v>22</v>
      </c>
      <c r="B18" s="9"/>
      <c r="C18" s="19">
        <f ca="1">+C15</f>
        <v>59897.441893750758</v>
      </c>
      <c r="D18" s="73">
        <f ca="1">+C16</f>
        <v>0.4681302732335707</v>
      </c>
      <c r="E18" s="11" t="s">
        <v>23</v>
      </c>
      <c r="F18" s="14">
        <f ca="1">ROUND(2*(F16-$C$15)/$C$16,0)/2+F15</f>
        <v>591.5</v>
      </c>
    </row>
    <row r="19" spans="1:33">
      <c r="E19" s="11" t="s">
        <v>24</v>
      </c>
      <c r="F19" s="21">
        <f ca="1">+$C$15+$C$16*F18-15018.5-$C$5/24</f>
        <v>45156.236783701752</v>
      </c>
    </row>
    <row r="20" spans="1:33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32</v>
      </c>
      <c r="I20" s="22" t="s">
        <v>33</v>
      </c>
      <c r="J20" s="22" t="s">
        <v>34</v>
      </c>
      <c r="K20" s="22" t="s">
        <v>35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69" t="s">
        <v>41</v>
      </c>
    </row>
    <row r="21" spans="1:33">
      <c r="A21" s="23" t="s">
        <v>42</v>
      </c>
      <c r="B21" s="24" t="s">
        <v>43</v>
      </c>
      <c r="C21" s="25">
        <v>25687.344000000001</v>
      </c>
      <c r="D21" s="25" t="s">
        <v>32</v>
      </c>
      <c r="E21" s="23">
        <f t="shared" ref="E21:E84" si="0">+(C21-C$7)/C$8</f>
        <v>-31994.724492179499</v>
      </c>
      <c r="F21" s="1">
        <f t="shared" ref="F21:F84" si="1">ROUND(2*E21,0)/2</f>
        <v>-31994.5</v>
      </c>
      <c r="G21" s="1">
        <f t="shared" ref="G21:G84" si="2">+C21-(C$7+F21*C$8)</f>
        <v>-0.10509052499764948</v>
      </c>
      <c r="H21" s="1">
        <f t="shared" ref="H21:H68" si="3">G21</f>
        <v>-0.10509052499764948</v>
      </c>
      <c r="I21" s="2"/>
      <c r="J21" s="2"/>
      <c r="O21" s="1">
        <f t="shared" ref="O21:O67" ca="1" si="4">+C$11+C$12*F21</f>
        <v>-0.26536927373493419</v>
      </c>
      <c r="Q21" s="68">
        <f t="shared" ref="Q21:Q84" si="5">+C21-15018.5</f>
        <v>10668.844000000001</v>
      </c>
    </row>
    <row r="22" spans="1:33">
      <c r="A22" s="23" t="s">
        <v>42</v>
      </c>
      <c r="B22" s="24" t="s">
        <v>43</v>
      </c>
      <c r="C22" s="25">
        <v>26434.384999999998</v>
      </c>
      <c r="D22" s="25" t="s">
        <v>32</v>
      </c>
      <c r="E22" s="23">
        <f t="shared" si="0"/>
        <v>-30398.911146806666</v>
      </c>
      <c r="F22" s="1">
        <f t="shared" si="1"/>
        <v>-30399</v>
      </c>
      <c r="G22" s="1">
        <f t="shared" si="2"/>
        <v>4.1594449998228811E-2</v>
      </c>
      <c r="H22" s="1">
        <f t="shared" si="3"/>
        <v>4.1594449998228811E-2</v>
      </c>
      <c r="I22" s="2"/>
      <c r="J22" s="2"/>
      <c r="O22" s="1">
        <f t="shared" ca="1" si="4"/>
        <v>-0.25783335457288736</v>
      </c>
      <c r="Q22" s="68">
        <f t="shared" si="5"/>
        <v>11415.884999999998</v>
      </c>
      <c r="AB22" s="1" t="s">
        <v>44</v>
      </c>
      <c r="AG22" s="1" t="s">
        <v>45</v>
      </c>
    </row>
    <row r="23" spans="1:33">
      <c r="A23" s="23" t="s">
        <v>42</v>
      </c>
      <c r="B23" s="24" t="s">
        <v>43</v>
      </c>
      <c r="C23" s="25">
        <v>26770.455000000002</v>
      </c>
      <c r="D23" s="25" t="s">
        <v>32</v>
      </c>
      <c r="E23" s="23">
        <f t="shared" si="0"/>
        <v>-29681.005448217893</v>
      </c>
      <c r="F23" s="1">
        <f t="shared" si="1"/>
        <v>-29681</v>
      </c>
      <c r="G23" s="1">
        <f t="shared" si="2"/>
        <v>-2.5504499972157646E-3</v>
      </c>
      <c r="H23" s="1">
        <f t="shared" si="3"/>
        <v>-2.5504499972157646E-3</v>
      </c>
      <c r="I23" s="2"/>
      <c r="J23" s="2"/>
      <c r="O23" s="1">
        <f t="shared" ca="1" si="4"/>
        <v>-0.25444207286912701</v>
      </c>
      <c r="Q23" s="68">
        <f t="shared" si="5"/>
        <v>11751.955000000002</v>
      </c>
      <c r="AB23" s="1" t="s">
        <v>44</v>
      </c>
      <c r="AG23" s="1" t="s">
        <v>45</v>
      </c>
    </row>
    <row r="24" spans="1:33">
      <c r="A24" s="23" t="s">
        <v>42</v>
      </c>
      <c r="B24" s="24" t="s">
        <v>43</v>
      </c>
      <c r="C24" s="25">
        <v>26772.404999999999</v>
      </c>
      <c r="D24" s="25" t="s">
        <v>32</v>
      </c>
      <c r="E24" s="23">
        <f t="shared" si="0"/>
        <v>-29676.839899039907</v>
      </c>
      <c r="F24" s="1">
        <f t="shared" si="1"/>
        <v>-29677</v>
      </c>
      <c r="G24" s="1">
        <f t="shared" si="2"/>
        <v>7.494734999636421E-2</v>
      </c>
      <c r="H24" s="1">
        <f t="shared" si="3"/>
        <v>7.494734999636421E-2</v>
      </c>
      <c r="I24" s="2"/>
      <c r="J24" s="2"/>
      <c r="O24" s="1">
        <f t="shared" ca="1" si="4"/>
        <v>-0.25442317993484426</v>
      </c>
      <c r="Q24" s="68">
        <f t="shared" si="5"/>
        <v>11753.904999999999</v>
      </c>
      <c r="AB24" s="1" t="s">
        <v>44</v>
      </c>
      <c r="AG24" s="1" t="s">
        <v>45</v>
      </c>
    </row>
    <row r="25" spans="1:33">
      <c r="A25" s="23" t="s">
        <v>42</v>
      </c>
      <c r="B25" s="24" t="s">
        <v>46</v>
      </c>
      <c r="C25" s="25">
        <v>26796.401000000002</v>
      </c>
      <c r="D25" s="25" t="s">
        <v>32</v>
      </c>
      <c r="E25" s="23">
        <f t="shared" si="0"/>
        <v>-29625.580146180866</v>
      </c>
      <c r="F25" s="1">
        <f t="shared" si="1"/>
        <v>-29625.5</v>
      </c>
      <c r="G25" s="1">
        <f t="shared" si="2"/>
        <v>-3.75184749973414E-2</v>
      </c>
      <c r="H25" s="1">
        <f t="shared" si="3"/>
        <v>-3.75184749973414E-2</v>
      </c>
      <c r="I25" s="2"/>
      <c r="J25" s="2"/>
      <c r="O25" s="1">
        <f t="shared" ca="1" si="4"/>
        <v>-0.25417993340595335</v>
      </c>
      <c r="Q25" s="68">
        <f t="shared" si="5"/>
        <v>11777.901000000002</v>
      </c>
      <c r="AB25" s="1" t="s">
        <v>44</v>
      </c>
      <c r="AG25" s="1" t="s">
        <v>45</v>
      </c>
    </row>
    <row r="26" spans="1:33">
      <c r="A26" s="23" t="s">
        <v>42</v>
      </c>
      <c r="B26" s="24" t="s">
        <v>43</v>
      </c>
      <c r="C26" s="25">
        <v>26798.381000000001</v>
      </c>
      <c r="D26" s="25" t="s">
        <v>32</v>
      </c>
      <c r="E26" s="23">
        <f t="shared" si="0"/>
        <v>-29621.350511630906</v>
      </c>
      <c r="F26" s="1">
        <f t="shared" si="1"/>
        <v>-29621.5</v>
      </c>
      <c r="G26" s="1">
        <f t="shared" si="2"/>
        <v>6.9979325002350379E-2</v>
      </c>
      <c r="H26" s="1">
        <f t="shared" si="3"/>
        <v>6.9979325002350379E-2</v>
      </c>
      <c r="I26" s="2"/>
      <c r="J26" s="2"/>
      <c r="O26" s="1">
        <f t="shared" ca="1" si="4"/>
        <v>-0.25416104047167054</v>
      </c>
      <c r="Q26" s="68">
        <f t="shared" si="5"/>
        <v>11779.881000000001</v>
      </c>
      <c r="AB26" s="1" t="s">
        <v>47</v>
      </c>
      <c r="AC26" s="1">
        <v>7</v>
      </c>
      <c r="AE26" s="1" t="s">
        <v>48</v>
      </c>
      <c r="AG26" s="1" t="s">
        <v>49</v>
      </c>
    </row>
    <row r="27" spans="1:33">
      <c r="A27" s="23" t="s">
        <v>42</v>
      </c>
      <c r="B27" s="24" t="s">
        <v>46</v>
      </c>
      <c r="C27" s="25">
        <v>27126.423999999999</v>
      </c>
      <c r="D27" s="25" t="s">
        <v>32</v>
      </c>
      <c r="E27" s="23">
        <f t="shared" si="0"/>
        <v>-28920.591922402014</v>
      </c>
      <c r="F27" s="1">
        <f t="shared" si="1"/>
        <v>-28920.5</v>
      </c>
      <c r="G27" s="1">
        <f t="shared" si="2"/>
        <v>-4.3031225002778228E-2</v>
      </c>
      <c r="H27" s="1">
        <f t="shared" si="3"/>
        <v>-4.3031225002778228E-2</v>
      </c>
      <c r="I27" s="2"/>
      <c r="J27" s="2"/>
      <c r="O27" s="1">
        <f t="shared" ca="1" si="4"/>
        <v>-0.25085005373861208</v>
      </c>
      <c r="Q27" s="68">
        <f t="shared" si="5"/>
        <v>12107.923999999999</v>
      </c>
      <c r="AB27" s="1" t="s">
        <v>47</v>
      </c>
      <c r="AC27" s="1">
        <v>5</v>
      </c>
      <c r="AE27" s="1" t="s">
        <v>50</v>
      </c>
      <c r="AG27" s="1" t="s">
        <v>49</v>
      </c>
    </row>
    <row r="28" spans="1:33">
      <c r="A28" s="23" t="s">
        <v>42</v>
      </c>
      <c r="B28" s="24" t="s">
        <v>46</v>
      </c>
      <c r="C28" s="25">
        <v>27155.433000000001</v>
      </c>
      <c r="D28" s="25" t="s">
        <v>32</v>
      </c>
      <c r="E28" s="23">
        <f t="shared" si="0"/>
        <v>-28858.623503886934</v>
      </c>
      <c r="F28" s="1">
        <f t="shared" si="1"/>
        <v>-28858.5</v>
      </c>
      <c r="G28" s="1">
        <f t="shared" si="2"/>
        <v>-5.7815324998955475E-2</v>
      </c>
      <c r="H28" s="1">
        <f t="shared" si="3"/>
        <v>-5.7815324998955475E-2</v>
      </c>
      <c r="I28" s="2"/>
      <c r="J28" s="2"/>
      <c r="O28" s="1">
        <f t="shared" ca="1" si="4"/>
        <v>-0.25055721325722891</v>
      </c>
      <c r="Q28" s="68">
        <f t="shared" si="5"/>
        <v>12136.933000000001</v>
      </c>
      <c r="AB28" s="1" t="s">
        <v>47</v>
      </c>
      <c r="AC28" s="1">
        <v>7</v>
      </c>
      <c r="AE28" s="1" t="s">
        <v>48</v>
      </c>
      <c r="AG28" s="1" t="s">
        <v>49</v>
      </c>
    </row>
    <row r="29" spans="1:33">
      <c r="A29" s="23" t="s">
        <v>42</v>
      </c>
      <c r="B29" s="24" t="s">
        <v>43</v>
      </c>
      <c r="C29" s="25">
        <v>27158.482</v>
      </c>
      <c r="D29" s="25" t="s">
        <v>32</v>
      </c>
      <c r="E29" s="23">
        <f t="shared" si="0"/>
        <v>-28852.110293915808</v>
      </c>
      <c r="F29" s="1">
        <f t="shared" si="1"/>
        <v>-28852</v>
      </c>
      <c r="G29" s="1">
        <f t="shared" si="2"/>
        <v>-5.1631400001497241E-2</v>
      </c>
      <c r="H29" s="1">
        <f t="shared" si="3"/>
        <v>-5.1631400001497241E-2</v>
      </c>
      <c r="I29" s="2"/>
      <c r="J29" s="2"/>
      <c r="O29" s="1">
        <f t="shared" ca="1" si="4"/>
        <v>-0.25052651223901934</v>
      </c>
      <c r="Q29" s="68">
        <f t="shared" si="5"/>
        <v>12139.982</v>
      </c>
      <c r="AB29" s="1" t="s">
        <v>47</v>
      </c>
      <c r="AG29" s="1" t="s">
        <v>45</v>
      </c>
    </row>
    <row r="30" spans="1:33">
      <c r="A30" s="23" t="s">
        <v>42</v>
      </c>
      <c r="B30" s="24" t="s">
        <v>43</v>
      </c>
      <c r="C30" s="25">
        <v>27183.342000000001</v>
      </c>
      <c r="D30" s="25" t="s">
        <v>32</v>
      </c>
      <c r="E30" s="23">
        <f t="shared" si="0"/>
        <v>-28799.004882344063</v>
      </c>
      <c r="F30" s="1">
        <f t="shared" si="1"/>
        <v>-28799</v>
      </c>
      <c r="G30" s="1">
        <f t="shared" si="2"/>
        <v>-2.2855499992147088E-3</v>
      </c>
      <c r="H30" s="1">
        <f t="shared" si="3"/>
        <v>-2.2855499992147088E-3</v>
      </c>
      <c r="I30" s="2"/>
      <c r="J30" s="2"/>
      <c r="O30" s="1">
        <f t="shared" ca="1" si="4"/>
        <v>-0.25027618085977243</v>
      </c>
      <c r="Q30" s="68">
        <f t="shared" si="5"/>
        <v>12164.842000000001</v>
      </c>
      <c r="AB30" s="1" t="s">
        <v>44</v>
      </c>
      <c r="AG30" s="1" t="s">
        <v>45</v>
      </c>
    </row>
    <row r="31" spans="1:33">
      <c r="A31" s="23" t="s">
        <v>42</v>
      </c>
      <c r="B31" s="24" t="s">
        <v>46</v>
      </c>
      <c r="C31" s="25">
        <v>27449.528999999999</v>
      </c>
      <c r="D31" s="25" t="s">
        <v>32</v>
      </c>
      <c r="E31" s="23">
        <f t="shared" si="0"/>
        <v>-28230.38178539924</v>
      </c>
      <c r="F31" s="1">
        <f t="shared" si="1"/>
        <v>-28230.5</v>
      </c>
      <c r="G31" s="1">
        <f t="shared" si="2"/>
        <v>5.5339274997095345E-2</v>
      </c>
      <c r="H31" s="1">
        <f t="shared" si="3"/>
        <v>5.5339274997095345E-2</v>
      </c>
      <c r="I31" s="2"/>
      <c r="J31" s="2"/>
      <c r="O31" s="1">
        <f t="shared" ca="1" si="4"/>
        <v>-0.24759102257483126</v>
      </c>
      <c r="Q31" s="68">
        <f t="shared" si="5"/>
        <v>12431.028999999999</v>
      </c>
      <c r="AB31" s="1" t="s">
        <v>47</v>
      </c>
      <c r="AG31" s="1" t="s">
        <v>45</v>
      </c>
    </row>
    <row r="32" spans="1:33">
      <c r="A32" s="23" t="s">
        <v>42</v>
      </c>
      <c r="B32" s="24" t="s">
        <v>46</v>
      </c>
      <c r="C32" s="25">
        <v>27478.516</v>
      </c>
      <c r="D32" s="25" t="s">
        <v>32</v>
      </c>
      <c r="E32" s="23">
        <f t="shared" si="0"/>
        <v>-28168.460362823607</v>
      </c>
      <c r="F32" s="1">
        <f t="shared" si="1"/>
        <v>-28168.5</v>
      </c>
      <c r="G32" s="1">
        <f t="shared" si="2"/>
        <v>1.8555175000074087E-2</v>
      </c>
      <c r="H32" s="1">
        <f t="shared" si="3"/>
        <v>1.8555175000074087E-2</v>
      </c>
      <c r="I32" s="2"/>
      <c r="J32" s="2"/>
      <c r="O32" s="1">
        <f t="shared" ca="1" si="4"/>
        <v>-0.24729818209344806</v>
      </c>
      <c r="Q32" s="68">
        <f t="shared" si="5"/>
        <v>12460.016</v>
      </c>
      <c r="AB32" s="1" t="s">
        <v>47</v>
      </c>
      <c r="AC32" s="1">
        <v>9</v>
      </c>
      <c r="AE32" s="1" t="s">
        <v>48</v>
      </c>
      <c r="AG32" s="1" t="s">
        <v>49</v>
      </c>
    </row>
    <row r="33" spans="1:33">
      <c r="A33" s="23" t="s">
        <v>42</v>
      </c>
      <c r="B33" s="24" t="s">
        <v>46</v>
      </c>
      <c r="C33" s="25">
        <v>27516.368999999999</v>
      </c>
      <c r="D33" s="25" t="s">
        <v>32</v>
      </c>
      <c r="E33" s="23">
        <f t="shared" si="0"/>
        <v>-28087.599576652035</v>
      </c>
      <c r="F33" s="1">
        <f t="shared" si="1"/>
        <v>-28087.5</v>
      </c>
      <c r="G33" s="1">
        <f t="shared" si="2"/>
        <v>-4.6614375001809094E-2</v>
      </c>
      <c r="H33" s="1">
        <f t="shared" si="3"/>
        <v>-4.6614375001809094E-2</v>
      </c>
      <c r="I33" s="2"/>
      <c r="J33" s="2"/>
      <c r="O33" s="1">
        <f t="shared" ca="1" si="4"/>
        <v>-0.24691560017422162</v>
      </c>
      <c r="Q33" s="68">
        <f t="shared" si="5"/>
        <v>12497.868999999999</v>
      </c>
      <c r="AB33" s="1" t="s">
        <v>47</v>
      </c>
      <c r="AC33" s="1">
        <v>8</v>
      </c>
      <c r="AE33" s="1" t="s">
        <v>48</v>
      </c>
      <c r="AG33" s="1" t="s">
        <v>49</v>
      </c>
    </row>
    <row r="34" spans="1:33">
      <c r="A34" s="23" t="s">
        <v>42</v>
      </c>
      <c r="B34" s="24" t="s">
        <v>43</v>
      </c>
      <c r="C34" s="25">
        <v>27901.371999999999</v>
      </c>
      <c r="D34" s="25" t="s">
        <v>32</v>
      </c>
      <c r="E34" s="23">
        <f t="shared" si="0"/>
        <v>-27265.164227844434</v>
      </c>
      <c r="F34" s="1">
        <f t="shared" si="1"/>
        <v>-27265</v>
      </c>
      <c r="G34" s="1">
        <f t="shared" si="2"/>
        <v>-7.6879249998455634E-2</v>
      </c>
      <c r="H34" s="1">
        <f t="shared" si="3"/>
        <v>-7.6879249998455634E-2</v>
      </c>
      <c r="I34" s="2"/>
      <c r="J34" s="2"/>
      <c r="O34" s="1">
        <f t="shared" ca="1" si="4"/>
        <v>-0.24303074056232346</v>
      </c>
      <c r="Q34" s="68">
        <f t="shared" si="5"/>
        <v>12882.871999999999</v>
      </c>
      <c r="AB34" s="1" t="s">
        <v>47</v>
      </c>
      <c r="AC34" s="1">
        <v>7</v>
      </c>
      <c r="AE34" s="1" t="s">
        <v>48</v>
      </c>
      <c r="AG34" s="1" t="s">
        <v>49</v>
      </c>
    </row>
    <row r="35" spans="1:33">
      <c r="A35" s="23" t="s">
        <v>42</v>
      </c>
      <c r="B35" s="24" t="s">
        <v>46</v>
      </c>
      <c r="C35" s="25">
        <v>28213.384999999998</v>
      </c>
      <c r="D35" s="25" t="s">
        <v>32</v>
      </c>
      <c r="E35" s="23">
        <f t="shared" si="0"/>
        <v>-26598.648589037708</v>
      </c>
      <c r="F35" s="1">
        <f t="shared" si="1"/>
        <v>-26598.5</v>
      </c>
      <c r="G35" s="1">
        <f t="shared" si="2"/>
        <v>-6.9558325001707999E-2</v>
      </c>
      <c r="H35" s="1">
        <f t="shared" si="3"/>
        <v>-6.9558325001707999E-2</v>
      </c>
      <c r="I35" s="2"/>
      <c r="J35" s="2"/>
      <c r="O35" s="1">
        <f t="shared" ca="1" si="4"/>
        <v>-0.23988270538745401</v>
      </c>
      <c r="Q35" s="68">
        <f t="shared" si="5"/>
        <v>13194.884999999998</v>
      </c>
      <c r="AB35" s="1" t="s">
        <v>47</v>
      </c>
      <c r="AG35" s="1" t="s">
        <v>45</v>
      </c>
    </row>
    <row r="36" spans="1:33">
      <c r="A36" s="23" t="s">
        <v>42</v>
      </c>
      <c r="B36" s="24" t="s">
        <v>46</v>
      </c>
      <c r="C36" s="25">
        <v>28219.481</v>
      </c>
      <c r="D36" s="25" t="s">
        <v>32</v>
      </c>
      <c r="E36" s="23">
        <f t="shared" si="0"/>
        <v>-26585.62644145358</v>
      </c>
      <c r="F36" s="1">
        <f t="shared" si="1"/>
        <v>-26585.5</v>
      </c>
      <c r="G36" s="1">
        <f t="shared" si="2"/>
        <v>-5.9190474999923026E-2</v>
      </c>
      <c r="H36" s="1">
        <f t="shared" si="3"/>
        <v>-5.9190474999923026E-2</v>
      </c>
      <c r="I36" s="2"/>
      <c r="J36" s="2"/>
      <c r="O36" s="1">
        <f t="shared" ca="1" si="4"/>
        <v>-0.23982130335103496</v>
      </c>
      <c r="Q36" s="68">
        <f t="shared" si="5"/>
        <v>13200.981</v>
      </c>
      <c r="AB36" s="1" t="s">
        <v>47</v>
      </c>
      <c r="AG36" s="1" t="s">
        <v>45</v>
      </c>
    </row>
    <row r="37" spans="1:33">
      <c r="A37" s="23" t="s">
        <v>42</v>
      </c>
      <c r="B37" s="24" t="s">
        <v>43</v>
      </c>
      <c r="C37" s="25">
        <v>28509.420999999998</v>
      </c>
      <c r="D37" s="25" t="s">
        <v>32</v>
      </c>
      <c r="E37" s="23">
        <f t="shared" si="0"/>
        <v>-25966.262683162673</v>
      </c>
      <c r="F37" s="1">
        <f t="shared" si="1"/>
        <v>-25966.5</v>
      </c>
      <c r="G37" s="1">
        <f t="shared" si="2"/>
        <v>0.11109407499679946</v>
      </c>
      <c r="H37" s="1">
        <f t="shared" si="3"/>
        <v>0.11109407499679946</v>
      </c>
      <c r="I37" s="2"/>
      <c r="J37" s="2"/>
      <c r="O37" s="1">
        <f t="shared" ca="1" si="4"/>
        <v>-0.23689762177077361</v>
      </c>
      <c r="Q37" s="68">
        <f t="shared" si="5"/>
        <v>13490.920999999998</v>
      </c>
      <c r="AB37" s="1" t="s">
        <v>47</v>
      </c>
      <c r="AG37" s="1" t="s">
        <v>45</v>
      </c>
    </row>
    <row r="38" spans="1:33">
      <c r="A38" s="23" t="s">
        <v>42</v>
      </c>
      <c r="B38" s="24" t="s">
        <v>43</v>
      </c>
      <c r="C38" s="25">
        <v>28957.362000000001</v>
      </c>
      <c r="D38" s="25" t="s">
        <v>32</v>
      </c>
      <c r="E38" s="23">
        <f t="shared" si="0"/>
        <v>-25009.380496321977</v>
      </c>
      <c r="F38" s="1">
        <f t="shared" si="1"/>
        <v>-25009.5</v>
      </c>
      <c r="G38" s="1">
        <f t="shared" si="2"/>
        <v>5.5942725000932114E-2</v>
      </c>
      <c r="H38" s="1">
        <f t="shared" si="3"/>
        <v>5.5942725000932114E-2</v>
      </c>
      <c r="I38" s="2"/>
      <c r="J38" s="2"/>
      <c r="O38" s="1">
        <f t="shared" ca="1" si="4"/>
        <v>-0.23237748724361673</v>
      </c>
      <c r="Q38" s="68">
        <f t="shared" si="5"/>
        <v>13938.862000000001</v>
      </c>
      <c r="AB38" s="1" t="s">
        <v>47</v>
      </c>
      <c r="AG38" s="1" t="s">
        <v>45</v>
      </c>
    </row>
    <row r="39" spans="1:33">
      <c r="A39" s="23" t="s">
        <v>42</v>
      </c>
      <c r="B39" s="24" t="s">
        <v>46</v>
      </c>
      <c r="C39" s="25">
        <v>28991.381000000001</v>
      </c>
      <c r="D39" s="25" t="s">
        <v>32</v>
      </c>
      <c r="E39" s="23">
        <f t="shared" si="0"/>
        <v>-24936.709820688058</v>
      </c>
      <c r="F39" s="1">
        <f t="shared" si="1"/>
        <v>-24936.5</v>
      </c>
      <c r="G39" s="1">
        <f t="shared" si="2"/>
        <v>-9.8222424996492919E-2</v>
      </c>
      <c r="H39" s="1">
        <f t="shared" si="3"/>
        <v>-9.8222424996492919E-2</v>
      </c>
      <c r="I39" s="2"/>
      <c r="J39" s="2"/>
      <c r="O39" s="1">
        <f t="shared" ca="1" si="4"/>
        <v>-0.23203269119295586</v>
      </c>
      <c r="Q39" s="68">
        <f t="shared" si="5"/>
        <v>13972.881000000001</v>
      </c>
      <c r="AB39" s="1" t="s">
        <v>47</v>
      </c>
      <c r="AG39" s="1" t="s">
        <v>45</v>
      </c>
    </row>
    <row r="40" spans="1:33">
      <c r="A40" s="23" t="s">
        <v>42</v>
      </c>
      <c r="B40" s="24" t="s">
        <v>43</v>
      </c>
      <c r="C40" s="25">
        <v>29317.5</v>
      </c>
      <c r="D40" s="25" t="s">
        <v>32</v>
      </c>
      <c r="E40" s="23">
        <f t="shared" si="0"/>
        <v>-24240.061239981453</v>
      </c>
      <c r="F40" s="1">
        <f t="shared" si="1"/>
        <v>-24240</v>
      </c>
      <c r="G40" s="1">
        <f t="shared" si="2"/>
        <v>-2.8667999999015592E-2</v>
      </c>
      <c r="H40" s="1">
        <f t="shared" si="3"/>
        <v>-2.8667999999015592E-2</v>
      </c>
      <c r="I40" s="2"/>
      <c r="J40" s="2"/>
      <c r="O40" s="1">
        <f t="shared" ca="1" si="4"/>
        <v>-0.2287429590109655</v>
      </c>
      <c r="Q40" s="68">
        <f t="shared" si="5"/>
        <v>14299</v>
      </c>
      <c r="AB40" s="1" t="s">
        <v>47</v>
      </c>
      <c r="AG40" s="1" t="s">
        <v>45</v>
      </c>
    </row>
    <row r="41" spans="1:33">
      <c r="A41" s="23" t="s">
        <v>51</v>
      </c>
      <c r="B41" s="24" t="s">
        <v>43</v>
      </c>
      <c r="C41" s="25">
        <v>34087.296999999999</v>
      </c>
      <c r="D41" s="25" t="s">
        <v>32</v>
      </c>
      <c r="E41" s="23">
        <f t="shared" si="0"/>
        <v>-14050.920741241322</v>
      </c>
      <c r="F41" s="1">
        <f t="shared" si="1"/>
        <v>-14051</v>
      </c>
      <c r="G41" s="1">
        <f t="shared" si="2"/>
        <v>3.7103050002770033E-2</v>
      </c>
      <c r="H41" s="1">
        <f t="shared" si="3"/>
        <v>3.7103050002770033E-2</v>
      </c>
      <c r="I41" s="2"/>
      <c r="J41" s="2"/>
      <c r="O41" s="1">
        <f t="shared" ca="1" si="4"/>
        <v>-0.18061793215913535</v>
      </c>
      <c r="Q41" s="68">
        <f t="shared" si="5"/>
        <v>19068.796999999999</v>
      </c>
      <c r="AB41" s="1" t="s">
        <v>47</v>
      </c>
      <c r="AG41" s="1" t="s">
        <v>45</v>
      </c>
    </row>
    <row r="42" spans="1:33">
      <c r="A42" s="23" t="s">
        <v>42</v>
      </c>
      <c r="B42" s="24" t="s">
        <v>43</v>
      </c>
      <c r="C42" s="25">
        <v>34452.396000000001</v>
      </c>
      <c r="D42" s="25" t="s">
        <v>32</v>
      </c>
      <c r="E42" s="23">
        <f t="shared" si="0"/>
        <v>-13271.003900556163</v>
      </c>
      <c r="F42" s="1">
        <f t="shared" si="1"/>
        <v>-13271</v>
      </c>
      <c r="G42" s="1">
        <f t="shared" si="2"/>
        <v>-1.8259499993291683E-3</v>
      </c>
      <c r="H42" s="1">
        <f t="shared" si="3"/>
        <v>-1.8259499993291683E-3</v>
      </c>
      <c r="I42" s="2"/>
      <c r="J42" s="2"/>
      <c r="O42" s="1">
        <f t="shared" ca="1" si="4"/>
        <v>-0.17693380997399183</v>
      </c>
      <c r="Q42" s="68">
        <f t="shared" si="5"/>
        <v>19433.896000000001</v>
      </c>
      <c r="AB42" s="1" t="s">
        <v>47</v>
      </c>
      <c r="AG42" s="1" t="s">
        <v>45</v>
      </c>
    </row>
    <row r="43" spans="1:33">
      <c r="A43" s="23" t="s">
        <v>51</v>
      </c>
      <c r="B43" s="24" t="s">
        <v>46</v>
      </c>
      <c r="C43" s="25">
        <v>35183.383999999998</v>
      </c>
      <c r="D43" s="25" t="s">
        <v>32</v>
      </c>
      <c r="E43" s="23">
        <f t="shared" si="0"/>
        <v>-11709.482637724008</v>
      </c>
      <c r="F43" s="1">
        <f t="shared" si="1"/>
        <v>-11709.5</v>
      </c>
      <c r="G43" s="1">
        <f t="shared" si="2"/>
        <v>8.1277249992126599E-3</v>
      </c>
      <c r="H43" s="1">
        <f t="shared" si="3"/>
        <v>8.1277249992126599E-3</v>
      </c>
      <c r="I43" s="2"/>
      <c r="J43" s="2"/>
      <c r="O43" s="1">
        <f t="shared" ca="1" si="4"/>
        <v>-0.16955848075334867</v>
      </c>
      <c r="Q43" s="68">
        <f t="shared" si="5"/>
        <v>20164.883999999998</v>
      </c>
      <c r="AB43" s="1" t="s">
        <v>47</v>
      </c>
      <c r="AC43" s="1">
        <v>11</v>
      </c>
      <c r="AE43" s="1" t="s">
        <v>52</v>
      </c>
      <c r="AG43" s="1" t="s">
        <v>49</v>
      </c>
    </row>
    <row r="44" spans="1:33">
      <c r="A44" s="23" t="s">
        <v>51</v>
      </c>
      <c r="B44" s="24" t="s">
        <v>43</v>
      </c>
      <c r="C44" s="25">
        <v>35186.457999999999</v>
      </c>
      <c r="D44" s="25" t="s">
        <v>32</v>
      </c>
      <c r="E44" s="23">
        <f t="shared" si="0"/>
        <v>-11702.916023276237</v>
      </c>
      <c r="F44" s="1">
        <f t="shared" si="1"/>
        <v>-11703</v>
      </c>
      <c r="G44" s="1">
        <f t="shared" si="2"/>
        <v>3.9311649998126086E-2</v>
      </c>
      <c r="H44" s="1">
        <f t="shared" si="3"/>
        <v>3.9311649998126086E-2</v>
      </c>
      <c r="I44" s="2"/>
      <c r="J44" s="2"/>
      <c r="O44" s="1">
        <f t="shared" ca="1" si="4"/>
        <v>-0.16952777973513916</v>
      </c>
      <c r="Q44" s="68">
        <f t="shared" si="5"/>
        <v>20167.957999999999</v>
      </c>
      <c r="AB44" s="1" t="s">
        <v>47</v>
      </c>
      <c r="AG44" s="1" t="s">
        <v>45</v>
      </c>
    </row>
    <row r="45" spans="1:33">
      <c r="A45" s="23" t="s">
        <v>53</v>
      </c>
      <c r="B45" s="24" t="s">
        <v>43</v>
      </c>
      <c r="C45" s="25">
        <v>35920.451999999997</v>
      </c>
      <c r="D45" s="25" t="s">
        <v>32</v>
      </c>
      <c r="E45" s="23">
        <f t="shared" si="0"/>
        <v>-10134.973406172772</v>
      </c>
      <c r="F45" s="1">
        <f t="shared" si="1"/>
        <v>-10135</v>
      </c>
      <c r="G45" s="1">
        <f t="shared" si="2"/>
        <v>1.2449249996279832E-2</v>
      </c>
      <c r="H45" s="1">
        <f t="shared" si="3"/>
        <v>1.2449249996279832E-2</v>
      </c>
      <c r="I45" s="2"/>
      <c r="J45" s="2"/>
      <c r="O45" s="1">
        <f t="shared" ca="1" si="4"/>
        <v>-0.16212174949628649</v>
      </c>
      <c r="Q45" s="68">
        <f t="shared" si="5"/>
        <v>20901.951999999997</v>
      </c>
      <c r="AB45" s="1" t="s">
        <v>47</v>
      </c>
      <c r="AG45" s="1" t="s">
        <v>45</v>
      </c>
    </row>
    <row r="46" spans="1:33">
      <c r="A46" s="23" t="s">
        <v>54</v>
      </c>
      <c r="B46" s="24" t="s">
        <v>43</v>
      </c>
      <c r="C46" s="25">
        <v>36163.410000000003</v>
      </c>
      <c r="D46" s="25" t="s">
        <v>32</v>
      </c>
      <c r="E46" s="23">
        <f t="shared" si="0"/>
        <v>-9615.9716127436241</v>
      </c>
      <c r="F46" s="1">
        <f t="shared" si="1"/>
        <v>-9616</v>
      </c>
      <c r="G46" s="1">
        <f t="shared" si="2"/>
        <v>1.3288800000736956E-2</v>
      </c>
      <c r="H46" s="1">
        <f t="shared" si="3"/>
        <v>1.3288800000736956E-2</v>
      </c>
      <c r="I46" s="2"/>
      <c r="J46" s="2"/>
      <c r="O46" s="1">
        <f t="shared" ca="1" si="4"/>
        <v>-0.15967039127309485</v>
      </c>
      <c r="Q46" s="68">
        <f t="shared" si="5"/>
        <v>21144.910000000003</v>
      </c>
      <c r="AB46" s="1" t="s">
        <v>47</v>
      </c>
      <c r="AG46" s="1" t="s">
        <v>45</v>
      </c>
    </row>
    <row r="47" spans="1:33">
      <c r="A47" s="23" t="s">
        <v>54</v>
      </c>
      <c r="B47" s="24" t="s">
        <v>46</v>
      </c>
      <c r="C47" s="25">
        <v>36163.629999999997</v>
      </c>
      <c r="D47" s="25" t="s">
        <v>32</v>
      </c>
      <c r="E47" s="23">
        <f t="shared" si="0"/>
        <v>-9615.501653349198</v>
      </c>
      <c r="F47" s="1">
        <f t="shared" si="1"/>
        <v>-9615.5</v>
      </c>
      <c r="G47" s="1">
        <f t="shared" si="2"/>
        <v>-7.739749999018386E-4</v>
      </c>
      <c r="H47" s="1">
        <f t="shared" si="3"/>
        <v>-7.739749999018386E-4</v>
      </c>
      <c r="I47" s="2"/>
      <c r="J47" s="2"/>
      <c r="O47" s="1">
        <f t="shared" ca="1" si="4"/>
        <v>-0.1596680296563095</v>
      </c>
      <c r="Q47" s="68">
        <f t="shared" si="5"/>
        <v>21145.129999999997</v>
      </c>
      <c r="AB47" s="1" t="s">
        <v>47</v>
      </c>
      <c r="AG47" s="1" t="s">
        <v>45</v>
      </c>
    </row>
    <row r="48" spans="1:33">
      <c r="A48" s="23" t="s">
        <v>54</v>
      </c>
      <c r="B48" s="24" t="s">
        <v>43</v>
      </c>
      <c r="C48" s="25">
        <v>36227.525000000001</v>
      </c>
      <c r="D48" s="25" t="s">
        <v>32</v>
      </c>
      <c r="E48" s="23">
        <f t="shared" si="0"/>
        <v>-9479.0104919502865</v>
      </c>
      <c r="F48" s="1">
        <f t="shared" si="1"/>
        <v>-9479</v>
      </c>
      <c r="G48" s="1">
        <f t="shared" si="2"/>
        <v>-4.9115500005427748E-3</v>
      </c>
      <c r="H48" s="1">
        <f t="shared" si="3"/>
        <v>-4.9115500005427748E-3</v>
      </c>
      <c r="I48" s="2"/>
      <c r="J48" s="2"/>
      <c r="O48" s="1">
        <f t="shared" ca="1" si="4"/>
        <v>-0.15902330827390937</v>
      </c>
      <c r="Q48" s="68">
        <f t="shared" si="5"/>
        <v>21209.025000000001</v>
      </c>
      <c r="AB48" s="1" t="s">
        <v>47</v>
      </c>
      <c r="AG48" s="1" t="s">
        <v>45</v>
      </c>
    </row>
    <row r="49" spans="1:33">
      <c r="A49" s="23" t="s">
        <v>54</v>
      </c>
      <c r="B49" s="24" t="s">
        <v>43</v>
      </c>
      <c r="C49" s="25">
        <v>36229.4</v>
      </c>
      <c r="D49" s="25" t="s">
        <v>32</v>
      </c>
      <c r="E49" s="23">
        <f t="shared" si="0"/>
        <v>-9475.0051562022163</v>
      </c>
      <c r="F49" s="1">
        <f t="shared" si="1"/>
        <v>-9475</v>
      </c>
      <c r="G49" s="1">
        <f t="shared" si="2"/>
        <v>-2.4137500004144385E-3</v>
      </c>
      <c r="H49" s="1">
        <f t="shared" si="3"/>
        <v>-2.4137500004144385E-3</v>
      </c>
      <c r="I49" s="2"/>
      <c r="J49" s="2"/>
      <c r="O49" s="1">
        <f t="shared" ca="1" si="4"/>
        <v>-0.15900441533962659</v>
      </c>
      <c r="Q49" s="68">
        <f t="shared" si="5"/>
        <v>21210.9</v>
      </c>
      <c r="AB49" s="1" t="s">
        <v>47</v>
      </c>
      <c r="AG49" s="1" t="s">
        <v>45</v>
      </c>
    </row>
    <row r="50" spans="1:33">
      <c r="A50" s="23" t="s">
        <v>54</v>
      </c>
      <c r="B50" s="24" t="s">
        <v>46</v>
      </c>
      <c r="C50" s="25">
        <v>36229.629999999997</v>
      </c>
      <c r="D50" s="25" t="s">
        <v>32</v>
      </c>
      <c r="E50" s="23">
        <f t="shared" si="0"/>
        <v>-9474.5138350171292</v>
      </c>
      <c r="F50" s="1">
        <f t="shared" si="1"/>
        <v>-9474.5</v>
      </c>
      <c r="G50" s="1">
        <f t="shared" si="2"/>
        <v>-6.4765250062919222E-3</v>
      </c>
      <c r="H50" s="1">
        <f t="shared" si="3"/>
        <v>-6.4765250062919222E-3</v>
      </c>
      <c r="I50" s="2"/>
      <c r="J50" s="2"/>
      <c r="O50" s="1">
        <f t="shared" ca="1" si="4"/>
        <v>-0.15900205372284124</v>
      </c>
      <c r="Q50" s="68">
        <f t="shared" si="5"/>
        <v>21211.129999999997</v>
      </c>
      <c r="AB50" s="1" t="s">
        <v>47</v>
      </c>
      <c r="AG50" s="1" t="s">
        <v>45</v>
      </c>
    </row>
    <row r="51" spans="1:33">
      <c r="A51" s="23" t="s">
        <v>54</v>
      </c>
      <c r="B51" s="24" t="s">
        <v>46</v>
      </c>
      <c r="C51" s="25">
        <v>36231.5</v>
      </c>
      <c r="D51" s="25" t="s">
        <v>32</v>
      </c>
      <c r="E51" s="23">
        <f t="shared" si="0"/>
        <v>-9470.5191801643814</v>
      </c>
      <c r="F51" s="1">
        <f t="shared" si="1"/>
        <v>-9470.5</v>
      </c>
      <c r="G51" s="1">
        <f t="shared" si="2"/>
        <v>-8.9787250035442412E-3</v>
      </c>
      <c r="H51" s="1">
        <f t="shared" si="3"/>
        <v>-8.9787250035442412E-3</v>
      </c>
      <c r="I51" s="2"/>
      <c r="J51" s="2"/>
      <c r="O51" s="1">
        <f t="shared" ca="1" si="4"/>
        <v>-0.15898316078855845</v>
      </c>
      <c r="Q51" s="68">
        <f t="shared" si="5"/>
        <v>21213</v>
      </c>
      <c r="AB51" s="1" t="s">
        <v>47</v>
      </c>
      <c r="AG51" s="1" t="s">
        <v>45</v>
      </c>
    </row>
    <row r="52" spans="1:33">
      <c r="A52" s="23" t="s">
        <v>54</v>
      </c>
      <c r="B52" s="24" t="s">
        <v>43</v>
      </c>
      <c r="C52" s="25">
        <v>36232.644999999997</v>
      </c>
      <c r="D52" s="25" t="s">
        <v>32</v>
      </c>
      <c r="E52" s="23">
        <f t="shared" si="0"/>
        <v>-9468.0732551342335</v>
      </c>
      <c r="F52" s="1">
        <f t="shared" si="1"/>
        <v>-9468</v>
      </c>
      <c r="G52" s="1">
        <f t="shared" si="2"/>
        <v>-3.4292600001208484E-2</v>
      </c>
      <c r="H52" s="1">
        <f t="shared" si="3"/>
        <v>-3.4292600001208484E-2</v>
      </c>
      <c r="I52" s="2"/>
      <c r="J52" s="2"/>
      <c r="O52" s="1">
        <f t="shared" ca="1" si="4"/>
        <v>-0.1589713527046317</v>
      </c>
      <c r="Q52" s="68">
        <f t="shared" si="5"/>
        <v>21214.144999999997</v>
      </c>
      <c r="AB52" s="1" t="s">
        <v>47</v>
      </c>
      <c r="AG52" s="1" t="s">
        <v>45</v>
      </c>
    </row>
    <row r="53" spans="1:33">
      <c r="A53" s="23" t="s">
        <v>54</v>
      </c>
      <c r="B53" s="24" t="s">
        <v>43</v>
      </c>
      <c r="C53" s="25">
        <v>36233.58</v>
      </c>
      <c r="D53" s="25" t="s">
        <v>32</v>
      </c>
      <c r="E53" s="23">
        <f t="shared" si="0"/>
        <v>-9466.0759277078505</v>
      </c>
      <c r="F53" s="1">
        <f t="shared" si="1"/>
        <v>-9466</v>
      </c>
      <c r="G53" s="1">
        <f t="shared" si="2"/>
        <v>-3.5543699996196665E-2</v>
      </c>
      <c r="H53" s="1">
        <f t="shared" si="3"/>
        <v>-3.5543699996196665E-2</v>
      </c>
      <c r="I53" s="2"/>
      <c r="J53" s="2"/>
      <c r="O53" s="1">
        <f t="shared" ca="1" si="4"/>
        <v>-0.15896190623749032</v>
      </c>
      <c r="Q53" s="68">
        <f t="shared" si="5"/>
        <v>21215.08</v>
      </c>
      <c r="AB53" s="1" t="s">
        <v>47</v>
      </c>
      <c r="AG53" s="1" t="s">
        <v>45</v>
      </c>
    </row>
    <row r="54" spans="1:33">
      <c r="A54" s="23" t="s">
        <v>54</v>
      </c>
      <c r="B54" s="24" t="s">
        <v>46</v>
      </c>
      <c r="C54" s="25">
        <v>36285.360000000001</v>
      </c>
      <c r="D54" s="25" t="s">
        <v>32</v>
      </c>
      <c r="E54" s="23">
        <f t="shared" si="0"/>
        <v>-9355.4645756891478</v>
      </c>
      <c r="F54" s="1">
        <f t="shared" si="1"/>
        <v>-9355.5</v>
      </c>
      <c r="G54" s="1">
        <f t="shared" si="2"/>
        <v>1.6583025004365481E-2</v>
      </c>
      <c r="H54" s="1">
        <f t="shared" si="3"/>
        <v>1.6583025004365481E-2</v>
      </c>
      <c r="I54" s="2"/>
      <c r="J54" s="2"/>
      <c r="O54" s="1">
        <f t="shared" ca="1" si="4"/>
        <v>-0.15843998892792832</v>
      </c>
      <c r="Q54" s="68">
        <f t="shared" si="5"/>
        <v>21266.86</v>
      </c>
      <c r="AB54" s="1" t="s">
        <v>47</v>
      </c>
      <c r="AG54" s="1" t="s">
        <v>45</v>
      </c>
    </row>
    <row r="55" spans="1:33">
      <c r="A55" s="23" t="s">
        <v>54</v>
      </c>
      <c r="B55" s="24" t="s">
        <v>43</v>
      </c>
      <c r="C55" s="25">
        <v>36286.514999999999</v>
      </c>
      <c r="D55" s="25" t="s">
        <v>32</v>
      </c>
      <c r="E55" s="23">
        <f t="shared" si="0"/>
        <v>-9352.9972888683405</v>
      </c>
      <c r="F55" s="1">
        <f t="shared" si="1"/>
        <v>-9353</v>
      </c>
      <c r="G55" s="1">
        <f t="shared" si="2"/>
        <v>1.269150001462549E-3</v>
      </c>
      <c r="H55" s="1">
        <f t="shared" si="3"/>
        <v>1.269150001462549E-3</v>
      </c>
      <c r="I55" s="2"/>
      <c r="J55" s="2"/>
      <c r="O55" s="1">
        <f t="shared" ca="1" si="4"/>
        <v>-0.15842818084400156</v>
      </c>
      <c r="Q55" s="68">
        <f t="shared" si="5"/>
        <v>21268.014999999999</v>
      </c>
      <c r="AB55" s="1" t="s">
        <v>47</v>
      </c>
      <c r="AG55" s="1" t="s">
        <v>45</v>
      </c>
    </row>
    <row r="56" spans="1:33">
      <c r="A56" s="23" t="s">
        <v>54</v>
      </c>
      <c r="B56" s="24" t="s">
        <v>43</v>
      </c>
      <c r="C56" s="25">
        <v>36287.449999999997</v>
      </c>
      <c r="D56" s="25" t="s">
        <v>32</v>
      </c>
      <c r="E56" s="23">
        <f t="shared" si="0"/>
        <v>-9350.9999614419739</v>
      </c>
      <c r="F56" s="1">
        <f t="shared" si="1"/>
        <v>-9351</v>
      </c>
      <c r="G56" s="1">
        <f t="shared" si="2"/>
        <v>1.804999919841066E-5</v>
      </c>
      <c r="H56" s="1">
        <f t="shared" si="3"/>
        <v>1.804999919841066E-5</v>
      </c>
      <c r="I56" s="2"/>
      <c r="J56" s="2"/>
      <c r="O56" s="1">
        <f t="shared" ca="1" si="4"/>
        <v>-0.15841873437686016</v>
      </c>
      <c r="Q56" s="68">
        <f t="shared" si="5"/>
        <v>21268.949999999997</v>
      </c>
      <c r="AB56" s="1" t="s">
        <v>44</v>
      </c>
      <c r="AG56" s="1" t="s">
        <v>45</v>
      </c>
    </row>
    <row r="57" spans="1:33">
      <c r="A57" s="23" t="s">
        <v>42</v>
      </c>
      <c r="B57" s="24" t="s">
        <v>43</v>
      </c>
      <c r="C57" s="25">
        <v>36612.491999999998</v>
      </c>
      <c r="D57" s="25" t="s">
        <v>32</v>
      </c>
      <c r="E57" s="23">
        <f t="shared" si="0"/>
        <v>-8656.652045589055</v>
      </c>
      <c r="F57" s="1">
        <f t="shared" si="1"/>
        <v>-8656.5</v>
      </c>
      <c r="G57" s="1">
        <f t="shared" si="2"/>
        <v>-7.1176425000885502E-2</v>
      </c>
      <c r="H57" s="1">
        <f t="shared" si="3"/>
        <v>-7.1176425000885502E-2</v>
      </c>
      <c r="I57" s="2"/>
      <c r="J57" s="2"/>
      <c r="O57" s="1">
        <f t="shared" ca="1" si="4"/>
        <v>-0.15513844866201121</v>
      </c>
      <c r="Q57" s="68">
        <f t="shared" si="5"/>
        <v>21593.991999999998</v>
      </c>
      <c r="AB57" s="1" t="s">
        <v>44</v>
      </c>
      <c r="AG57" s="1" t="s">
        <v>45</v>
      </c>
    </row>
    <row r="58" spans="1:33">
      <c r="A58" s="23" t="s">
        <v>42</v>
      </c>
      <c r="B58" s="24" t="s">
        <v>46</v>
      </c>
      <c r="C58" s="25">
        <v>36614.46</v>
      </c>
      <c r="D58" s="25" t="s">
        <v>32</v>
      </c>
      <c r="E58" s="23">
        <f t="shared" si="0"/>
        <v>-8652.448045187879</v>
      </c>
      <c r="F58" s="1">
        <f t="shared" si="1"/>
        <v>-8652.5</v>
      </c>
      <c r="G58" s="1">
        <f t="shared" si="2"/>
        <v>2.4321374999999534E-2</v>
      </c>
      <c r="H58" s="1">
        <f t="shared" si="3"/>
        <v>2.4321374999999534E-2</v>
      </c>
      <c r="I58" s="2"/>
      <c r="J58" s="2"/>
      <c r="O58" s="1">
        <f t="shared" ca="1" si="4"/>
        <v>-0.15511955572772843</v>
      </c>
      <c r="Q58" s="68">
        <f t="shared" si="5"/>
        <v>21595.96</v>
      </c>
      <c r="AB58" s="1" t="s">
        <v>44</v>
      </c>
      <c r="AG58" s="1" t="s">
        <v>45</v>
      </c>
    </row>
    <row r="59" spans="1:33">
      <c r="A59" s="23" t="s">
        <v>42</v>
      </c>
      <c r="B59" s="24" t="s">
        <v>43</v>
      </c>
      <c r="C59" s="25">
        <v>36658.343000000001</v>
      </c>
      <c r="D59" s="25" t="s">
        <v>32</v>
      </c>
      <c r="E59" s="23">
        <f t="shared" si="0"/>
        <v>-8558.7060992505085</v>
      </c>
      <c r="F59" s="1">
        <f t="shared" si="1"/>
        <v>-8558.5</v>
      </c>
      <c r="G59" s="1">
        <f t="shared" si="2"/>
        <v>-9.6480325002630707E-2</v>
      </c>
      <c r="H59" s="1">
        <f t="shared" si="3"/>
        <v>-9.6480325002630707E-2</v>
      </c>
      <c r="I59" s="2"/>
      <c r="J59" s="2"/>
      <c r="O59" s="1">
        <f t="shared" ca="1" si="4"/>
        <v>-0.15467557177208294</v>
      </c>
      <c r="Q59" s="68">
        <f t="shared" si="5"/>
        <v>21639.843000000001</v>
      </c>
      <c r="AB59" s="1" t="s">
        <v>44</v>
      </c>
      <c r="AG59" s="1" t="s">
        <v>45</v>
      </c>
    </row>
    <row r="60" spans="1:33">
      <c r="A60" s="23" t="s">
        <v>42</v>
      </c>
      <c r="B60" s="24" t="s">
        <v>43</v>
      </c>
      <c r="C60" s="25">
        <v>36663.372000000003</v>
      </c>
      <c r="D60" s="25" t="s">
        <v>32</v>
      </c>
      <c r="E60" s="23">
        <f t="shared" si="0"/>
        <v>-8547.9632547294132</v>
      </c>
      <c r="F60" s="1">
        <f t="shared" si="1"/>
        <v>-8548</v>
      </c>
      <c r="G60" s="1">
        <f t="shared" si="2"/>
        <v>1.7201400005433243E-2</v>
      </c>
      <c r="H60" s="1">
        <f t="shared" si="3"/>
        <v>1.7201400005433243E-2</v>
      </c>
      <c r="I60" s="2"/>
      <c r="J60" s="2"/>
      <c r="O60" s="1">
        <f t="shared" ca="1" si="4"/>
        <v>-0.15462597781959062</v>
      </c>
      <c r="Q60" s="68">
        <f t="shared" si="5"/>
        <v>21644.872000000003</v>
      </c>
      <c r="AB60" s="1" t="s">
        <v>44</v>
      </c>
      <c r="AG60" s="1" t="s">
        <v>45</v>
      </c>
    </row>
    <row r="61" spans="1:33">
      <c r="A61" s="23" t="s">
        <v>42</v>
      </c>
      <c r="B61" s="24" t="s">
        <v>43</v>
      </c>
      <c r="C61" s="25">
        <v>37022.387000000002</v>
      </c>
      <c r="D61" s="25" t="s">
        <v>32</v>
      </c>
      <c r="E61" s="23">
        <f t="shared" si="0"/>
        <v>-7781.0429274795988</v>
      </c>
      <c r="F61" s="1">
        <f t="shared" si="1"/>
        <v>-7781</v>
      </c>
      <c r="G61" s="1">
        <f t="shared" si="2"/>
        <v>-2.0095449996006209E-2</v>
      </c>
      <c r="H61" s="1">
        <f t="shared" si="3"/>
        <v>-2.0095449996006209E-2</v>
      </c>
      <c r="I61" s="2"/>
      <c r="J61" s="2"/>
      <c r="O61" s="1">
        <f t="shared" ca="1" si="4"/>
        <v>-0.15100325767086614</v>
      </c>
      <c r="Q61" s="68">
        <f t="shared" si="5"/>
        <v>22003.887000000002</v>
      </c>
      <c r="AB61" s="1" t="s">
        <v>47</v>
      </c>
      <c r="AG61" s="1" t="s">
        <v>45</v>
      </c>
    </row>
    <row r="62" spans="1:33">
      <c r="A62" s="23" t="s">
        <v>53</v>
      </c>
      <c r="B62" s="24" t="s">
        <v>43</v>
      </c>
      <c r="C62" s="25">
        <v>37051.42</v>
      </c>
      <c r="D62" s="25" t="s">
        <v>32</v>
      </c>
      <c r="E62" s="23">
        <f t="shared" si="0"/>
        <v>-7719.0232406669566</v>
      </c>
      <c r="F62" s="1">
        <f t="shared" si="1"/>
        <v>-7719</v>
      </c>
      <c r="G62" s="1">
        <f t="shared" si="2"/>
        <v>-1.0879549998207949E-2</v>
      </c>
      <c r="H62" s="1">
        <f t="shared" si="3"/>
        <v>-1.0879549998207949E-2</v>
      </c>
      <c r="I62" s="2"/>
      <c r="J62" s="2"/>
      <c r="O62" s="1">
        <f t="shared" ca="1" si="4"/>
        <v>-0.15071041718948291</v>
      </c>
      <c r="Q62" s="68">
        <f t="shared" si="5"/>
        <v>22032.92</v>
      </c>
      <c r="AB62" s="1" t="s">
        <v>47</v>
      </c>
      <c r="AG62" s="1" t="s">
        <v>45</v>
      </c>
    </row>
    <row r="63" spans="1:33">
      <c r="A63" s="23" t="s">
        <v>55</v>
      </c>
      <c r="B63" s="24" t="s">
        <v>43</v>
      </c>
      <c r="C63" s="25">
        <v>38289.603999999999</v>
      </c>
      <c r="D63" s="25" t="s">
        <v>32</v>
      </c>
      <c r="E63" s="23">
        <f t="shared" si="0"/>
        <v>-5074.0405004597606</v>
      </c>
      <c r="F63" s="1">
        <f t="shared" si="1"/>
        <v>-5074</v>
      </c>
      <c r="G63" s="1">
        <f t="shared" si="2"/>
        <v>-1.8959300003189128E-2</v>
      </c>
      <c r="H63" s="1">
        <f t="shared" si="3"/>
        <v>-1.8959300003189128E-2</v>
      </c>
      <c r="I63" s="2"/>
      <c r="J63" s="2"/>
      <c r="O63" s="1">
        <f t="shared" ca="1" si="4"/>
        <v>-0.13821746439498978</v>
      </c>
      <c r="Q63" s="68">
        <f t="shared" si="5"/>
        <v>23271.103999999999</v>
      </c>
      <c r="AB63" s="1" t="s">
        <v>47</v>
      </c>
      <c r="AG63" s="1" t="s">
        <v>45</v>
      </c>
    </row>
    <row r="64" spans="1:33">
      <c r="A64" s="23" t="s">
        <v>55</v>
      </c>
      <c r="B64" s="24" t="s">
        <v>46</v>
      </c>
      <c r="C64" s="25">
        <v>38553.404999999999</v>
      </c>
      <c r="D64" s="25" t="s">
        <v>32</v>
      </c>
      <c r="E64" s="23">
        <f t="shared" si="0"/>
        <v>-4510.5143267655458</v>
      </c>
      <c r="F64" s="1">
        <f t="shared" si="1"/>
        <v>-4510.5</v>
      </c>
      <c r="G64" s="1">
        <f t="shared" si="2"/>
        <v>-6.7067249983665533E-3</v>
      </c>
      <c r="H64" s="1">
        <f t="shared" si="3"/>
        <v>-6.7067249983665533E-3</v>
      </c>
      <c r="I64" s="2"/>
      <c r="J64" s="2"/>
      <c r="O64" s="1">
        <f t="shared" ca="1" si="4"/>
        <v>-0.13555592227790209</v>
      </c>
      <c r="Q64" s="68">
        <f t="shared" si="5"/>
        <v>23534.904999999999</v>
      </c>
      <c r="AB64" s="1" t="s">
        <v>47</v>
      </c>
      <c r="AG64" s="1" t="s">
        <v>45</v>
      </c>
    </row>
    <row r="65" spans="1:33">
      <c r="A65" s="23" t="s">
        <v>55</v>
      </c>
      <c r="B65" s="24" t="s">
        <v>46</v>
      </c>
      <c r="C65" s="25">
        <v>39200.39</v>
      </c>
      <c r="D65" s="25" t="s">
        <v>32</v>
      </c>
      <c r="E65" s="23">
        <f t="shared" si="0"/>
        <v>-3128.4385139841233</v>
      </c>
      <c r="F65" s="1">
        <f t="shared" si="1"/>
        <v>-3128.5</v>
      </c>
      <c r="G65" s="1">
        <f t="shared" si="2"/>
        <v>2.8783175002899952E-2</v>
      </c>
      <c r="H65" s="1">
        <f t="shared" si="3"/>
        <v>2.8783175002899952E-2</v>
      </c>
      <c r="I65" s="2"/>
      <c r="J65" s="2"/>
      <c r="O65" s="1">
        <f t="shared" ca="1" si="4"/>
        <v>-0.12902841348319904</v>
      </c>
      <c r="Q65" s="68">
        <f t="shared" si="5"/>
        <v>24181.89</v>
      </c>
      <c r="AB65" s="1" t="s">
        <v>47</v>
      </c>
      <c r="AG65" s="1" t="s">
        <v>45</v>
      </c>
    </row>
    <row r="66" spans="1:33">
      <c r="A66" s="23" t="s">
        <v>55</v>
      </c>
      <c r="B66" s="24" t="s">
        <v>43</v>
      </c>
      <c r="C66" s="25">
        <v>39967.368999999999</v>
      </c>
      <c r="D66" s="25" t="s">
        <v>32</v>
      </c>
      <c r="E66" s="23">
        <f t="shared" si="0"/>
        <v>-1490.0340304006074</v>
      </c>
      <c r="F66" s="1">
        <f t="shared" si="1"/>
        <v>-1490</v>
      </c>
      <c r="G66" s="1">
        <f t="shared" si="2"/>
        <v>-1.5930499997921288E-2</v>
      </c>
      <c r="H66" s="1">
        <f t="shared" si="3"/>
        <v>-1.5930499997921288E-2</v>
      </c>
      <c r="I66" s="2"/>
      <c r="J66" s="2"/>
      <c r="O66" s="1">
        <f t="shared" ca="1" si="4"/>
        <v>-0.12128939527761227</v>
      </c>
      <c r="Q66" s="68">
        <f t="shared" si="5"/>
        <v>24948.868999999999</v>
      </c>
      <c r="AB66" s="1" t="s">
        <v>47</v>
      </c>
      <c r="AG66" s="1" t="s">
        <v>45</v>
      </c>
    </row>
    <row r="67" spans="1:33">
      <c r="A67" s="23" t="s">
        <v>55</v>
      </c>
      <c r="B67" s="24" t="s">
        <v>46</v>
      </c>
      <c r="C67" s="25">
        <v>40532.631999999998</v>
      </c>
      <c r="D67" s="25" t="s">
        <v>32</v>
      </c>
      <c r="E67" s="23">
        <f t="shared" si="0"/>
        <v>-282.53104322120856</v>
      </c>
      <c r="F67" s="1">
        <f t="shared" si="1"/>
        <v>-282.5</v>
      </c>
      <c r="G67" s="1">
        <f t="shared" si="2"/>
        <v>-1.4532125002006069E-2</v>
      </c>
      <c r="H67" s="1">
        <f t="shared" si="3"/>
        <v>-1.4532125002006069E-2</v>
      </c>
      <c r="I67" s="2"/>
      <c r="J67" s="2"/>
      <c r="O67" s="1">
        <f t="shared" ca="1" si="4"/>
        <v>-0.11558609074099584</v>
      </c>
      <c r="Q67" s="68">
        <f t="shared" si="5"/>
        <v>25514.131999999998</v>
      </c>
      <c r="AB67" s="1" t="s">
        <v>47</v>
      </c>
      <c r="AG67" s="1" t="s">
        <v>45</v>
      </c>
    </row>
    <row r="68" spans="1:33">
      <c r="A68" s="23" t="s">
        <v>56</v>
      </c>
      <c r="B68" s="24"/>
      <c r="C68" s="25">
        <v>40664.892</v>
      </c>
      <c r="D68" s="25" t="s">
        <v>15</v>
      </c>
      <c r="E68" s="23">
        <f t="shared" si="0"/>
        <v>0</v>
      </c>
      <c r="F68" s="1">
        <f t="shared" si="1"/>
        <v>0</v>
      </c>
      <c r="G68" s="1">
        <f t="shared" si="2"/>
        <v>0</v>
      </c>
      <c r="H68" s="1">
        <f t="shared" si="3"/>
        <v>0</v>
      </c>
      <c r="Q68" s="68">
        <f t="shared" si="5"/>
        <v>25646.392</v>
      </c>
      <c r="AB68" s="1" t="s">
        <v>44</v>
      </c>
      <c r="AG68" s="1" t="s">
        <v>45</v>
      </c>
    </row>
    <row r="69" spans="1:33">
      <c r="A69" s="23" t="s">
        <v>57</v>
      </c>
      <c r="B69" s="24" t="s">
        <v>46</v>
      </c>
      <c r="C69" s="25">
        <v>42450.557000000001</v>
      </c>
      <c r="D69" s="25" t="s">
        <v>34</v>
      </c>
      <c r="E69" s="23">
        <f t="shared" si="0"/>
        <v>3814.5001912414327</v>
      </c>
      <c r="F69" s="1">
        <f t="shared" si="1"/>
        <v>3814.5</v>
      </c>
      <c r="G69" s="1">
        <f t="shared" si="2"/>
        <v>8.9524997747503221E-5</v>
      </c>
      <c r="H69" s="26"/>
      <c r="I69" s="2"/>
      <c r="J69" s="1">
        <f>G69</f>
        <v>8.9524997747503221E-5</v>
      </c>
      <c r="O69" s="1">
        <f ca="1">+C$11+C$12*F69</f>
        <v>-9.6235002801850864E-2</v>
      </c>
      <c r="Q69" s="68">
        <f t="shared" si="5"/>
        <v>27432.057000000001</v>
      </c>
      <c r="AB69" s="1" t="s">
        <v>47</v>
      </c>
      <c r="AC69" s="1">
        <v>6</v>
      </c>
      <c r="AE69" s="1" t="s">
        <v>58</v>
      </c>
      <c r="AG69" s="1" t="s">
        <v>49</v>
      </c>
    </row>
    <row r="70" spans="1:33">
      <c r="A70" s="23" t="s">
        <v>59</v>
      </c>
      <c r="B70" s="24"/>
      <c r="C70" s="25">
        <v>42451.255499999999</v>
      </c>
      <c r="D70" s="25"/>
      <c r="E70" s="23">
        <f t="shared" si="0"/>
        <v>3815.9923123187773</v>
      </c>
      <c r="F70" s="1">
        <f t="shared" si="1"/>
        <v>3816</v>
      </c>
      <c r="G70" s="1">
        <f t="shared" si="2"/>
        <v>-3.5988000017823651E-3</v>
      </c>
      <c r="I70" s="2">
        <f t="shared" ref="I70:I104" si="6">G70</f>
        <v>-3.5988000017823651E-3</v>
      </c>
      <c r="Q70" s="68">
        <f t="shared" si="5"/>
        <v>27432.755499999999</v>
      </c>
      <c r="AB70" s="1" t="s">
        <v>47</v>
      </c>
      <c r="AC70" s="1">
        <v>7</v>
      </c>
      <c r="AE70" s="1" t="s">
        <v>58</v>
      </c>
      <c r="AG70" s="1" t="s">
        <v>49</v>
      </c>
    </row>
    <row r="71" spans="1:33">
      <c r="A71" s="23" t="s">
        <v>59</v>
      </c>
      <c r="B71" s="24" t="s">
        <v>46</v>
      </c>
      <c r="C71" s="25">
        <v>42452.430800000002</v>
      </c>
      <c r="D71" s="25"/>
      <c r="E71" s="23">
        <f t="shared" si="0"/>
        <v>3818.5029635746268</v>
      </c>
      <c r="F71" s="1">
        <f t="shared" si="1"/>
        <v>3818.5</v>
      </c>
      <c r="G71" s="1">
        <f t="shared" si="2"/>
        <v>1.3873249990865588E-3</v>
      </c>
      <c r="I71" s="2">
        <f t="shared" si="6"/>
        <v>1.3873249990865588E-3</v>
      </c>
      <c r="Q71" s="68">
        <f t="shared" si="5"/>
        <v>27433.930800000002</v>
      </c>
      <c r="AB71" s="1" t="s">
        <v>47</v>
      </c>
      <c r="AC71" s="1">
        <v>8</v>
      </c>
      <c r="AE71" s="1" t="s">
        <v>58</v>
      </c>
      <c r="AG71" s="1" t="s">
        <v>49</v>
      </c>
    </row>
    <row r="72" spans="1:33">
      <c r="A72" s="23" t="s">
        <v>59</v>
      </c>
      <c r="B72" s="24"/>
      <c r="C72" s="25">
        <v>42452.662300000004</v>
      </c>
      <c r="D72" s="25"/>
      <c r="E72" s="23">
        <f t="shared" si="0"/>
        <v>3818.9974890283252</v>
      </c>
      <c r="F72" s="1">
        <f t="shared" si="1"/>
        <v>3819</v>
      </c>
      <c r="G72" s="1">
        <f t="shared" si="2"/>
        <v>-1.1754499937524088E-3</v>
      </c>
      <c r="I72" s="2">
        <f t="shared" si="6"/>
        <v>-1.1754499937524088E-3</v>
      </c>
      <c r="Q72" s="68">
        <f t="shared" si="5"/>
        <v>27434.162300000004</v>
      </c>
      <c r="AB72" s="1" t="s">
        <v>47</v>
      </c>
      <c r="AG72" s="1" t="s">
        <v>45</v>
      </c>
    </row>
    <row r="73" spans="1:33">
      <c r="A73" s="23" t="s">
        <v>59</v>
      </c>
      <c r="B73" s="24" t="s">
        <v>46</v>
      </c>
      <c r="C73" s="25">
        <v>42454.303999999996</v>
      </c>
      <c r="D73" s="25"/>
      <c r="E73" s="23">
        <f t="shared" si="0"/>
        <v>3822.504454200367</v>
      </c>
      <c r="F73" s="1">
        <f t="shared" si="1"/>
        <v>3822.5</v>
      </c>
      <c r="G73" s="1">
        <f t="shared" si="2"/>
        <v>2.0851249937550165E-3</v>
      </c>
      <c r="I73" s="2">
        <f t="shared" si="6"/>
        <v>2.0851249937550165E-3</v>
      </c>
      <c r="Q73" s="68">
        <f t="shared" si="5"/>
        <v>27435.803999999996</v>
      </c>
      <c r="AB73" s="1" t="s">
        <v>47</v>
      </c>
      <c r="AC73" s="1">
        <v>8</v>
      </c>
      <c r="AE73" s="1" t="s">
        <v>58</v>
      </c>
      <c r="AG73" s="1" t="s">
        <v>49</v>
      </c>
    </row>
    <row r="74" spans="1:33">
      <c r="A74" s="23" t="s">
        <v>60</v>
      </c>
      <c r="B74" s="24" t="s">
        <v>46</v>
      </c>
      <c r="C74" s="25">
        <v>42461.326000000001</v>
      </c>
      <c r="D74" s="25"/>
      <c r="E74" s="23">
        <f t="shared" si="0"/>
        <v>3837.5047035992825</v>
      </c>
      <c r="F74" s="1">
        <f t="shared" si="1"/>
        <v>3837.5</v>
      </c>
      <c r="G74" s="1">
        <f t="shared" si="2"/>
        <v>2.2018750023562461E-3</v>
      </c>
      <c r="I74" s="2">
        <f t="shared" si="6"/>
        <v>2.2018750023562461E-3</v>
      </c>
      <c r="Q74" s="68">
        <f t="shared" si="5"/>
        <v>27442.826000000001</v>
      </c>
      <c r="AB74" s="1" t="s">
        <v>47</v>
      </c>
      <c r="AC74" s="1">
        <v>7</v>
      </c>
      <c r="AE74" s="1" t="s">
        <v>58</v>
      </c>
      <c r="AG74" s="1" t="s">
        <v>49</v>
      </c>
    </row>
    <row r="75" spans="1:33">
      <c r="A75" s="23" t="s">
        <v>60</v>
      </c>
      <c r="B75" s="24"/>
      <c r="C75" s="25">
        <v>42464.347999999998</v>
      </c>
      <c r="D75" s="25"/>
      <c r="E75" s="23">
        <f t="shared" si="0"/>
        <v>3843.9602367356329</v>
      </c>
      <c r="F75" s="1">
        <f t="shared" si="1"/>
        <v>3844</v>
      </c>
      <c r="G75" s="1">
        <f t="shared" si="2"/>
        <v>-1.8614200002048165E-2</v>
      </c>
      <c r="I75" s="2">
        <f t="shared" si="6"/>
        <v>-1.8614200002048165E-2</v>
      </c>
      <c r="Q75" s="68">
        <f t="shared" si="5"/>
        <v>27445.847999999998</v>
      </c>
      <c r="AB75" s="1" t="s">
        <v>47</v>
      </c>
      <c r="AC75" s="1">
        <v>8</v>
      </c>
      <c r="AE75" s="1" t="s">
        <v>58</v>
      </c>
      <c r="AG75" s="1" t="s">
        <v>49</v>
      </c>
    </row>
    <row r="76" spans="1:33">
      <c r="A76" s="23" t="s">
        <v>60</v>
      </c>
      <c r="B76" s="24"/>
      <c r="C76" s="25">
        <v>42464.351000000002</v>
      </c>
      <c r="D76" s="25"/>
      <c r="E76" s="23">
        <f t="shared" si="0"/>
        <v>3843.9666452728388</v>
      </c>
      <c r="F76" s="1">
        <f t="shared" si="1"/>
        <v>3844</v>
      </c>
      <c r="G76" s="1">
        <f t="shared" si="2"/>
        <v>-1.5614199997799005E-2</v>
      </c>
      <c r="I76" s="2">
        <f t="shared" si="6"/>
        <v>-1.5614199997799005E-2</v>
      </c>
      <c r="Q76" s="68">
        <f t="shared" si="5"/>
        <v>27445.851000000002</v>
      </c>
      <c r="AB76" s="1" t="s">
        <v>47</v>
      </c>
      <c r="AC76" s="1">
        <v>8</v>
      </c>
      <c r="AE76" s="1" t="s">
        <v>58</v>
      </c>
      <c r="AG76" s="1" t="s">
        <v>49</v>
      </c>
    </row>
    <row r="77" spans="1:33">
      <c r="A77" s="23" t="s">
        <v>59</v>
      </c>
      <c r="B77" s="24" t="s">
        <v>46</v>
      </c>
      <c r="C77" s="25">
        <v>42472.557999999997</v>
      </c>
      <c r="D77" s="25"/>
      <c r="E77" s="23">
        <f t="shared" si="0"/>
        <v>3861.4982668645139</v>
      </c>
      <c r="F77" s="1">
        <f t="shared" si="1"/>
        <v>3861.5</v>
      </c>
      <c r="G77" s="1">
        <f t="shared" si="2"/>
        <v>-8.1132500054081902E-4</v>
      </c>
      <c r="I77" s="2">
        <f t="shared" si="6"/>
        <v>-8.1132500054081902E-4</v>
      </c>
      <c r="Q77" s="68">
        <f t="shared" si="5"/>
        <v>27454.057999999997</v>
      </c>
      <c r="AB77" s="1" t="s">
        <v>47</v>
      </c>
      <c r="AG77" s="1" t="s">
        <v>45</v>
      </c>
    </row>
    <row r="78" spans="1:33">
      <c r="A78" s="23" t="s">
        <v>59</v>
      </c>
      <c r="B78" s="24" t="s">
        <v>46</v>
      </c>
      <c r="C78" s="25">
        <v>42524.517999999996</v>
      </c>
      <c r="D78" s="25"/>
      <c r="E78" s="23">
        <f t="shared" si="0"/>
        <v>3972.4941311150324</v>
      </c>
      <c r="F78" s="1">
        <f t="shared" si="1"/>
        <v>3972.5</v>
      </c>
      <c r="G78" s="1">
        <f t="shared" si="2"/>
        <v>-2.7473750014905818E-3</v>
      </c>
      <c r="I78" s="2">
        <f t="shared" si="6"/>
        <v>-2.7473750014905818E-3</v>
      </c>
      <c r="Q78" s="68">
        <f t="shared" si="5"/>
        <v>27506.017999999996</v>
      </c>
      <c r="AB78" s="1" t="s">
        <v>47</v>
      </c>
      <c r="AG78" s="1" t="s">
        <v>45</v>
      </c>
    </row>
    <row r="79" spans="1:33">
      <c r="A79" s="23" t="s">
        <v>61</v>
      </c>
      <c r="B79" s="24"/>
      <c r="C79" s="25">
        <v>43925.625999999997</v>
      </c>
      <c r="D79" s="25"/>
      <c r="E79" s="23">
        <f t="shared" si="0"/>
        <v>6965.511709412137</v>
      </c>
      <c r="F79" s="1">
        <f t="shared" si="1"/>
        <v>6965.5</v>
      </c>
      <c r="G79" s="1">
        <f t="shared" si="2"/>
        <v>5.4814749964862131E-3</v>
      </c>
      <c r="I79" s="2">
        <f t="shared" si="6"/>
        <v>5.4814749964862131E-3</v>
      </c>
      <c r="Q79" s="68">
        <f t="shared" si="5"/>
        <v>28907.125999999997</v>
      </c>
      <c r="AB79" s="1" t="s">
        <v>47</v>
      </c>
      <c r="AG79" s="1" t="s">
        <v>45</v>
      </c>
    </row>
    <row r="80" spans="1:33">
      <c r="A80" s="23" t="s">
        <v>62</v>
      </c>
      <c r="B80" s="24" t="s">
        <v>46</v>
      </c>
      <c r="C80" s="25">
        <v>44298.284</v>
      </c>
      <c r="D80" s="25"/>
      <c r="E80" s="23">
        <f t="shared" si="0"/>
        <v>7761.5759276544504</v>
      </c>
      <c r="F80" s="1">
        <f t="shared" si="1"/>
        <v>7761.5</v>
      </c>
      <c r="G80" s="1">
        <f t="shared" si="2"/>
        <v>3.5543674996006303E-2</v>
      </c>
      <c r="I80" s="2">
        <f t="shared" si="6"/>
        <v>3.5543674996006303E-2</v>
      </c>
      <c r="Q80" s="68">
        <f t="shared" si="5"/>
        <v>29279.784</v>
      </c>
      <c r="AB80" s="1" t="s">
        <v>47</v>
      </c>
      <c r="AG80" s="1" t="s">
        <v>45</v>
      </c>
    </row>
    <row r="81" spans="1:33">
      <c r="A81" s="23" t="s">
        <v>63</v>
      </c>
      <c r="B81" s="24"/>
      <c r="C81" s="25">
        <v>44342.387000000002</v>
      </c>
      <c r="D81" s="25"/>
      <c r="E81" s="23">
        <f t="shared" si="0"/>
        <v>7855.7878329862633</v>
      </c>
      <c r="F81" s="1">
        <f t="shared" si="1"/>
        <v>7856</v>
      </c>
      <c r="G81" s="1">
        <f t="shared" si="2"/>
        <v>-9.9320799999986775E-2</v>
      </c>
      <c r="I81" s="2">
        <f t="shared" si="6"/>
        <v>-9.9320799999986775E-2</v>
      </c>
      <c r="Q81" s="68">
        <f t="shared" si="5"/>
        <v>29323.887000000002</v>
      </c>
      <c r="AB81" s="1" t="s">
        <v>47</v>
      </c>
      <c r="AG81" s="1" t="s">
        <v>45</v>
      </c>
    </row>
    <row r="82" spans="1:33">
      <c r="A82" s="23" t="s">
        <v>64</v>
      </c>
      <c r="B82" s="24"/>
      <c r="C82" s="25">
        <v>44371.447999999997</v>
      </c>
      <c r="D82" s="25"/>
      <c r="E82" s="23">
        <f t="shared" si="0"/>
        <v>7917.8673328127397</v>
      </c>
      <c r="F82" s="1">
        <f t="shared" si="1"/>
        <v>7918</v>
      </c>
      <c r="G82" s="1">
        <f t="shared" si="2"/>
        <v>-6.2104900003760122E-2</v>
      </c>
      <c r="I82" s="2">
        <f t="shared" si="6"/>
        <v>-6.2104900003760122E-2</v>
      </c>
      <c r="Q82" s="68">
        <f t="shared" si="5"/>
        <v>29352.947999999997</v>
      </c>
      <c r="AB82" s="1" t="s">
        <v>47</v>
      </c>
      <c r="AG82" s="1" t="s">
        <v>45</v>
      </c>
    </row>
    <row r="83" spans="1:33">
      <c r="A83" s="23" t="s">
        <v>61</v>
      </c>
      <c r="B83" s="24"/>
      <c r="C83" s="25">
        <v>44372.453000000001</v>
      </c>
      <c r="D83" s="25"/>
      <c r="E83" s="23">
        <f t="shared" si="0"/>
        <v>7920.014192773715</v>
      </c>
      <c r="F83" s="1">
        <f t="shared" si="1"/>
        <v>7920</v>
      </c>
      <c r="G83" s="1">
        <f t="shared" si="2"/>
        <v>6.6440000009606592E-3</v>
      </c>
      <c r="I83" s="2">
        <f t="shared" si="6"/>
        <v>6.6440000009606592E-3</v>
      </c>
      <c r="Q83" s="68">
        <f t="shared" si="5"/>
        <v>29353.953000000001</v>
      </c>
      <c r="AB83" s="1" t="s">
        <v>47</v>
      </c>
      <c r="AG83" s="1" t="s">
        <v>45</v>
      </c>
    </row>
    <row r="84" spans="1:33">
      <c r="A84" s="23" t="s">
        <v>65</v>
      </c>
      <c r="B84" s="24"/>
      <c r="C84" s="25">
        <v>45051.459000000003</v>
      </c>
      <c r="D84" s="25"/>
      <c r="E84" s="23">
        <f t="shared" si="0"/>
        <v>9370.4925954159153</v>
      </c>
      <c r="F84" s="1">
        <f t="shared" si="1"/>
        <v>9370.5</v>
      </c>
      <c r="G84" s="1">
        <f t="shared" si="2"/>
        <v>-3.466274996753782E-3</v>
      </c>
      <c r="I84" s="2">
        <f t="shared" si="6"/>
        <v>-3.466274996753782E-3</v>
      </c>
      <c r="Q84" s="68">
        <f t="shared" si="5"/>
        <v>30032.959000000003</v>
      </c>
      <c r="AB84" s="1" t="s">
        <v>47</v>
      </c>
      <c r="AG84" s="1" t="s">
        <v>45</v>
      </c>
    </row>
    <row r="85" spans="1:33">
      <c r="A85" s="23" t="s">
        <v>65</v>
      </c>
      <c r="B85" s="24"/>
      <c r="C85" s="25">
        <v>45107.41</v>
      </c>
      <c r="D85" s="25"/>
      <c r="E85" s="23">
        <f t="shared" ref="E85:E148" si="7">+(C85-C$7)/C$8</f>
        <v>9490.0139503173959</v>
      </c>
      <c r="F85" s="1">
        <f t="shared" ref="F85:F148" si="8">ROUND(2*E85,0)/2</f>
        <v>9490</v>
      </c>
      <c r="G85" s="1">
        <f t="shared" ref="G85:G148" si="9">+C85-(C$7+F85*C$8)</f>
        <v>6.5305000025546178E-3</v>
      </c>
      <c r="I85" s="2">
        <f t="shared" si="6"/>
        <v>6.5305000025546178E-3</v>
      </c>
      <c r="Q85" s="68">
        <f t="shared" ref="Q85:Q148" si="10">+C85-15018.5</f>
        <v>30088.910000000003</v>
      </c>
      <c r="AB85" s="1" t="s">
        <v>47</v>
      </c>
      <c r="AC85" s="1">
        <v>9</v>
      </c>
      <c r="AE85" s="1" t="s">
        <v>58</v>
      </c>
      <c r="AG85" s="1" t="s">
        <v>49</v>
      </c>
    </row>
    <row r="86" spans="1:33">
      <c r="A86" s="23" t="s">
        <v>65</v>
      </c>
      <c r="B86" s="24"/>
      <c r="C86" s="25">
        <v>45781.273999999998</v>
      </c>
      <c r="D86" s="25"/>
      <c r="E86" s="23">
        <f t="shared" si="7"/>
        <v>10929.508120204073</v>
      </c>
      <c r="F86" s="1">
        <f t="shared" si="8"/>
        <v>10929.5</v>
      </c>
      <c r="G86" s="1">
        <f t="shared" si="9"/>
        <v>3.8012749937479384E-3</v>
      </c>
      <c r="I86" s="2">
        <f t="shared" si="6"/>
        <v>3.8012749937479384E-3</v>
      </c>
      <c r="Q86" s="68">
        <f t="shared" si="10"/>
        <v>30762.773999999998</v>
      </c>
      <c r="AB86" s="1" t="s">
        <v>47</v>
      </c>
      <c r="AC86" s="1">
        <v>9</v>
      </c>
      <c r="AE86" s="1" t="s">
        <v>58</v>
      </c>
      <c r="AG86" s="1" t="s">
        <v>49</v>
      </c>
    </row>
    <row r="87" spans="1:33">
      <c r="A87" s="23" t="s">
        <v>65</v>
      </c>
      <c r="B87" s="24"/>
      <c r="C87" s="25">
        <v>45809.360999999997</v>
      </c>
      <c r="D87" s="25"/>
      <c r="E87" s="23">
        <f t="shared" si="7"/>
        <v>10989.506981620631</v>
      </c>
      <c r="F87" s="1">
        <f t="shared" si="8"/>
        <v>10989.5</v>
      </c>
      <c r="G87" s="1">
        <f t="shared" si="9"/>
        <v>3.2682749952073209E-3</v>
      </c>
      <c r="I87" s="2">
        <f t="shared" si="6"/>
        <v>3.2682749952073209E-3</v>
      </c>
      <c r="Q87" s="68">
        <f t="shared" si="10"/>
        <v>30790.860999999997</v>
      </c>
      <c r="AB87" s="1" t="s">
        <v>47</v>
      </c>
      <c r="AG87" s="1" t="s">
        <v>45</v>
      </c>
    </row>
    <row r="88" spans="1:33">
      <c r="A88" s="23" t="s">
        <v>66</v>
      </c>
      <c r="B88" s="24"/>
      <c r="C88" s="25">
        <v>45809.362000000001</v>
      </c>
      <c r="D88" s="25"/>
      <c r="E88" s="23">
        <f t="shared" si="7"/>
        <v>10989.509117799704</v>
      </c>
      <c r="F88" s="1">
        <f t="shared" si="8"/>
        <v>10989.5</v>
      </c>
      <c r="G88" s="1">
        <f t="shared" si="9"/>
        <v>4.2682749990490265E-3</v>
      </c>
      <c r="I88" s="2">
        <f t="shared" si="6"/>
        <v>4.2682749990490265E-3</v>
      </c>
      <c r="Q88" s="68">
        <f t="shared" si="10"/>
        <v>30790.862000000001</v>
      </c>
      <c r="AB88" s="1" t="s">
        <v>47</v>
      </c>
      <c r="AC88" s="1">
        <v>10</v>
      </c>
      <c r="AE88" s="1" t="s">
        <v>58</v>
      </c>
      <c r="AG88" s="1" t="s">
        <v>49</v>
      </c>
    </row>
    <row r="89" spans="1:33">
      <c r="A89" s="23" t="s">
        <v>66</v>
      </c>
      <c r="B89" s="24"/>
      <c r="C89" s="25">
        <v>46035.476000000002</v>
      </c>
      <c r="D89" s="25"/>
      <c r="E89" s="23">
        <f t="shared" si="7"/>
        <v>11472.529111047244</v>
      </c>
      <c r="F89" s="1">
        <f t="shared" si="8"/>
        <v>11472.5</v>
      </c>
      <c r="G89" s="1">
        <f t="shared" si="9"/>
        <v>1.3627625005028676E-2</v>
      </c>
      <c r="I89" s="2">
        <f t="shared" si="6"/>
        <v>1.3627625005028676E-2</v>
      </c>
      <c r="Q89" s="68">
        <f t="shared" si="10"/>
        <v>31016.976000000002</v>
      </c>
      <c r="AB89" s="1" t="s">
        <v>47</v>
      </c>
      <c r="AG89" s="1" t="s">
        <v>45</v>
      </c>
    </row>
    <row r="90" spans="1:33">
      <c r="A90" s="23" t="s">
        <v>66</v>
      </c>
      <c r="B90" s="24"/>
      <c r="C90" s="25">
        <v>46109.434999999998</v>
      </c>
      <c r="D90" s="25"/>
      <c r="E90" s="23">
        <f t="shared" si="7"/>
        <v>11630.518778562711</v>
      </c>
      <c r="F90" s="1">
        <f t="shared" si="8"/>
        <v>11630.5</v>
      </c>
      <c r="G90" s="1">
        <f t="shared" si="9"/>
        <v>8.79072499810718E-3</v>
      </c>
      <c r="I90" s="2">
        <f t="shared" si="6"/>
        <v>8.79072499810718E-3</v>
      </c>
      <c r="Q90" s="68">
        <f t="shared" si="10"/>
        <v>31090.934999999998</v>
      </c>
      <c r="AB90" s="1" t="s">
        <v>47</v>
      </c>
      <c r="AG90" s="1" t="s">
        <v>45</v>
      </c>
    </row>
    <row r="91" spans="1:33">
      <c r="A91" s="23" t="s">
        <v>67</v>
      </c>
      <c r="B91" s="24" t="s">
        <v>46</v>
      </c>
      <c r="C91" s="25">
        <v>46118.341</v>
      </c>
      <c r="D91" s="25"/>
      <c r="E91" s="23">
        <f t="shared" si="7"/>
        <v>11649.543589321285</v>
      </c>
      <c r="F91" s="1">
        <f t="shared" si="8"/>
        <v>11649.5</v>
      </c>
      <c r="G91" s="1">
        <f t="shared" si="9"/>
        <v>2.0405274997756351E-2</v>
      </c>
      <c r="I91" s="2">
        <f t="shared" si="6"/>
        <v>2.0405274997756351E-2</v>
      </c>
      <c r="Q91" s="68">
        <f t="shared" si="10"/>
        <v>31099.841</v>
      </c>
      <c r="AB91" s="1" t="s">
        <v>47</v>
      </c>
      <c r="AG91" s="1" t="s">
        <v>45</v>
      </c>
    </row>
    <row r="92" spans="1:33">
      <c r="A92" s="23" t="s">
        <v>68</v>
      </c>
      <c r="B92" s="24" t="s">
        <v>46</v>
      </c>
      <c r="C92" s="25">
        <v>46535.411</v>
      </c>
      <c r="D92" s="25"/>
      <c r="E92" s="23">
        <f t="shared" si="7"/>
        <v>12540.479792226681</v>
      </c>
      <c r="F92" s="1">
        <f t="shared" si="8"/>
        <v>12540.5</v>
      </c>
      <c r="G92" s="1">
        <f t="shared" si="9"/>
        <v>-9.4597749994136393E-3</v>
      </c>
      <c r="I92" s="2">
        <f t="shared" si="6"/>
        <v>-9.4597749994136393E-3</v>
      </c>
      <c r="Q92" s="68">
        <f t="shared" si="10"/>
        <v>31516.911</v>
      </c>
      <c r="AB92" s="1" t="s">
        <v>47</v>
      </c>
      <c r="AC92" s="1">
        <v>8</v>
      </c>
      <c r="AE92" s="1" t="s">
        <v>58</v>
      </c>
      <c r="AG92" s="1" t="s">
        <v>49</v>
      </c>
    </row>
    <row r="93" spans="1:33">
      <c r="A93" s="23" t="s">
        <v>68</v>
      </c>
      <c r="B93" s="24" t="s">
        <v>46</v>
      </c>
      <c r="C93" s="25">
        <v>46535.415999999997</v>
      </c>
      <c r="D93" s="25"/>
      <c r="E93" s="23">
        <f t="shared" si="7"/>
        <v>12540.490473122003</v>
      </c>
      <c r="F93" s="1">
        <f t="shared" si="8"/>
        <v>12540.5</v>
      </c>
      <c r="G93" s="1">
        <f t="shared" si="9"/>
        <v>-4.459775002032984E-3</v>
      </c>
      <c r="I93" s="2">
        <f t="shared" si="6"/>
        <v>-4.459775002032984E-3</v>
      </c>
      <c r="Q93" s="68">
        <f t="shared" si="10"/>
        <v>31516.915999999997</v>
      </c>
      <c r="AB93" s="1" t="s">
        <v>47</v>
      </c>
      <c r="AC93" s="1">
        <v>6</v>
      </c>
      <c r="AE93" s="1" t="s">
        <v>58</v>
      </c>
      <c r="AG93" s="1" t="s">
        <v>49</v>
      </c>
    </row>
    <row r="94" spans="1:33">
      <c r="A94" s="23" t="s">
        <v>68</v>
      </c>
      <c r="B94" s="24"/>
      <c r="C94" s="25">
        <v>46552.500999999997</v>
      </c>
      <c r="D94" s="25"/>
      <c r="E94" s="23">
        <f t="shared" si="7"/>
        <v>12576.987092458416</v>
      </c>
      <c r="F94" s="1">
        <f t="shared" si="8"/>
        <v>12577</v>
      </c>
      <c r="G94" s="1">
        <f t="shared" si="9"/>
        <v>-6.0423500035540201E-3</v>
      </c>
      <c r="I94" s="2">
        <f t="shared" si="6"/>
        <v>-6.0423500035540201E-3</v>
      </c>
      <c r="Q94" s="68">
        <f t="shared" si="10"/>
        <v>31534.000999999997</v>
      </c>
      <c r="AB94" s="1" t="s">
        <v>47</v>
      </c>
      <c r="AG94" s="1" t="s">
        <v>45</v>
      </c>
    </row>
    <row r="95" spans="1:33">
      <c r="A95" s="23" t="s">
        <v>68</v>
      </c>
      <c r="B95" s="24"/>
      <c r="C95" s="25">
        <v>46553.436999999998</v>
      </c>
      <c r="D95" s="25"/>
      <c r="E95" s="23">
        <f t="shared" si="7"/>
        <v>12578.986556063855</v>
      </c>
      <c r="F95" s="1">
        <f t="shared" si="8"/>
        <v>12579</v>
      </c>
      <c r="G95" s="1">
        <f t="shared" si="9"/>
        <v>-6.2934500019764528E-3</v>
      </c>
      <c r="I95" s="2">
        <f t="shared" si="6"/>
        <v>-6.2934500019764528E-3</v>
      </c>
      <c r="Q95" s="68">
        <f t="shared" si="10"/>
        <v>31534.936999999998</v>
      </c>
      <c r="AB95" s="1" t="s">
        <v>47</v>
      </c>
      <c r="AG95" s="1" t="s">
        <v>45</v>
      </c>
    </row>
    <row r="96" spans="1:33">
      <c r="A96" s="23" t="s">
        <v>68</v>
      </c>
      <c r="B96" s="24" t="s">
        <v>46</v>
      </c>
      <c r="C96" s="25">
        <v>46708.627</v>
      </c>
      <c r="D96" s="25"/>
      <c r="E96" s="23">
        <f t="shared" si="7"/>
        <v>12910.500185260131</v>
      </c>
      <c r="F96" s="1">
        <f t="shared" si="8"/>
        <v>12910.5</v>
      </c>
      <c r="G96" s="1">
        <f t="shared" si="9"/>
        <v>8.6724998254794627E-5</v>
      </c>
      <c r="I96" s="2">
        <f t="shared" si="6"/>
        <v>8.6724998254794627E-5</v>
      </c>
      <c r="Q96" s="68">
        <f t="shared" si="10"/>
        <v>31690.127</v>
      </c>
      <c r="AB96" s="1" t="s">
        <v>47</v>
      </c>
      <c r="AG96" s="1" t="s">
        <v>45</v>
      </c>
    </row>
    <row r="97" spans="1:33">
      <c r="A97" s="23" t="s">
        <v>68</v>
      </c>
      <c r="B97" s="24" t="s">
        <v>46</v>
      </c>
      <c r="C97" s="25">
        <v>46708.629000000001</v>
      </c>
      <c r="D97" s="25"/>
      <c r="E97" s="23">
        <f t="shared" si="7"/>
        <v>12910.504457618263</v>
      </c>
      <c r="F97" s="1">
        <f t="shared" si="8"/>
        <v>12910.5</v>
      </c>
      <c r="G97" s="1">
        <f t="shared" si="9"/>
        <v>2.0867249986622483E-3</v>
      </c>
      <c r="I97" s="2">
        <f t="shared" si="6"/>
        <v>2.0867249986622483E-3</v>
      </c>
      <c r="Q97" s="68">
        <f t="shared" si="10"/>
        <v>31690.129000000001</v>
      </c>
      <c r="AB97" s="1" t="s">
        <v>47</v>
      </c>
      <c r="AG97" s="1" t="s">
        <v>45</v>
      </c>
    </row>
    <row r="98" spans="1:33">
      <c r="A98" s="23" t="s">
        <v>69</v>
      </c>
      <c r="B98" s="24"/>
      <c r="C98" s="25">
        <v>46826.351999999999</v>
      </c>
      <c r="D98" s="25"/>
      <c r="E98" s="23">
        <f t="shared" si="7"/>
        <v>13161.981865762293</v>
      </c>
      <c r="F98" s="1">
        <f t="shared" si="8"/>
        <v>13162</v>
      </c>
      <c r="G98" s="1">
        <f t="shared" si="9"/>
        <v>-8.4891000005882233E-3</v>
      </c>
      <c r="I98" s="2">
        <f t="shared" si="6"/>
        <v>-8.4891000005882233E-3</v>
      </c>
      <c r="Q98" s="68">
        <f t="shared" si="10"/>
        <v>31807.851999999999</v>
      </c>
      <c r="AB98" s="1" t="s">
        <v>47</v>
      </c>
      <c r="AC98" s="1">
        <v>7</v>
      </c>
      <c r="AE98" s="1" t="s">
        <v>58</v>
      </c>
      <c r="AG98" s="1" t="s">
        <v>49</v>
      </c>
    </row>
    <row r="99" spans="1:33">
      <c r="A99" s="23" t="s">
        <v>69</v>
      </c>
      <c r="B99" s="24" t="s">
        <v>46</v>
      </c>
      <c r="C99" s="25">
        <v>46826.587</v>
      </c>
      <c r="D99" s="25"/>
      <c r="E99" s="23">
        <f t="shared" si="7"/>
        <v>13162.483867842719</v>
      </c>
      <c r="F99" s="1">
        <f t="shared" si="8"/>
        <v>13162.5</v>
      </c>
      <c r="G99" s="1">
        <f t="shared" si="9"/>
        <v>-7.5518750018090941E-3</v>
      </c>
      <c r="I99" s="2">
        <f t="shared" si="6"/>
        <v>-7.5518750018090941E-3</v>
      </c>
      <c r="Q99" s="68">
        <f t="shared" si="10"/>
        <v>31808.087</v>
      </c>
      <c r="AB99" s="1" t="s">
        <v>47</v>
      </c>
      <c r="AC99" s="1">
        <v>9</v>
      </c>
      <c r="AE99" s="1" t="s">
        <v>58</v>
      </c>
      <c r="AG99" s="1" t="s">
        <v>49</v>
      </c>
    </row>
    <row r="100" spans="1:33">
      <c r="A100" s="23" t="s">
        <v>69</v>
      </c>
      <c r="B100" s="24" t="s">
        <v>46</v>
      </c>
      <c r="C100" s="25">
        <v>46851.394999999997</v>
      </c>
      <c r="D100" s="25"/>
      <c r="E100" s="23">
        <f t="shared" si="7"/>
        <v>13215.478198103045</v>
      </c>
      <c r="F100" s="1">
        <f t="shared" si="8"/>
        <v>13215.5</v>
      </c>
      <c r="G100" s="1">
        <f t="shared" si="9"/>
        <v>-1.020602499920642E-2</v>
      </c>
      <c r="I100" s="2">
        <f t="shared" si="6"/>
        <v>-1.020602499920642E-2</v>
      </c>
      <c r="Q100" s="68">
        <f t="shared" si="10"/>
        <v>31832.894999999997</v>
      </c>
      <c r="AB100" s="1" t="s">
        <v>47</v>
      </c>
      <c r="AG100" s="1" t="s">
        <v>45</v>
      </c>
    </row>
    <row r="101" spans="1:33">
      <c r="A101" s="23" t="s">
        <v>69</v>
      </c>
      <c r="B101" s="24" t="s">
        <v>46</v>
      </c>
      <c r="C101" s="25">
        <v>46851.4</v>
      </c>
      <c r="D101" s="25"/>
      <c r="E101" s="23">
        <f t="shared" si="7"/>
        <v>13215.488878998383</v>
      </c>
      <c r="F101" s="1">
        <f t="shared" si="8"/>
        <v>13215.5</v>
      </c>
      <c r="G101" s="1">
        <f t="shared" si="9"/>
        <v>-5.2060249945498072E-3</v>
      </c>
      <c r="I101" s="2">
        <f t="shared" si="6"/>
        <v>-5.2060249945498072E-3</v>
      </c>
      <c r="Q101" s="68">
        <f t="shared" si="10"/>
        <v>31832.9</v>
      </c>
      <c r="AB101" s="1" t="s">
        <v>47</v>
      </c>
      <c r="AC101" s="1">
        <v>8</v>
      </c>
      <c r="AE101" s="1" t="s">
        <v>58</v>
      </c>
      <c r="AG101" s="1" t="s">
        <v>49</v>
      </c>
    </row>
    <row r="102" spans="1:33">
      <c r="A102" s="23" t="s">
        <v>69</v>
      </c>
      <c r="B102" s="24" t="s">
        <v>46</v>
      </c>
      <c r="C102" s="25">
        <v>46851.4</v>
      </c>
      <c r="D102" s="25"/>
      <c r="E102" s="23">
        <f t="shared" si="7"/>
        <v>13215.488878998383</v>
      </c>
      <c r="F102" s="1">
        <f t="shared" si="8"/>
        <v>13215.5</v>
      </c>
      <c r="G102" s="1">
        <f t="shared" si="9"/>
        <v>-5.2060249945498072E-3</v>
      </c>
      <c r="I102" s="2">
        <f t="shared" si="6"/>
        <v>-5.2060249945498072E-3</v>
      </c>
      <c r="Q102" s="68">
        <f t="shared" si="10"/>
        <v>31832.9</v>
      </c>
      <c r="AB102" s="1" t="s">
        <v>47</v>
      </c>
      <c r="AC102" s="1">
        <v>7</v>
      </c>
      <c r="AE102" s="1" t="s">
        <v>58</v>
      </c>
      <c r="AG102" s="1" t="s">
        <v>49</v>
      </c>
    </row>
    <row r="103" spans="1:33">
      <c r="A103" s="23" t="s">
        <v>69</v>
      </c>
      <c r="B103" s="24" t="s">
        <v>46</v>
      </c>
      <c r="C103" s="25">
        <v>46851.404000000002</v>
      </c>
      <c r="D103" s="25"/>
      <c r="E103" s="23">
        <f t="shared" si="7"/>
        <v>13215.497423714647</v>
      </c>
      <c r="F103" s="1">
        <f t="shared" si="8"/>
        <v>13215.5</v>
      </c>
      <c r="G103" s="1">
        <f t="shared" si="9"/>
        <v>-1.2060249937348999E-3</v>
      </c>
      <c r="I103" s="2">
        <f t="shared" si="6"/>
        <v>-1.2060249937348999E-3</v>
      </c>
      <c r="Q103" s="68">
        <f t="shared" si="10"/>
        <v>31832.904000000002</v>
      </c>
      <c r="AB103" s="1" t="s">
        <v>47</v>
      </c>
      <c r="AC103" s="1">
        <v>11</v>
      </c>
      <c r="AE103" s="1" t="s">
        <v>58</v>
      </c>
      <c r="AG103" s="1" t="s">
        <v>49</v>
      </c>
    </row>
    <row r="104" spans="1:33">
      <c r="A104" s="23" t="s">
        <v>70</v>
      </c>
      <c r="B104" s="24" t="s">
        <v>46</v>
      </c>
      <c r="C104" s="25">
        <v>46857.257100000003</v>
      </c>
      <c r="D104" s="25"/>
      <c r="E104" s="23">
        <f t="shared" si="7"/>
        <v>13228.00069340373</v>
      </c>
      <c r="F104" s="1">
        <f t="shared" si="8"/>
        <v>13228</v>
      </c>
      <c r="G104" s="1">
        <f t="shared" si="9"/>
        <v>3.2460000511491671E-4</v>
      </c>
      <c r="I104" s="2">
        <f t="shared" si="6"/>
        <v>3.2460000511491671E-4</v>
      </c>
      <c r="Q104" s="68">
        <f t="shared" si="10"/>
        <v>31838.757100000003</v>
      </c>
      <c r="AB104" s="1" t="s">
        <v>47</v>
      </c>
      <c r="AC104" s="1">
        <v>9</v>
      </c>
      <c r="AE104" s="1" t="s">
        <v>58</v>
      </c>
      <c r="AG104" s="1" t="s">
        <v>49</v>
      </c>
    </row>
    <row r="105" spans="1:33">
      <c r="A105" s="23" t="s">
        <v>70</v>
      </c>
      <c r="B105" s="24" t="s">
        <v>46</v>
      </c>
      <c r="C105" s="25">
        <v>46859.130400000002</v>
      </c>
      <c r="D105" s="25"/>
      <c r="E105" s="23">
        <f t="shared" si="7"/>
        <v>13232.002397647388</v>
      </c>
      <c r="F105" s="1">
        <f t="shared" si="8"/>
        <v>13232</v>
      </c>
      <c r="G105" s="1">
        <f t="shared" si="9"/>
        <v>1.1224000045331195E-3</v>
      </c>
      <c r="K105" s="2">
        <f>G105</f>
        <v>1.1224000045331195E-3</v>
      </c>
      <c r="Q105" s="68">
        <f t="shared" si="10"/>
        <v>31840.630400000002</v>
      </c>
      <c r="AB105" s="1" t="s">
        <v>47</v>
      </c>
      <c r="AC105" s="1">
        <v>12</v>
      </c>
      <c r="AE105" s="1" t="s">
        <v>58</v>
      </c>
      <c r="AG105" s="1" t="s">
        <v>49</v>
      </c>
    </row>
    <row r="106" spans="1:33">
      <c r="A106" s="23" t="s">
        <v>70</v>
      </c>
      <c r="B106" s="24" t="s">
        <v>46</v>
      </c>
      <c r="C106" s="25">
        <v>46860.065000000002</v>
      </c>
      <c r="D106" s="25"/>
      <c r="E106" s="23">
        <f t="shared" si="7"/>
        <v>13233.998870602134</v>
      </c>
      <c r="F106" s="1">
        <f t="shared" si="8"/>
        <v>13234</v>
      </c>
      <c r="G106" s="1">
        <f t="shared" si="9"/>
        <v>-5.2869999490212649E-4</v>
      </c>
      <c r="K106" s="2">
        <f>G106</f>
        <v>-5.2869999490212649E-4</v>
      </c>
      <c r="Q106" s="68">
        <f t="shared" si="10"/>
        <v>31841.565000000002</v>
      </c>
      <c r="AB106" s="1" t="s">
        <v>47</v>
      </c>
      <c r="AC106" s="1">
        <v>7</v>
      </c>
      <c r="AE106" s="1" t="s">
        <v>58</v>
      </c>
      <c r="AG106" s="1" t="s">
        <v>49</v>
      </c>
    </row>
    <row r="107" spans="1:33">
      <c r="A107" s="23" t="s">
        <v>70</v>
      </c>
      <c r="B107" s="24"/>
      <c r="C107" s="25">
        <v>46885.112099999998</v>
      </c>
      <c r="D107" s="25"/>
      <c r="E107" s="23">
        <f t="shared" si="7"/>
        <v>13287.503961277052</v>
      </c>
      <c r="F107" s="1">
        <f t="shared" si="8"/>
        <v>13287.5</v>
      </c>
      <c r="G107" s="1">
        <f t="shared" si="9"/>
        <v>1.854374997492414E-3</v>
      </c>
      <c r="K107" s="2">
        <f>G107</f>
        <v>1.854374997492414E-3</v>
      </c>
      <c r="Q107" s="68">
        <f t="shared" si="10"/>
        <v>31866.612099999998</v>
      </c>
      <c r="AB107" s="1" t="s">
        <v>47</v>
      </c>
      <c r="AG107" s="1" t="s">
        <v>45</v>
      </c>
    </row>
    <row r="108" spans="1:33">
      <c r="A108" s="23" t="s">
        <v>70</v>
      </c>
      <c r="B108" s="24"/>
      <c r="C108" s="25">
        <v>46886.049299999999</v>
      </c>
      <c r="D108" s="25"/>
      <c r="E108" s="23">
        <f t="shared" si="7"/>
        <v>13289.505988297367</v>
      </c>
      <c r="F108" s="1">
        <f t="shared" si="8"/>
        <v>13289.5</v>
      </c>
      <c r="G108" s="1">
        <f t="shared" si="9"/>
        <v>2.8032749978592619E-3</v>
      </c>
      <c r="K108" s="2">
        <f>G108</f>
        <v>2.8032749978592619E-3</v>
      </c>
      <c r="Q108" s="68">
        <f t="shared" si="10"/>
        <v>31867.549299999999</v>
      </c>
      <c r="AB108" s="1" t="s">
        <v>47</v>
      </c>
      <c r="AC108" s="1">
        <v>7</v>
      </c>
      <c r="AE108" s="1" t="s">
        <v>58</v>
      </c>
      <c r="AG108" s="1" t="s">
        <v>49</v>
      </c>
    </row>
    <row r="109" spans="1:33">
      <c r="A109" s="23" t="s">
        <v>69</v>
      </c>
      <c r="B109" s="24"/>
      <c r="C109" s="25">
        <v>46891.425000000003</v>
      </c>
      <c r="D109" s="25"/>
      <c r="E109" s="23">
        <f t="shared" si="7"/>
        <v>13300.989446100524</v>
      </c>
      <c r="F109" s="1">
        <f t="shared" si="8"/>
        <v>13301</v>
      </c>
      <c r="G109" s="1">
        <f t="shared" si="9"/>
        <v>-4.9405499958083965E-3</v>
      </c>
      <c r="I109" s="2">
        <f t="shared" ref="I109:I117" si="11">G109</f>
        <v>-4.9405499958083965E-3</v>
      </c>
      <c r="Q109" s="68">
        <f t="shared" si="10"/>
        <v>31872.925000000003</v>
      </c>
      <c r="AB109" s="1" t="s">
        <v>47</v>
      </c>
      <c r="AG109" s="1" t="s">
        <v>45</v>
      </c>
    </row>
    <row r="110" spans="1:33">
      <c r="A110" s="23" t="s">
        <v>69</v>
      </c>
      <c r="B110" s="24" t="s">
        <v>46</v>
      </c>
      <c r="C110" s="25">
        <v>46910.389000000003</v>
      </c>
      <c r="D110" s="25"/>
      <c r="E110" s="23">
        <f t="shared" si="7"/>
        <v>13341.499945901272</v>
      </c>
      <c r="F110" s="1">
        <f t="shared" si="8"/>
        <v>13341.5</v>
      </c>
      <c r="G110" s="1">
        <f t="shared" si="9"/>
        <v>-2.5324996386189014E-5</v>
      </c>
      <c r="I110" s="2">
        <f t="shared" si="11"/>
        <v>-2.5324996386189014E-5</v>
      </c>
      <c r="Q110" s="68">
        <f t="shared" si="10"/>
        <v>31891.889000000003</v>
      </c>
      <c r="AB110" s="1" t="s">
        <v>47</v>
      </c>
      <c r="AC110" s="1">
        <v>7</v>
      </c>
      <c r="AE110" s="1" t="s">
        <v>58</v>
      </c>
      <c r="AG110" s="1" t="s">
        <v>49</v>
      </c>
    </row>
    <row r="111" spans="1:33">
      <c r="A111" s="23" t="s">
        <v>69</v>
      </c>
      <c r="B111" s="24" t="s">
        <v>46</v>
      </c>
      <c r="C111" s="25">
        <v>46910.396000000001</v>
      </c>
      <c r="D111" s="25"/>
      <c r="E111" s="23">
        <f t="shared" si="7"/>
        <v>13341.514899154727</v>
      </c>
      <c r="F111" s="1">
        <f t="shared" si="8"/>
        <v>13341.5</v>
      </c>
      <c r="G111" s="1">
        <f t="shared" si="9"/>
        <v>6.9746750014019199E-3</v>
      </c>
      <c r="I111" s="2">
        <f t="shared" si="11"/>
        <v>6.9746750014019199E-3</v>
      </c>
      <c r="Q111" s="68">
        <f t="shared" si="10"/>
        <v>31891.896000000001</v>
      </c>
      <c r="AB111" s="1" t="s">
        <v>47</v>
      </c>
      <c r="AG111" s="1" t="s">
        <v>45</v>
      </c>
    </row>
    <row r="112" spans="1:33">
      <c r="A112" s="23" t="s">
        <v>69</v>
      </c>
      <c r="B112" s="24" t="s">
        <v>46</v>
      </c>
      <c r="C112" s="25">
        <v>46910.398000000001</v>
      </c>
      <c r="D112" s="25"/>
      <c r="E112" s="23">
        <f t="shared" si="7"/>
        <v>13341.519171512859</v>
      </c>
      <c r="F112" s="1">
        <f t="shared" si="8"/>
        <v>13341.5</v>
      </c>
      <c r="G112" s="1">
        <f t="shared" si="9"/>
        <v>8.9746750018093735E-3</v>
      </c>
      <c r="I112" s="2">
        <f t="shared" si="11"/>
        <v>8.9746750018093735E-3</v>
      </c>
      <c r="Q112" s="68">
        <f t="shared" si="10"/>
        <v>31891.898000000001</v>
      </c>
      <c r="AB112" s="1" t="s">
        <v>47</v>
      </c>
      <c r="AC112" s="1">
        <v>8</v>
      </c>
      <c r="AE112" s="1" t="s">
        <v>58</v>
      </c>
      <c r="AG112" s="1" t="s">
        <v>49</v>
      </c>
    </row>
    <row r="113" spans="1:33">
      <c r="A113" s="23" t="s">
        <v>69</v>
      </c>
      <c r="B113" s="24" t="s">
        <v>46</v>
      </c>
      <c r="C113" s="25">
        <v>46910.402999999998</v>
      </c>
      <c r="D113" s="25"/>
      <c r="E113" s="23">
        <f t="shared" si="7"/>
        <v>13341.529852408181</v>
      </c>
      <c r="F113" s="1">
        <f t="shared" si="8"/>
        <v>13341.5</v>
      </c>
      <c r="G113" s="1">
        <f t="shared" si="9"/>
        <v>1.3974674999190029E-2</v>
      </c>
      <c r="I113" s="2">
        <f t="shared" si="11"/>
        <v>1.3974674999190029E-2</v>
      </c>
      <c r="Q113" s="68">
        <f t="shared" si="10"/>
        <v>31891.902999999998</v>
      </c>
      <c r="AB113" s="1" t="s">
        <v>47</v>
      </c>
      <c r="AG113" s="1" t="s">
        <v>45</v>
      </c>
    </row>
    <row r="114" spans="1:33">
      <c r="A114" s="23" t="s">
        <v>69</v>
      </c>
      <c r="B114" s="24"/>
      <c r="C114" s="25">
        <v>46913.432000000001</v>
      </c>
      <c r="D114" s="25"/>
      <c r="E114" s="23">
        <f t="shared" si="7"/>
        <v>13348.000338798001</v>
      </c>
      <c r="F114" s="1">
        <f t="shared" si="8"/>
        <v>13348</v>
      </c>
      <c r="G114" s="1">
        <f t="shared" si="9"/>
        <v>1.5859999984968454E-4</v>
      </c>
      <c r="I114" s="2">
        <f t="shared" si="11"/>
        <v>1.5859999984968454E-4</v>
      </c>
      <c r="Q114" s="68">
        <f t="shared" si="10"/>
        <v>31894.932000000001</v>
      </c>
      <c r="AB114" s="1" t="s">
        <v>47</v>
      </c>
      <c r="AG114" s="1" t="s">
        <v>45</v>
      </c>
    </row>
    <row r="115" spans="1:33">
      <c r="A115" s="23" t="s">
        <v>71</v>
      </c>
      <c r="B115" s="24" t="s">
        <v>43</v>
      </c>
      <c r="C115" s="25">
        <v>46914.394</v>
      </c>
      <c r="D115" s="25" t="s">
        <v>33</v>
      </c>
      <c r="E115" s="23">
        <f t="shared" si="7"/>
        <v>13350.055343059144</v>
      </c>
      <c r="F115" s="1">
        <f t="shared" si="8"/>
        <v>13350</v>
      </c>
      <c r="G115" s="1">
        <f t="shared" si="9"/>
        <v>2.5907499999448191E-2</v>
      </c>
      <c r="H115" s="26"/>
      <c r="I115" s="1">
        <f t="shared" si="11"/>
        <v>2.5907499999448191E-2</v>
      </c>
      <c r="J115" s="2"/>
      <c r="O115" s="1">
        <f ca="1">+C$11+C$12*F115</f>
        <v>-5.1196609088471096E-2</v>
      </c>
      <c r="Q115" s="68">
        <f t="shared" si="10"/>
        <v>31895.894</v>
      </c>
      <c r="AB115" s="1" t="s">
        <v>47</v>
      </c>
      <c r="AG115" s="1" t="s">
        <v>45</v>
      </c>
    </row>
    <row r="116" spans="1:33">
      <c r="A116" s="23" t="s">
        <v>69</v>
      </c>
      <c r="B116" s="24" t="s">
        <v>46</v>
      </c>
      <c r="C116" s="25">
        <v>46916.461000000003</v>
      </c>
      <c r="D116" s="25"/>
      <c r="E116" s="23">
        <f t="shared" si="7"/>
        <v>13354.470825187822</v>
      </c>
      <c r="F116" s="1">
        <f t="shared" si="8"/>
        <v>13354.5</v>
      </c>
      <c r="G116" s="1">
        <f t="shared" si="9"/>
        <v>-1.365747499949066E-2</v>
      </c>
      <c r="I116" s="2">
        <f t="shared" si="11"/>
        <v>-1.365747499949066E-2</v>
      </c>
      <c r="Q116" s="68">
        <f t="shared" si="10"/>
        <v>31897.961000000003</v>
      </c>
      <c r="AB116" s="1" t="s">
        <v>47</v>
      </c>
      <c r="AG116" s="1" t="s">
        <v>45</v>
      </c>
    </row>
    <row r="117" spans="1:33">
      <c r="A117" s="23" t="s">
        <v>72</v>
      </c>
      <c r="B117" s="24" t="s">
        <v>46</v>
      </c>
      <c r="C117" s="25">
        <v>46917.427000000003</v>
      </c>
      <c r="D117" s="25" t="s">
        <v>33</v>
      </c>
      <c r="E117" s="23">
        <f t="shared" si="7"/>
        <v>13356.534374165229</v>
      </c>
      <c r="F117" s="1">
        <f t="shared" si="8"/>
        <v>13356.5</v>
      </c>
      <c r="G117" s="1">
        <f t="shared" si="9"/>
        <v>1.6091425000922754E-2</v>
      </c>
      <c r="H117" s="26"/>
      <c r="I117" s="1">
        <f t="shared" si="11"/>
        <v>1.6091425000922754E-2</v>
      </c>
      <c r="J117" s="2"/>
      <c r="O117" s="1">
        <f ca="1">+C$11+C$12*F117</f>
        <v>-5.116590807026157E-2</v>
      </c>
      <c r="Q117" s="68">
        <f t="shared" si="10"/>
        <v>31898.927000000003</v>
      </c>
      <c r="AB117" s="1" t="s">
        <v>47</v>
      </c>
      <c r="AG117" s="1" t="s">
        <v>45</v>
      </c>
    </row>
    <row r="118" spans="1:33">
      <c r="A118" s="23" t="s">
        <v>70</v>
      </c>
      <c r="B118" s="24"/>
      <c r="C118" s="25">
        <v>47118.239300000001</v>
      </c>
      <c r="D118" s="25"/>
      <c r="E118" s="23">
        <f t="shared" si="7"/>
        <v>13785.505405547723</v>
      </c>
      <c r="F118" s="1">
        <f t="shared" si="8"/>
        <v>13785.5</v>
      </c>
      <c r="G118" s="1">
        <f t="shared" si="9"/>
        <v>2.5304750015493482E-3</v>
      </c>
      <c r="K118" s="2">
        <f>G118</f>
        <v>2.5304750015493482E-3</v>
      </c>
      <c r="Q118" s="68">
        <f t="shared" si="10"/>
        <v>32099.739300000001</v>
      </c>
      <c r="AB118" s="1" t="s">
        <v>47</v>
      </c>
      <c r="AG118" s="1" t="s">
        <v>45</v>
      </c>
    </row>
    <row r="119" spans="1:33">
      <c r="A119" s="23" t="s">
        <v>73</v>
      </c>
      <c r="B119" s="24"/>
      <c r="C119" s="25">
        <v>47206.472000000002</v>
      </c>
      <c r="D119" s="25"/>
      <c r="E119" s="23">
        <f t="shared" si="7"/>
        <v>13973.986252192391</v>
      </c>
      <c r="F119" s="1">
        <f t="shared" si="8"/>
        <v>13974</v>
      </c>
      <c r="G119" s="1">
        <f t="shared" si="9"/>
        <v>-6.4357000010204501E-3</v>
      </c>
      <c r="I119" s="2">
        <f t="shared" ref="I119:I154" si="12">G119</f>
        <v>-6.4357000010204501E-3</v>
      </c>
      <c r="Q119" s="68">
        <f t="shared" si="10"/>
        <v>32187.972000000002</v>
      </c>
      <c r="AB119" s="1" t="s">
        <v>47</v>
      </c>
      <c r="AC119" s="1">
        <v>8</v>
      </c>
      <c r="AE119" s="1" t="s">
        <v>58</v>
      </c>
      <c r="AG119" s="1" t="s">
        <v>49</v>
      </c>
    </row>
    <row r="120" spans="1:33">
      <c r="A120" s="23" t="s">
        <v>73</v>
      </c>
      <c r="B120" s="24"/>
      <c r="C120" s="25">
        <v>47214.438000000002</v>
      </c>
      <c r="D120" s="25"/>
      <c r="E120" s="23">
        <f t="shared" si="7"/>
        <v>13991.00305462926</v>
      </c>
      <c r="F120" s="1">
        <f t="shared" si="8"/>
        <v>13991</v>
      </c>
      <c r="G120" s="1">
        <f t="shared" si="9"/>
        <v>1.4299500035122037E-3</v>
      </c>
      <c r="I120" s="2">
        <f t="shared" si="12"/>
        <v>1.4299500035122037E-3</v>
      </c>
      <c r="Q120" s="68">
        <f t="shared" si="10"/>
        <v>32195.938000000002</v>
      </c>
      <c r="AB120" s="1" t="s">
        <v>47</v>
      </c>
      <c r="AG120" s="1" t="s">
        <v>45</v>
      </c>
    </row>
    <row r="121" spans="1:33">
      <c r="A121" s="23" t="s">
        <v>74</v>
      </c>
      <c r="B121" s="24" t="s">
        <v>46</v>
      </c>
      <c r="C121" s="25">
        <v>47233.4</v>
      </c>
      <c r="D121" s="25"/>
      <c r="E121" s="23">
        <f t="shared" si="7"/>
        <v>14031.509282071875</v>
      </c>
      <c r="F121" s="1">
        <f t="shared" si="8"/>
        <v>14031.5</v>
      </c>
      <c r="G121" s="1">
        <f t="shared" si="9"/>
        <v>4.3451750025269575E-3</v>
      </c>
      <c r="I121" s="2">
        <f t="shared" si="12"/>
        <v>4.3451750025269575E-3</v>
      </c>
      <c r="Q121" s="68">
        <f t="shared" si="10"/>
        <v>32214.9</v>
      </c>
      <c r="AB121" s="1" t="s">
        <v>47</v>
      </c>
      <c r="AC121" s="1">
        <v>9</v>
      </c>
      <c r="AE121" s="1" t="s">
        <v>58</v>
      </c>
      <c r="AG121" s="1" t="s">
        <v>49</v>
      </c>
    </row>
    <row r="122" spans="1:33">
      <c r="A122" s="23" t="s">
        <v>69</v>
      </c>
      <c r="B122" s="24"/>
      <c r="C122" s="25">
        <v>47265.455999999998</v>
      </c>
      <c r="D122" s="25"/>
      <c r="E122" s="23">
        <f t="shared" si="7"/>
        <v>14099.986638199942</v>
      </c>
      <c r="F122" s="1">
        <f t="shared" si="8"/>
        <v>14100</v>
      </c>
      <c r="G122" s="1">
        <f t="shared" si="9"/>
        <v>-6.2550000002374873E-3</v>
      </c>
      <c r="I122" s="2">
        <f t="shared" si="12"/>
        <v>-6.2550000002374873E-3</v>
      </c>
      <c r="Q122" s="68">
        <f t="shared" si="10"/>
        <v>32246.955999999998</v>
      </c>
      <c r="AB122" s="1" t="s">
        <v>47</v>
      </c>
      <c r="AC122" s="1">
        <v>7</v>
      </c>
      <c r="AE122" s="1" t="s">
        <v>58</v>
      </c>
      <c r="AG122" s="1" t="s">
        <v>49</v>
      </c>
    </row>
    <row r="123" spans="1:33">
      <c r="A123" s="23" t="s">
        <v>74</v>
      </c>
      <c r="B123" s="24" t="s">
        <v>46</v>
      </c>
      <c r="C123" s="25">
        <v>47270.368999999999</v>
      </c>
      <c r="D123" s="25"/>
      <c r="E123" s="23">
        <f t="shared" si="7"/>
        <v>14110.481685949419</v>
      </c>
      <c r="F123" s="1">
        <f t="shared" si="8"/>
        <v>14110.5</v>
      </c>
      <c r="G123" s="1">
        <f t="shared" si="9"/>
        <v>-8.5732750012539327E-3</v>
      </c>
      <c r="I123" s="2">
        <f t="shared" si="12"/>
        <v>-8.5732750012539327E-3</v>
      </c>
      <c r="Q123" s="68">
        <f t="shared" si="10"/>
        <v>32251.868999999999</v>
      </c>
      <c r="AB123" s="1" t="s">
        <v>47</v>
      </c>
      <c r="AC123" s="1">
        <v>6</v>
      </c>
      <c r="AE123" s="1" t="s">
        <v>58</v>
      </c>
      <c r="AG123" s="1" t="s">
        <v>49</v>
      </c>
    </row>
    <row r="124" spans="1:33">
      <c r="A124" s="23" t="s">
        <v>75</v>
      </c>
      <c r="B124" s="24"/>
      <c r="C124" s="25">
        <v>47590.34</v>
      </c>
      <c r="D124" s="25"/>
      <c r="E124" s="23">
        <f t="shared" si="7"/>
        <v>14793.997037760482</v>
      </c>
      <c r="F124" s="1">
        <f t="shared" si="8"/>
        <v>14794</v>
      </c>
      <c r="G124" s="1">
        <f t="shared" si="9"/>
        <v>-1.3867000016034581E-3</v>
      </c>
      <c r="I124" s="2">
        <f t="shared" si="12"/>
        <v>-1.3867000016034581E-3</v>
      </c>
      <c r="Q124" s="68">
        <f t="shared" si="10"/>
        <v>32571.839999999997</v>
      </c>
      <c r="AB124" s="1" t="s">
        <v>47</v>
      </c>
      <c r="AC124" s="1">
        <v>8</v>
      </c>
      <c r="AE124" s="1" t="s">
        <v>58</v>
      </c>
      <c r="AG124" s="1" t="s">
        <v>49</v>
      </c>
    </row>
    <row r="125" spans="1:33">
      <c r="A125" s="23" t="s">
        <v>75</v>
      </c>
      <c r="B125" s="24"/>
      <c r="C125" s="25">
        <v>47597.358</v>
      </c>
      <c r="D125" s="25"/>
      <c r="E125" s="23">
        <f t="shared" si="7"/>
        <v>14808.988742443134</v>
      </c>
      <c r="F125" s="1">
        <f t="shared" si="8"/>
        <v>14809</v>
      </c>
      <c r="G125" s="1">
        <f t="shared" si="9"/>
        <v>-5.2699500010930933E-3</v>
      </c>
      <c r="I125" s="2">
        <f t="shared" si="12"/>
        <v>-5.2699500010930933E-3</v>
      </c>
      <c r="Q125" s="68">
        <f t="shared" si="10"/>
        <v>32578.858</v>
      </c>
      <c r="AB125" s="1" t="s">
        <v>47</v>
      </c>
      <c r="AC125" s="1">
        <v>11</v>
      </c>
      <c r="AE125" s="1" t="s">
        <v>76</v>
      </c>
      <c r="AG125" s="1" t="s">
        <v>49</v>
      </c>
    </row>
    <row r="126" spans="1:33">
      <c r="A126" s="23" t="s">
        <v>75</v>
      </c>
      <c r="B126" s="24"/>
      <c r="C126" s="25">
        <v>47612.358</v>
      </c>
      <c r="D126" s="25"/>
      <c r="E126" s="23">
        <f t="shared" si="7"/>
        <v>14841.031428427696</v>
      </c>
      <c r="F126" s="1">
        <f t="shared" si="8"/>
        <v>14841</v>
      </c>
      <c r="G126" s="1">
        <f t="shared" si="9"/>
        <v>1.4712449999933597E-2</v>
      </c>
      <c r="I126" s="2">
        <f t="shared" si="12"/>
        <v>1.4712449999933597E-2</v>
      </c>
      <c r="Q126" s="68">
        <f t="shared" si="10"/>
        <v>32593.858</v>
      </c>
      <c r="AB126" s="1" t="s">
        <v>47</v>
      </c>
      <c r="AC126" s="1">
        <v>11</v>
      </c>
      <c r="AE126" s="1" t="s">
        <v>58</v>
      </c>
      <c r="AG126" s="1" t="s">
        <v>49</v>
      </c>
    </row>
    <row r="127" spans="1:33">
      <c r="A127" s="23" t="s">
        <v>69</v>
      </c>
      <c r="B127" s="24" t="s">
        <v>46</v>
      </c>
      <c r="C127" s="25">
        <v>47673.434999999998</v>
      </c>
      <c r="D127" s="25"/>
      <c r="E127" s="23">
        <f t="shared" si="7"/>
        <v>14971.502837219627</v>
      </c>
      <c r="F127" s="1">
        <f t="shared" si="8"/>
        <v>14971.5</v>
      </c>
      <c r="G127" s="1">
        <f t="shared" si="9"/>
        <v>1.3281749997986481E-3</v>
      </c>
      <c r="I127" s="2">
        <f t="shared" si="12"/>
        <v>1.3281749997986481E-3</v>
      </c>
      <c r="Q127" s="68">
        <f t="shared" si="10"/>
        <v>32654.934999999998</v>
      </c>
      <c r="AB127" s="1" t="s">
        <v>77</v>
      </c>
      <c r="AC127" s="1">
        <v>16</v>
      </c>
      <c r="AE127" s="1" t="s">
        <v>48</v>
      </c>
      <c r="AG127" s="1" t="s">
        <v>49</v>
      </c>
    </row>
    <row r="128" spans="1:33">
      <c r="A128" s="23" t="s">
        <v>78</v>
      </c>
      <c r="B128" s="24"/>
      <c r="C128" s="25">
        <v>47939.557999999997</v>
      </c>
      <c r="D128" s="25"/>
      <c r="E128" s="23">
        <f t="shared" si="7"/>
        <v>15539.98921870425</v>
      </c>
      <c r="F128" s="1">
        <f t="shared" si="8"/>
        <v>15540</v>
      </c>
      <c r="G128" s="1">
        <f t="shared" si="9"/>
        <v>-5.0470000060158782E-3</v>
      </c>
      <c r="I128" s="2">
        <f t="shared" si="12"/>
        <v>-5.0470000060158782E-3</v>
      </c>
      <c r="Q128" s="68">
        <f t="shared" si="10"/>
        <v>32921.057999999997</v>
      </c>
      <c r="AB128" s="1" t="s">
        <v>47</v>
      </c>
      <c r="AC128" s="1">
        <v>8</v>
      </c>
      <c r="AE128" s="1" t="s">
        <v>58</v>
      </c>
      <c r="AG128" s="1" t="s">
        <v>49</v>
      </c>
    </row>
    <row r="129" spans="1:33">
      <c r="A129" s="23" t="s">
        <v>78</v>
      </c>
      <c r="B129" s="24"/>
      <c r="C129" s="25">
        <v>47939.56</v>
      </c>
      <c r="D129" s="25"/>
      <c r="E129" s="23">
        <f t="shared" si="7"/>
        <v>15539.993491062382</v>
      </c>
      <c r="F129" s="1">
        <f t="shared" si="8"/>
        <v>15540</v>
      </c>
      <c r="G129" s="1">
        <f t="shared" si="9"/>
        <v>-3.0470000056084245E-3</v>
      </c>
      <c r="I129" s="2">
        <f t="shared" si="12"/>
        <v>-3.0470000056084245E-3</v>
      </c>
      <c r="Q129" s="68">
        <f t="shared" si="10"/>
        <v>32921.06</v>
      </c>
      <c r="AB129" s="1" t="s">
        <v>47</v>
      </c>
      <c r="AC129" s="1">
        <v>7</v>
      </c>
      <c r="AE129" s="1" t="s">
        <v>58</v>
      </c>
      <c r="AG129" s="1" t="s">
        <v>49</v>
      </c>
    </row>
    <row r="130" spans="1:33">
      <c r="A130" s="23" t="s">
        <v>79</v>
      </c>
      <c r="B130" s="24" t="s">
        <v>43</v>
      </c>
      <c r="C130" s="25">
        <v>47939.560299999997</v>
      </c>
      <c r="D130" s="25" t="s">
        <v>33</v>
      </c>
      <c r="E130" s="23">
        <f t="shared" si="7"/>
        <v>15539.994131916101</v>
      </c>
      <c r="F130" s="1">
        <f t="shared" si="8"/>
        <v>15540</v>
      </c>
      <c r="G130" s="1">
        <f t="shared" si="9"/>
        <v>-2.7470000059111044E-3</v>
      </c>
      <c r="H130" s="26"/>
      <c r="I130" s="1">
        <f t="shared" si="12"/>
        <v>-2.7470000059111044E-3</v>
      </c>
      <c r="J130" s="2"/>
      <c r="O130" s="1">
        <f ca="1">+C$11+C$12*F130</f>
        <v>-4.0852727568645011E-2</v>
      </c>
      <c r="Q130" s="68">
        <f t="shared" si="10"/>
        <v>32921.060299999997</v>
      </c>
      <c r="AB130" s="1" t="s">
        <v>47</v>
      </c>
      <c r="AC130" s="1">
        <v>7</v>
      </c>
      <c r="AE130" s="1" t="s">
        <v>58</v>
      </c>
      <c r="AG130" s="1" t="s">
        <v>49</v>
      </c>
    </row>
    <row r="131" spans="1:33">
      <c r="A131" s="23" t="s">
        <v>78</v>
      </c>
      <c r="B131" s="24"/>
      <c r="C131" s="25">
        <v>47939.571000000004</v>
      </c>
      <c r="D131" s="25"/>
      <c r="E131" s="23">
        <f t="shared" si="7"/>
        <v>15540.016989032118</v>
      </c>
      <c r="F131" s="1">
        <f t="shared" si="8"/>
        <v>15540</v>
      </c>
      <c r="G131" s="1">
        <f t="shared" si="9"/>
        <v>7.9530000002705492E-3</v>
      </c>
      <c r="I131" s="2">
        <f t="shared" si="12"/>
        <v>7.9530000002705492E-3</v>
      </c>
      <c r="Q131" s="68">
        <f t="shared" si="10"/>
        <v>32921.071000000004</v>
      </c>
      <c r="AB131" s="1" t="s">
        <v>47</v>
      </c>
      <c r="AC131" s="1">
        <v>7</v>
      </c>
      <c r="AE131" s="1" t="s">
        <v>58</v>
      </c>
      <c r="AG131" s="1" t="s">
        <v>49</v>
      </c>
    </row>
    <row r="132" spans="1:33">
      <c r="A132" s="23" t="s">
        <v>78</v>
      </c>
      <c r="B132" s="24"/>
      <c r="C132" s="25">
        <v>47942.377999999997</v>
      </c>
      <c r="D132" s="25"/>
      <c r="E132" s="23">
        <f t="shared" si="7"/>
        <v>15546.013243669348</v>
      </c>
      <c r="F132" s="1">
        <f t="shared" si="8"/>
        <v>15546</v>
      </c>
      <c r="G132" s="1">
        <f t="shared" si="9"/>
        <v>6.1997000011615455E-3</v>
      </c>
      <c r="I132" s="2">
        <f t="shared" si="12"/>
        <v>6.1997000011615455E-3</v>
      </c>
      <c r="Q132" s="68">
        <f t="shared" si="10"/>
        <v>32923.877999999997</v>
      </c>
      <c r="AB132" s="1" t="s">
        <v>47</v>
      </c>
      <c r="AC132" s="1">
        <v>10</v>
      </c>
      <c r="AE132" s="1" t="s">
        <v>58</v>
      </c>
      <c r="AG132" s="1" t="s">
        <v>49</v>
      </c>
    </row>
    <row r="133" spans="1:33">
      <c r="A133" s="23" t="s">
        <v>78</v>
      </c>
      <c r="B133" s="24" t="s">
        <v>46</v>
      </c>
      <c r="C133" s="25">
        <v>47945.419000000002</v>
      </c>
      <c r="D133" s="25"/>
      <c r="E133" s="23">
        <f t="shared" si="7"/>
        <v>15552.509364207961</v>
      </c>
      <c r="F133" s="1">
        <f t="shared" si="8"/>
        <v>15552.5</v>
      </c>
      <c r="G133" s="1">
        <f t="shared" si="9"/>
        <v>4.3836250042659231E-3</v>
      </c>
      <c r="I133" s="2">
        <f t="shared" si="12"/>
        <v>4.3836250042659231E-3</v>
      </c>
      <c r="Q133" s="68">
        <f t="shared" si="10"/>
        <v>32926.919000000002</v>
      </c>
      <c r="AB133" s="1" t="s">
        <v>47</v>
      </c>
      <c r="AC133" s="1">
        <v>12</v>
      </c>
      <c r="AE133" s="1" t="s">
        <v>58</v>
      </c>
      <c r="AG133" s="1" t="s">
        <v>49</v>
      </c>
    </row>
    <row r="134" spans="1:33">
      <c r="A134" s="23" t="s">
        <v>78</v>
      </c>
      <c r="B134" s="24" t="s">
        <v>46</v>
      </c>
      <c r="C134" s="25">
        <v>47945.421000000002</v>
      </c>
      <c r="D134" s="25"/>
      <c r="E134" s="23">
        <f t="shared" si="7"/>
        <v>15552.513636566093</v>
      </c>
      <c r="F134" s="1">
        <f t="shared" si="8"/>
        <v>15552.5</v>
      </c>
      <c r="G134" s="1">
        <f t="shared" si="9"/>
        <v>6.3836250046733767E-3</v>
      </c>
      <c r="I134" s="2">
        <f t="shared" si="12"/>
        <v>6.3836250046733767E-3</v>
      </c>
      <c r="Q134" s="68">
        <f t="shared" si="10"/>
        <v>32926.921000000002</v>
      </c>
      <c r="AB134" s="1" t="s">
        <v>47</v>
      </c>
      <c r="AC134" s="1">
        <v>9</v>
      </c>
      <c r="AE134" s="1" t="s">
        <v>58</v>
      </c>
      <c r="AG134" s="1" t="s">
        <v>49</v>
      </c>
    </row>
    <row r="135" spans="1:33">
      <c r="A135" s="23" t="s">
        <v>78</v>
      </c>
      <c r="B135" s="24" t="s">
        <v>46</v>
      </c>
      <c r="C135" s="25">
        <v>47945.423000000003</v>
      </c>
      <c r="D135" s="25"/>
      <c r="E135" s="23">
        <f t="shared" si="7"/>
        <v>15552.517908924225</v>
      </c>
      <c r="F135" s="1">
        <f t="shared" si="8"/>
        <v>15552.5</v>
      </c>
      <c r="G135" s="1">
        <f t="shared" si="9"/>
        <v>8.3836250050808303E-3</v>
      </c>
      <c r="I135" s="2">
        <f t="shared" si="12"/>
        <v>8.3836250050808303E-3</v>
      </c>
      <c r="Q135" s="68">
        <f t="shared" si="10"/>
        <v>32926.923000000003</v>
      </c>
    </row>
    <row r="136" spans="1:33">
      <c r="A136" s="23" t="s">
        <v>80</v>
      </c>
      <c r="B136" s="24"/>
      <c r="C136" s="25">
        <v>47956.425999999999</v>
      </c>
      <c r="D136" s="25"/>
      <c r="E136" s="23">
        <f t="shared" si="7"/>
        <v>15576.022287183427</v>
      </c>
      <c r="F136" s="1">
        <f t="shared" si="8"/>
        <v>15576</v>
      </c>
      <c r="G136" s="1">
        <f t="shared" si="9"/>
        <v>1.0433199997351039E-2</v>
      </c>
      <c r="I136" s="2">
        <f t="shared" si="12"/>
        <v>1.0433199997351039E-2</v>
      </c>
      <c r="Q136" s="68">
        <f t="shared" si="10"/>
        <v>32937.925999999999</v>
      </c>
    </row>
    <row r="137" spans="1:33">
      <c r="A137" s="23" t="s">
        <v>80</v>
      </c>
      <c r="B137" s="24" t="s">
        <v>46</v>
      </c>
      <c r="C137" s="25">
        <v>47968.356</v>
      </c>
      <c r="D137" s="25"/>
      <c r="E137" s="23">
        <f t="shared" si="7"/>
        <v>15601.506903436482</v>
      </c>
      <c r="F137" s="1">
        <f t="shared" si="8"/>
        <v>15601.5</v>
      </c>
      <c r="G137" s="1">
        <f t="shared" si="9"/>
        <v>3.2316750002792105E-3</v>
      </c>
      <c r="I137" s="2">
        <f t="shared" si="12"/>
        <v>3.2316750002792105E-3</v>
      </c>
      <c r="Q137" s="68">
        <f t="shared" si="10"/>
        <v>32949.856</v>
      </c>
    </row>
    <row r="138" spans="1:33">
      <c r="A138" s="23" t="s">
        <v>78</v>
      </c>
      <c r="B138" s="24"/>
      <c r="C138" s="25">
        <v>47970.464</v>
      </c>
      <c r="D138" s="25"/>
      <c r="E138" s="23">
        <f t="shared" si="7"/>
        <v>15606.009968906847</v>
      </c>
      <c r="F138" s="1">
        <f t="shared" si="8"/>
        <v>15606</v>
      </c>
      <c r="G138" s="1">
        <f t="shared" si="9"/>
        <v>4.6666999987792224E-3</v>
      </c>
      <c r="I138" s="2">
        <f t="shared" si="12"/>
        <v>4.6666999987792224E-3</v>
      </c>
      <c r="Q138" s="68">
        <f t="shared" si="10"/>
        <v>32951.964</v>
      </c>
    </row>
    <row r="139" spans="1:33">
      <c r="A139" s="23" t="s">
        <v>81</v>
      </c>
      <c r="B139" s="24" t="s">
        <v>46</v>
      </c>
      <c r="C139" s="25">
        <v>47983.334000000003</v>
      </c>
      <c r="D139" s="25"/>
      <c r="E139" s="23">
        <f t="shared" si="7"/>
        <v>15633.502593481606</v>
      </c>
      <c r="F139" s="1">
        <f t="shared" si="8"/>
        <v>15633.5</v>
      </c>
      <c r="G139" s="1">
        <f t="shared" si="9"/>
        <v>1.2140750040998682E-3</v>
      </c>
      <c r="I139" s="2">
        <f t="shared" si="12"/>
        <v>1.2140750040998682E-3</v>
      </c>
      <c r="Q139" s="68">
        <f t="shared" si="10"/>
        <v>32964.834000000003</v>
      </c>
    </row>
    <row r="140" spans="1:33">
      <c r="A140" s="23" t="s">
        <v>78</v>
      </c>
      <c r="B140" s="24" t="s">
        <v>46</v>
      </c>
      <c r="C140" s="25">
        <v>47995.506999999998</v>
      </c>
      <c r="D140" s="25"/>
      <c r="E140" s="23">
        <f t="shared" si="7"/>
        <v>15659.506301247598</v>
      </c>
      <c r="F140" s="1">
        <f t="shared" si="8"/>
        <v>15659.5</v>
      </c>
      <c r="G140" s="1">
        <f t="shared" si="9"/>
        <v>2.9497750001610257E-3</v>
      </c>
      <c r="I140" s="2">
        <f t="shared" si="12"/>
        <v>2.9497750001610257E-3</v>
      </c>
      <c r="Q140" s="68">
        <f t="shared" si="10"/>
        <v>32977.006999999998</v>
      </c>
    </row>
    <row r="141" spans="1:33">
      <c r="A141" s="23" t="s">
        <v>78</v>
      </c>
      <c r="B141" s="24" t="s">
        <v>46</v>
      </c>
      <c r="C141" s="25">
        <v>48011.41</v>
      </c>
      <c r="D141" s="25"/>
      <c r="E141" s="23">
        <f t="shared" si="7"/>
        <v>15693.477956928444</v>
      </c>
      <c r="F141" s="1">
        <f t="shared" si="8"/>
        <v>15693.5</v>
      </c>
      <c r="G141" s="1">
        <f t="shared" si="9"/>
        <v>-1.0318924993043765E-2</v>
      </c>
      <c r="I141" s="2">
        <f t="shared" si="12"/>
        <v>-1.0318924993043765E-2</v>
      </c>
      <c r="Q141" s="68">
        <f t="shared" si="10"/>
        <v>32992.910000000003</v>
      </c>
    </row>
    <row r="142" spans="1:33">
      <c r="A142" s="23" t="s">
        <v>78</v>
      </c>
      <c r="B142" s="24" t="s">
        <v>46</v>
      </c>
      <c r="C142" s="25">
        <v>48011.415999999997</v>
      </c>
      <c r="D142" s="25"/>
      <c r="E142" s="23">
        <f t="shared" si="7"/>
        <v>15693.490774002823</v>
      </c>
      <c r="F142" s="1">
        <f t="shared" si="8"/>
        <v>15693.5</v>
      </c>
      <c r="G142" s="1">
        <f t="shared" si="9"/>
        <v>-4.3189249990973622E-3</v>
      </c>
      <c r="I142" s="2">
        <f t="shared" si="12"/>
        <v>-4.3189249990973622E-3</v>
      </c>
      <c r="Q142" s="68">
        <f t="shared" si="10"/>
        <v>32992.915999999997</v>
      </c>
    </row>
    <row r="143" spans="1:33">
      <c r="A143" s="23" t="s">
        <v>79</v>
      </c>
      <c r="B143" s="24" t="s">
        <v>46</v>
      </c>
      <c r="C143" s="25">
        <v>48011.4162</v>
      </c>
      <c r="D143" s="25" t="s">
        <v>33</v>
      </c>
      <c r="E143" s="23">
        <f t="shared" si="7"/>
        <v>15693.491201238641</v>
      </c>
      <c r="F143" s="1">
        <f t="shared" si="8"/>
        <v>15693.5</v>
      </c>
      <c r="G143" s="1">
        <f t="shared" si="9"/>
        <v>-4.1189249968738295E-3</v>
      </c>
      <c r="H143" s="26"/>
      <c r="I143" s="1">
        <f t="shared" si="12"/>
        <v>-4.1189249968738295E-3</v>
      </c>
      <c r="J143" s="2"/>
      <c r="O143" s="1">
        <f ca="1">+C$11+C$12*F143</f>
        <v>-4.0127711215543038E-2</v>
      </c>
      <c r="Q143" s="68">
        <f t="shared" si="10"/>
        <v>32992.9162</v>
      </c>
    </row>
    <row r="144" spans="1:33">
      <c r="A144" s="23" t="s">
        <v>81</v>
      </c>
      <c r="B144" s="24" t="s">
        <v>46</v>
      </c>
      <c r="C144" s="25">
        <v>48011.42</v>
      </c>
      <c r="D144" s="25"/>
      <c r="E144" s="23">
        <f t="shared" si="7"/>
        <v>15693.499318719088</v>
      </c>
      <c r="F144" s="1">
        <f t="shared" si="8"/>
        <v>15693.5</v>
      </c>
      <c r="G144" s="1">
        <f t="shared" si="9"/>
        <v>-3.1892499828245491E-4</v>
      </c>
      <c r="I144" s="2">
        <f t="shared" si="12"/>
        <v>-3.1892499828245491E-4</v>
      </c>
      <c r="Q144" s="68">
        <f t="shared" si="10"/>
        <v>32992.92</v>
      </c>
    </row>
    <row r="145" spans="1:17">
      <c r="A145" s="23" t="s">
        <v>81</v>
      </c>
      <c r="B145" s="24"/>
      <c r="C145" s="25">
        <v>48015.400999999998</v>
      </c>
      <c r="D145" s="25"/>
      <c r="E145" s="23">
        <f t="shared" si="7"/>
        <v>15702.003447579391</v>
      </c>
      <c r="F145" s="1">
        <f t="shared" si="8"/>
        <v>15702</v>
      </c>
      <c r="G145" s="1">
        <f t="shared" si="9"/>
        <v>1.6138999999384396E-3</v>
      </c>
      <c r="I145" s="2">
        <f t="shared" si="12"/>
        <v>1.6138999999384396E-3</v>
      </c>
      <c r="Q145" s="68">
        <f t="shared" si="10"/>
        <v>32996.900999999998</v>
      </c>
    </row>
    <row r="146" spans="1:17">
      <c r="A146" s="23" t="s">
        <v>78</v>
      </c>
      <c r="B146" s="24" t="s">
        <v>46</v>
      </c>
      <c r="C146" s="25">
        <v>48273.567000000003</v>
      </c>
      <c r="D146" s="25"/>
      <c r="E146" s="23">
        <f t="shared" si="7"/>
        <v>16253.492252238748</v>
      </c>
      <c r="F146" s="1">
        <f t="shared" si="8"/>
        <v>16253.5</v>
      </c>
      <c r="G146" s="1">
        <f t="shared" si="9"/>
        <v>-3.6269249976612628E-3</v>
      </c>
      <c r="I146" s="2">
        <f t="shared" si="12"/>
        <v>-3.6269249976612628E-3</v>
      </c>
      <c r="Q146" s="68">
        <f t="shared" si="10"/>
        <v>33255.067000000003</v>
      </c>
    </row>
    <row r="147" spans="1:17">
      <c r="A147" s="23" t="s">
        <v>78</v>
      </c>
      <c r="B147" s="24" t="s">
        <v>46</v>
      </c>
      <c r="C147" s="25">
        <v>48275.442000000003</v>
      </c>
      <c r="D147" s="25"/>
      <c r="E147" s="23">
        <f t="shared" si="7"/>
        <v>16257.497587986818</v>
      </c>
      <c r="F147" s="1">
        <f t="shared" si="8"/>
        <v>16257.5</v>
      </c>
      <c r="G147" s="1">
        <f t="shared" si="9"/>
        <v>-1.1291249975329265E-3</v>
      </c>
      <c r="I147" s="2">
        <f t="shared" si="12"/>
        <v>-1.1291249975329265E-3</v>
      </c>
      <c r="Q147" s="68">
        <f t="shared" si="10"/>
        <v>33256.942000000003</v>
      </c>
    </row>
    <row r="148" spans="1:17">
      <c r="A148" s="23" t="s">
        <v>78</v>
      </c>
      <c r="B148" s="24" t="s">
        <v>46</v>
      </c>
      <c r="C148" s="25">
        <v>48281.502</v>
      </c>
      <c r="D148" s="25"/>
      <c r="E148" s="23">
        <f t="shared" si="7"/>
        <v>16270.442833124576</v>
      </c>
      <c r="F148" s="1">
        <f t="shared" si="8"/>
        <v>16270.5</v>
      </c>
      <c r="G148" s="1">
        <f t="shared" si="9"/>
        <v>-2.6761274995806161E-2</v>
      </c>
      <c r="I148" s="2">
        <f t="shared" si="12"/>
        <v>-2.6761274995806161E-2</v>
      </c>
      <c r="Q148" s="68">
        <f t="shared" si="10"/>
        <v>33263.002</v>
      </c>
    </row>
    <row r="149" spans="1:17">
      <c r="A149" s="23" t="s">
        <v>82</v>
      </c>
      <c r="B149" s="24" t="s">
        <v>46</v>
      </c>
      <c r="C149" s="25">
        <v>48281.502099999998</v>
      </c>
      <c r="D149" s="25" t="s">
        <v>33</v>
      </c>
      <c r="E149" s="23">
        <f t="shared" ref="E149:E212" si="13">+(C149-C$7)/C$8</f>
        <v>16270.443046742477</v>
      </c>
      <c r="F149" s="1">
        <f t="shared" ref="F149:F212" si="14">ROUND(2*E149,0)/2</f>
        <v>16270.5</v>
      </c>
      <c r="G149" s="1">
        <f t="shared" ref="G149:G212" si="15">+C149-(C$7+F149*C$8)</f>
        <v>-2.6661274998332374E-2</v>
      </c>
      <c r="H149" s="26"/>
      <c r="I149" s="1">
        <f t="shared" si="12"/>
        <v>-2.6661274998332374E-2</v>
      </c>
      <c r="J149" s="2"/>
      <c r="O149" s="1">
        <f ca="1">+C$11+C$12*F149</f>
        <v>-3.7402405445250961E-2</v>
      </c>
      <c r="Q149" s="68">
        <f t="shared" ref="Q149:Q212" si="16">+C149-15018.5</f>
        <v>33263.002099999998</v>
      </c>
    </row>
    <row r="150" spans="1:17">
      <c r="A150" s="23" t="s">
        <v>78</v>
      </c>
      <c r="B150" s="24"/>
      <c r="C150" s="25">
        <v>48330.438000000002</v>
      </c>
      <c r="D150" s="25"/>
      <c r="E150" s="23">
        <f t="shared" si="13"/>
        <v>16374.978891880612</v>
      </c>
      <c r="F150" s="1">
        <f t="shared" si="14"/>
        <v>16375</v>
      </c>
      <c r="G150" s="1">
        <f t="shared" si="15"/>
        <v>-9.8812500000349246E-3</v>
      </c>
      <c r="I150" s="2">
        <f t="shared" si="12"/>
        <v>-9.8812500000349246E-3</v>
      </c>
      <c r="Q150" s="68">
        <f t="shared" si="16"/>
        <v>33311.938000000002</v>
      </c>
    </row>
    <row r="151" spans="1:17">
      <c r="A151" s="23" t="s">
        <v>83</v>
      </c>
      <c r="B151" s="24"/>
      <c r="C151" s="25">
        <v>48331.394999999997</v>
      </c>
      <c r="D151" s="25"/>
      <c r="E151" s="23">
        <f t="shared" si="13"/>
        <v>16377.023215246416</v>
      </c>
      <c r="F151" s="1">
        <f t="shared" si="14"/>
        <v>16377</v>
      </c>
      <c r="G151" s="1">
        <f t="shared" si="15"/>
        <v>1.0867649994906969E-2</v>
      </c>
      <c r="I151" s="2">
        <f t="shared" si="12"/>
        <v>1.0867649994906969E-2</v>
      </c>
      <c r="Q151" s="68">
        <f t="shared" si="16"/>
        <v>33312.894999999997</v>
      </c>
    </row>
    <row r="152" spans="1:17">
      <c r="A152" s="23" t="s">
        <v>83</v>
      </c>
      <c r="B152" s="24"/>
      <c r="C152" s="25">
        <v>48361.358999999997</v>
      </c>
      <c r="D152" s="25"/>
      <c r="E152" s="23">
        <f t="shared" si="13"/>
        <v>16441.031684769176</v>
      </c>
      <c r="F152" s="1">
        <f t="shared" si="14"/>
        <v>16441</v>
      </c>
      <c r="G152" s="1">
        <f t="shared" si="15"/>
        <v>1.4832449996902142E-2</v>
      </c>
      <c r="I152" s="2">
        <f t="shared" si="12"/>
        <v>1.4832449996902142E-2</v>
      </c>
      <c r="Q152" s="68">
        <f t="shared" si="16"/>
        <v>33342.858999999997</v>
      </c>
    </row>
    <row r="153" spans="1:17">
      <c r="A153" s="23" t="s">
        <v>82</v>
      </c>
      <c r="B153" s="24" t="s">
        <v>46</v>
      </c>
      <c r="C153" s="25">
        <v>48362.507700000002</v>
      </c>
      <c r="D153" s="25" t="s">
        <v>33</v>
      </c>
      <c r="E153" s="23">
        <f t="shared" si="13"/>
        <v>16443.485513661883</v>
      </c>
      <c r="F153" s="1">
        <f t="shared" si="14"/>
        <v>16443.5</v>
      </c>
      <c r="G153" s="1">
        <f t="shared" si="15"/>
        <v>-6.7814249996445142E-3</v>
      </c>
      <c r="H153" s="26"/>
      <c r="I153" s="1">
        <f t="shared" si="12"/>
        <v>-6.7814249996445142E-3</v>
      </c>
      <c r="J153" s="2"/>
      <c r="O153" s="1">
        <f ca="1">+C$11+C$12*F153</f>
        <v>-3.6585286037520412E-2</v>
      </c>
      <c r="Q153" s="68">
        <f t="shared" si="16"/>
        <v>33344.007700000002</v>
      </c>
    </row>
    <row r="154" spans="1:17">
      <c r="A154" s="23" t="s">
        <v>78</v>
      </c>
      <c r="B154" s="24" t="s">
        <v>46</v>
      </c>
      <c r="C154" s="25">
        <v>48362.508000000002</v>
      </c>
      <c r="D154" s="25"/>
      <c r="E154" s="23">
        <f t="shared" si="13"/>
        <v>16443.486154515602</v>
      </c>
      <c r="F154" s="1">
        <f t="shared" si="14"/>
        <v>16443.5</v>
      </c>
      <c r="G154" s="1">
        <f t="shared" si="15"/>
        <v>-6.481424999947194E-3</v>
      </c>
      <c r="I154" s="2">
        <f t="shared" si="12"/>
        <v>-6.481424999947194E-3</v>
      </c>
      <c r="Q154" s="68">
        <f t="shared" si="16"/>
        <v>33344.008000000002</v>
      </c>
    </row>
    <row r="155" spans="1:17">
      <c r="A155" s="23" t="s">
        <v>84</v>
      </c>
      <c r="B155" s="24"/>
      <c r="C155" s="25">
        <v>48677.332999999999</v>
      </c>
      <c r="D155" s="25">
        <v>4.0000000000000001E-3</v>
      </c>
      <c r="E155" s="23">
        <f t="shared" si="13"/>
        <v>17116.008728854897</v>
      </c>
      <c r="F155" s="1">
        <f t="shared" si="14"/>
        <v>17116</v>
      </c>
      <c r="G155" s="1">
        <f t="shared" si="15"/>
        <v>4.0862000023480505E-3</v>
      </c>
      <c r="K155" s="1">
        <f t="shared" ref="K155:K160" si="17">G155</f>
        <v>4.0862000023480505E-3</v>
      </c>
      <c r="Q155" s="68">
        <f t="shared" si="16"/>
        <v>33658.832999999999</v>
      </c>
    </row>
    <row r="156" spans="1:17">
      <c r="A156" s="23" t="s">
        <v>85</v>
      </c>
      <c r="B156" s="24" t="s">
        <v>46</v>
      </c>
      <c r="C156" s="27">
        <v>48688.332999999999</v>
      </c>
      <c r="D156" s="25">
        <v>4.0000000000000001E-3</v>
      </c>
      <c r="E156" s="23">
        <f t="shared" si="13"/>
        <v>17139.506698576908</v>
      </c>
      <c r="F156" s="1">
        <f t="shared" si="14"/>
        <v>17139.5</v>
      </c>
      <c r="G156" s="1">
        <f t="shared" si="15"/>
        <v>3.1357749976450577E-3</v>
      </c>
      <c r="K156" s="1">
        <f t="shared" si="17"/>
        <v>3.1357749976450577E-3</v>
      </c>
      <c r="Q156" s="68">
        <f t="shared" si="16"/>
        <v>33669.832999999999</v>
      </c>
    </row>
    <row r="157" spans="1:17">
      <c r="A157" s="23" t="s">
        <v>85</v>
      </c>
      <c r="B157" s="24"/>
      <c r="C157" s="25">
        <v>48720.383000000002</v>
      </c>
      <c r="D157" s="25">
        <v>6.0000000000000001E-3</v>
      </c>
      <c r="E157" s="23">
        <f t="shared" si="13"/>
        <v>17207.971237630591</v>
      </c>
      <c r="F157" s="1">
        <f t="shared" si="14"/>
        <v>17208</v>
      </c>
      <c r="G157" s="1">
        <f t="shared" si="15"/>
        <v>-1.346439999906579E-2</v>
      </c>
      <c r="K157" s="1">
        <f t="shared" si="17"/>
        <v>-1.346439999906579E-2</v>
      </c>
      <c r="Q157" s="68">
        <f t="shared" si="16"/>
        <v>33701.883000000002</v>
      </c>
    </row>
    <row r="158" spans="1:17">
      <c r="A158" s="23" t="s">
        <v>85</v>
      </c>
      <c r="B158" s="24" t="s">
        <v>46</v>
      </c>
      <c r="C158" s="25">
        <v>48739.353000000003</v>
      </c>
      <c r="D158" s="25">
        <v>6.0000000000000001E-3</v>
      </c>
      <c r="E158" s="23">
        <f t="shared" si="13"/>
        <v>17248.494554505738</v>
      </c>
      <c r="F158" s="1">
        <f t="shared" si="14"/>
        <v>17248.5</v>
      </c>
      <c r="G158" s="1">
        <f t="shared" si="15"/>
        <v>-2.549174998421222E-3</v>
      </c>
      <c r="K158" s="1">
        <f t="shared" si="17"/>
        <v>-2.549174998421222E-3</v>
      </c>
      <c r="Q158" s="68">
        <f t="shared" si="16"/>
        <v>33720.853000000003</v>
      </c>
    </row>
    <row r="159" spans="1:17">
      <c r="A159" s="23" t="s">
        <v>85</v>
      </c>
      <c r="B159" s="24" t="s">
        <v>46</v>
      </c>
      <c r="C159" s="25">
        <v>48753.392</v>
      </c>
      <c r="D159" s="25">
        <v>4.0000000000000001E-3</v>
      </c>
      <c r="E159" s="23">
        <f t="shared" si="13"/>
        <v>17278.484372408213</v>
      </c>
      <c r="F159" s="1">
        <f t="shared" si="14"/>
        <v>17278.5</v>
      </c>
      <c r="G159" s="1">
        <f t="shared" si="15"/>
        <v>-7.3156750004272908E-3</v>
      </c>
      <c r="K159" s="1">
        <f t="shared" si="17"/>
        <v>-7.3156750004272908E-3</v>
      </c>
      <c r="Q159" s="68">
        <f t="shared" si="16"/>
        <v>33734.892</v>
      </c>
    </row>
    <row r="160" spans="1:17">
      <c r="A160" s="23" t="s">
        <v>85</v>
      </c>
      <c r="B160" s="24" t="s">
        <v>46</v>
      </c>
      <c r="C160" s="25">
        <v>48760.421999999999</v>
      </c>
      <c r="D160" s="25">
        <v>5.0000000000000001E-3</v>
      </c>
      <c r="E160" s="23">
        <f t="shared" si="13"/>
        <v>17293.501711239642</v>
      </c>
      <c r="F160" s="1">
        <f t="shared" si="14"/>
        <v>17293.5</v>
      </c>
      <c r="G160" s="1">
        <f t="shared" si="15"/>
        <v>8.0107499525183812E-4</v>
      </c>
      <c r="K160" s="1">
        <f t="shared" si="17"/>
        <v>8.0107499525183812E-4</v>
      </c>
      <c r="Q160" s="68">
        <f t="shared" si="16"/>
        <v>33741.921999999999</v>
      </c>
    </row>
    <row r="161" spans="1:17">
      <c r="A161" s="23" t="s">
        <v>86</v>
      </c>
      <c r="B161" s="24" t="s">
        <v>46</v>
      </c>
      <c r="C161" s="25">
        <v>49018.3577</v>
      </c>
      <c r="D161" s="25" t="s">
        <v>33</v>
      </c>
      <c r="E161" s="23">
        <f t="shared" si="13"/>
        <v>17844.49855386018</v>
      </c>
      <c r="F161" s="1">
        <f t="shared" si="14"/>
        <v>17844.5</v>
      </c>
      <c r="G161" s="1">
        <f t="shared" si="15"/>
        <v>-6.7697499616770074E-4</v>
      </c>
      <c r="H161" s="26"/>
      <c r="I161" s="1">
        <f>G161</f>
        <v>-6.7697499616770074E-4</v>
      </c>
      <c r="J161" s="2"/>
      <c r="O161" s="1">
        <f ca="1">+C$11+C$12*F161</f>
        <v>-2.9968035804974133E-2</v>
      </c>
      <c r="Q161" s="68">
        <f t="shared" si="16"/>
        <v>33999.8577</v>
      </c>
    </row>
    <row r="162" spans="1:17">
      <c r="A162" s="23" t="s">
        <v>78</v>
      </c>
      <c r="B162" s="24" t="s">
        <v>46</v>
      </c>
      <c r="C162" s="25">
        <v>49018.358</v>
      </c>
      <c r="D162" s="25"/>
      <c r="E162" s="23">
        <f t="shared" si="13"/>
        <v>17844.499194713899</v>
      </c>
      <c r="F162" s="1">
        <f t="shared" si="14"/>
        <v>17844.5</v>
      </c>
      <c r="G162" s="1">
        <f t="shared" si="15"/>
        <v>-3.7697499647038057E-4</v>
      </c>
      <c r="I162" s="2">
        <f>G162</f>
        <v>-3.7697499647038057E-4</v>
      </c>
      <c r="Q162" s="68">
        <f t="shared" si="16"/>
        <v>33999.858</v>
      </c>
    </row>
    <row r="163" spans="1:17">
      <c r="A163" s="23" t="s">
        <v>87</v>
      </c>
      <c r="B163" s="24" t="s">
        <v>46</v>
      </c>
      <c r="C163" s="25">
        <v>49055.351999999999</v>
      </c>
      <c r="D163" s="25">
        <v>5.0000000000000001E-3</v>
      </c>
      <c r="E163" s="23">
        <f t="shared" si="13"/>
        <v>17923.525003068084</v>
      </c>
      <c r="F163" s="1">
        <f t="shared" si="14"/>
        <v>17923.5</v>
      </c>
      <c r="G163" s="1">
        <f t="shared" si="15"/>
        <v>1.1704575001203921E-2</v>
      </c>
      <c r="K163" s="1">
        <f>G163</f>
        <v>1.1704575001203921E-2</v>
      </c>
      <c r="Q163" s="68">
        <f t="shared" si="16"/>
        <v>34036.851999999999</v>
      </c>
    </row>
    <row r="164" spans="1:17">
      <c r="A164" s="23" t="s">
        <v>88</v>
      </c>
      <c r="B164" s="24" t="s">
        <v>46</v>
      </c>
      <c r="C164" s="25">
        <v>49061.414799999999</v>
      </c>
      <c r="D164" s="25" t="s">
        <v>33</v>
      </c>
      <c r="E164" s="23">
        <f t="shared" si="13"/>
        <v>17936.476229507232</v>
      </c>
      <c r="F164" s="1">
        <f t="shared" si="14"/>
        <v>17936.5</v>
      </c>
      <c r="G164" s="1">
        <f t="shared" si="15"/>
        <v>-1.1127575002319645E-2</v>
      </c>
      <c r="H164" s="26"/>
      <c r="I164" s="1">
        <f>G164</f>
        <v>-1.1127575002319645E-2</v>
      </c>
      <c r="J164" s="2"/>
      <c r="O164" s="1">
        <f ca="1">+C$11+C$12*F164</f>
        <v>-2.9533498316470022E-2</v>
      </c>
      <c r="Q164" s="68">
        <f t="shared" si="16"/>
        <v>34042.914799999999</v>
      </c>
    </row>
    <row r="165" spans="1:17">
      <c r="A165" s="23" t="s">
        <v>78</v>
      </c>
      <c r="B165" s="24" t="s">
        <v>46</v>
      </c>
      <c r="C165" s="25">
        <v>49061.415000000001</v>
      </c>
      <c r="D165" s="25"/>
      <c r="E165" s="23">
        <f t="shared" si="13"/>
        <v>17936.476656743049</v>
      </c>
      <c r="F165" s="1">
        <f t="shared" si="14"/>
        <v>17936.5</v>
      </c>
      <c r="G165" s="1">
        <f t="shared" si="15"/>
        <v>-1.0927575000096112E-2</v>
      </c>
      <c r="I165" s="2">
        <f>G165</f>
        <v>-1.0927575000096112E-2</v>
      </c>
      <c r="Q165" s="68">
        <f t="shared" si="16"/>
        <v>34042.915000000001</v>
      </c>
    </row>
    <row r="166" spans="1:17">
      <c r="A166" s="23" t="s">
        <v>89</v>
      </c>
      <c r="B166" s="24" t="s">
        <v>46</v>
      </c>
      <c r="C166" s="25">
        <v>49076.409</v>
      </c>
      <c r="D166" s="25">
        <v>5.0000000000000001E-3</v>
      </c>
      <c r="E166" s="23">
        <f t="shared" si="13"/>
        <v>17968.506525653214</v>
      </c>
      <c r="F166" s="1">
        <f t="shared" si="14"/>
        <v>17968.5</v>
      </c>
      <c r="G166" s="1">
        <f t="shared" si="15"/>
        <v>3.0548249997082166E-3</v>
      </c>
      <c r="K166" s="1">
        <f>G166</f>
        <v>3.0548249997082166E-3</v>
      </c>
      <c r="Q166" s="68">
        <f t="shared" si="16"/>
        <v>34057.909</v>
      </c>
    </row>
    <row r="167" spans="1:17">
      <c r="A167" s="23" t="s">
        <v>78</v>
      </c>
      <c r="B167" s="24"/>
      <c r="C167" s="25">
        <v>49080.392999999996</v>
      </c>
      <c r="D167" s="25"/>
      <c r="E167" s="23">
        <f t="shared" si="13"/>
        <v>17977.017063050705</v>
      </c>
      <c r="F167" s="1">
        <f t="shared" si="14"/>
        <v>17977</v>
      </c>
      <c r="G167" s="1">
        <f t="shared" si="15"/>
        <v>7.9876499949023128E-3</v>
      </c>
      <c r="I167" s="2">
        <f>G167</f>
        <v>7.9876499949023128E-3</v>
      </c>
      <c r="Q167" s="68">
        <f t="shared" si="16"/>
        <v>34061.892999999996</v>
      </c>
    </row>
    <row r="168" spans="1:17">
      <c r="A168" s="23" t="s">
        <v>90</v>
      </c>
      <c r="B168" s="24" t="s">
        <v>43</v>
      </c>
      <c r="C168" s="25">
        <v>49080.393400000001</v>
      </c>
      <c r="D168" s="25" t="s">
        <v>33</v>
      </c>
      <c r="E168" s="23">
        <f t="shared" si="13"/>
        <v>17977.017917522342</v>
      </c>
      <c r="F168" s="1">
        <f t="shared" si="14"/>
        <v>17977</v>
      </c>
      <c r="G168" s="1">
        <f t="shared" si="15"/>
        <v>8.387649999349378E-3</v>
      </c>
      <c r="H168" s="26"/>
      <c r="I168" s="1">
        <f>G168</f>
        <v>8.387649999349378E-3</v>
      </c>
      <c r="J168" s="2"/>
      <c r="O168" s="1">
        <f t="shared" ref="O168:O199" ca="1" si="18">+C$11+C$12*F168</f>
        <v>-2.9342207356856789E-2</v>
      </c>
      <c r="Q168" s="68">
        <f t="shared" si="16"/>
        <v>34061.893400000001</v>
      </c>
    </row>
    <row r="169" spans="1:17">
      <c r="A169" s="23" t="s">
        <v>89</v>
      </c>
      <c r="B169" s="24" t="s">
        <v>46</v>
      </c>
      <c r="C169" s="25">
        <v>49092.330999999998</v>
      </c>
      <c r="D169" s="25">
        <v>4.0000000000000001E-3</v>
      </c>
      <c r="E169" s="23">
        <f t="shared" si="13"/>
        <v>18002.518768736289</v>
      </c>
      <c r="F169" s="1">
        <f t="shared" si="14"/>
        <v>18002.5</v>
      </c>
      <c r="G169" s="1">
        <f t="shared" si="15"/>
        <v>8.7861249994602986E-3</v>
      </c>
      <c r="K169" s="1">
        <f>G169</f>
        <v>8.7861249994602986E-3</v>
      </c>
      <c r="O169" s="1">
        <f t="shared" ca="1" si="18"/>
        <v>-2.9221764900804026E-2</v>
      </c>
      <c r="Q169" s="68">
        <f t="shared" si="16"/>
        <v>34073.830999999998</v>
      </c>
    </row>
    <row r="170" spans="1:17">
      <c r="A170" s="23" t="s">
        <v>78</v>
      </c>
      <c r="B170" s="24" t="s">
        <v>46</v>
      </c>
      <c r="C170" s="25">
        <v>49126.493000000002</v>
      </c>
      <c r="D170" s="25"/>
      <c r="E170" s="23">
        <f t="shared" si="13"/>
        <v>18075.494917976604</v>
      </c>
      <c r="F170" s="1">
        <f t="shared" si="14"/>
        <v>18075.5</v>
      </c>
      <c r="G170" s="1">
        <f t="shared" si="15"/>
        <v>-2.3790249979356304E-3</v>
      </c>
      <c r="I170" s="2">
        <f t="shared" ref="I170:I187" si="19">G170</f>
        <v>-2.3790249979356304E-3</v>
      </c>
      <c r="O170" s="1">
        <f t="shared" ca="1" si="18"/>
        <v>-2.8876968850143153E-2</v>
      </c>
      <c r="Q170" s="68">
        <f t="shared" si="16"/>
        <v>34107.993000000002</v>
      </c>
    </row>
    <row r="171" spans="1:17">
      <c r="A171" s="23" t="s">
        <v>82</v>
      </c>
      <c r="B171" s="24" t="s">
        <v>46</v>
      </c>
      <c r="C171" s="25">
        <v>49368.523399999998</v>
      </c>
      <c r="D171" s="25" t="s">
        <v>33</v>
      </c>
      <c r="E171" s="23">
        <f t="shared" si="13"/>
        <v>18592.515191704446</v>
      </c>
      <c r="F171" s="1">
        <f t="shared" si="14"/>
        <v>18592.5</v>
      </c>
      <c r="G171" s="1">
        <f t="shared" si="15"/>
        <v>7.1116249964688905E-3</v>
      </c>
      <c r="H171" s="26"/>
      <c r="I171" s="1">
        <f t="shared" si="19"/>
        <v>7.1116249964688905E-3</v>
      </c>
      <c r="J171" s="2"/>
      <c r="O171" s="1">
        <f t="shared" ca="1" si="18"/>
        <v>-2.6435057094092884E-2</v>
      </c>
      <c r="Q171" s="68">
        <f t="shared" si="16"/>
        <v>34350.023399999998</v>
      </c>
    </row>
    <row r="172" spans="1:17">
      <c r="A172" s="23" t="s">
        <v>78</v>
      </c>
      <c r="B172" s="24" t="s">
        <v>46</v>
      </c>
      <c r="C172" s="25">
        <v>49368.523999999998</v>
      </c>
      <c r="D172" s="25"/>
      <c r="E172" s="23">
        <f t="shared" si="13"/>
        <v>18592.516473411881</v>
      </c>
      <c r="F172" s="1">
        <f t="shared" si="14"/>
        <v>18592.5</v>
      </c>
      <c r="G172" s="1">
        <f t="shared" si="15"/>
        <v>7.7116249958635308E-3</v>
      </c>
      <c r="I172" s="2">
        <f t="shared" si="19"/>
        <v>7.7116249958635308E-3</v>
      </c>
      <c r="O172" s="1">
        <f t="shared" ca="1" si="18"/>
        <v>-2.6435057094092884E-2</v>
      </c>
      <c r="Q172" s="68">
        <f t="shared" si="16"/>
        <v>34350.023999999998</v>
      </c>
    </row>
    <row r="173" spans="1:17">
      <c r="A173" s="23" t="s">
        <v>78</v>
      </c>
      <c r="B173" s="24"/>
      <c r="C173" s="25">
        <v>49374.360999999997</v>
      </c>
      <c r="D173" s="25"/>
      <c r="E173" s="23">
        <f t="shared" si="13"/>
        <v>18604.985350618008</v>
      </c>
      <c r="F173" s="1">
        <f t="shared" si="14"/>
        <v>18605</v>
      </c>
      <c r="G173" s="1">
        <f t="shared" si="15"/>
        <v>-6.8577499987441115E-3</v>
      </c>
      <c r="I173" s="2">
        <f t="shared" si="19"/>
        <v>-6.8577499987441115E-3</v>
      </c>
      <c r="O173" s="1">
        <f t="shared" ca="1" si="18"/>
        <v>-2.6376016674459171E-2</v>
      </c>
      <c r="Q173" s="68">
        <f t="shared" si="16"/>
        <v>34355.860999999997</v>
      </c>
    </row>
    <row r="174" spans="1:17">
      <c r="A174" s="23" t="s">
        <v>91</v>
      </c>
      <c r="B174" s="24" t="s">
        <v>43</v>
      </c>
      <c r="C174" s="25">
        <v>49374.361100000002</v>
      </c>
      <c r="D174" s="25" t="s">
        <v>33</v>
      </c>
      <c r="E174" s="23">
        <f t="shared" si="13"/>
        <v>18604.985564235925</v>
      </c>
      <c r="F174" s="1">
        <f t="shared" si="14"/>
        <v>18605</v>
      </c>
      <c r="G174" s="1">
        <f t="shared" si="15"/>
        <v>-6.7577499939943664E-3</v>
      </c>
      <c r="H174" s="26"/>
      <c r="I174" s="1">
        <f t="shared" si="19"/>
        <v>-6.7577499939943664E-3</v>
      </c>
      <c r="J174" s="2"/>
      <c r="O174" s="1">
        <f t="shared" ca="1" si="18"/>
        <v>-2.6376016674459171E-2</v>
      </c>
      <c r="Q174" s="68">
        <f t="shared" si="16"/>
        <v>34355.861100000002</v>
      </c>
    </row>
    <row r="175" spans="1:17">
      <c r="A175" s="23" t="s">
        <v>78</v>
      </c>
      <c r="B175" s="24"/>
      <c r="C175" s="25">
        <v>49374.368999999999</v>
      </c>
      <c r="D175" s="25"/>
      <c r="E175" s="23">
        <f t="shared" si="13"/>
        <v>18605.002440050535</v>
      </c>
      <c r="F175" s="1">
        <f t="shared" si="14"/>
        <v>18605</v>
      </c>
      <c r="G175" s="1">
        <f t="shared" si="15"/>
        <v>1.142250002885703E-3</v>
      </c>
      <c r="I175" s="2">
        <f t="shared" si="19"/>
        <v>1.142250002885703E-3</v>
      </c>
      <c r="O175" s="1">
        <f t="shared" ca="1" si="18"/>
        <v>-2.6376016674459171E-2</v>
      </c>
      <c r="Q175" s="68">
        <f t="shared" si="16"/>
        <v>34355.868999999999</v>
      </c>
    </row>
    <row r="176" spans="1:17">
      <c r="A176" s="23" t="s">
        <v>82</v>
      </c>
      <c r="B176" s="24" t="s">
        <v>43</v>
      </c>
      <c r="C176" s="25">
        <v>49374.369400000003</v>
      </c>
      <c r="D176" s="25" t="s">
        <v>33</v>
      </c>
      <c r="E176" s="23">
        <f t="shared" si="13"/>
        <v>18605.003294522172</v>
      </c>
      <c r="F176" s="1">
        <f t="shared" si="14"/>
        <v>18605</v>
      </c>
      <c r="G176" s="1">
        <f t="shared" si="15"/>
        <v>1.5422500073327683E-3</v>
      </c>
      <c r="H176" s="26"/>
      <c r="I176" s="1">
        <f t="shared" si="19"/>
        <v>1.5422500073327683E-3</v>
      </c>
      <c r="J176" s="2"/>
      <c r="O176" s="1">
        <f t="shared" ca="1" si="18"/>
        <v>-2.6376016674459171E-2</v>
      </c>
      <c r="Q176" s="68">
        <f t="shared" si="16"/>
        <v>34355.869400000003</v>
      </c>
    </row>
    <row r="177" spans="1:17">
      <c r="A177" s="23" t="s">
        <v>78</v>
      </c>
      <c r="B177" s="24"/>
      <c r="C177" s="25">
        <v>49374.375999999997</v>
      </c>
      <c r="D177" s="25"/>
      <c r="E177" s="23">
        <f t="shared" si="13"/>
        <v>18605.017393303991</v>
      </c>
      <c r="F177" s="1">
        <f t="shared" si="14"/>
        <v>18605</v>
      </c>
      <c r="G177" s="1">
        <f t="shared" si="15"/>
        <v>8.1422500006738119E-3</v>
      </c>
      <c r="I177" s="2">
        <f t="shared" si="19"/>
        <v>8.1422500006738119E-3</v>
      </c>
      <c r="O177" s="1">
        <f t="shared" ca="1" si="18"/>
        <v>-2.6376016674459171E-2</v>
      </c>
      <c r="Q177" s="68">
        <f t="shared" si="16"/>
        <v>34355.875999999997</v>
      </c>
    </row>
    <row r="178" spans="1:17">
      <c r="A178" s="23" t="s">
        <v>92</v>
      </c>
      <c r="B178" s="24" t="s">
        <v>43</v>
      </c>
      <c r="C178" s="25">
        <v>49374.376300000004</v>
      </c>
      <c r="D178" s="25" t="s">
        <v>33</v>
      </c>
      <c r="E178" s="23">
        <f t="shared" si="13"/>
        <v>18605.018034157725</v>
      </c>
      <c r="F178" s="1">
        <f t="shared" si="14"/>
        <v>18605</v>
      </c>
      <c r="G178" s="1">
        <f t="shared" si="15"/>
        <v>8.4422500076470897E-3</v>
      </c>
      <c r="H178" s="26"/>
      <c r="I178" s="1">
        <f t="shared" si="19"/>
        <v>8.4422500076470897E-3</v>
      </c>
      <c r="J178" s="2"/>
      <c r="O178" s="1">
        <f t="shared" ca="1" si="18"/>
        <v>-2.6376016674459171E-2</v>
      </c>
      <c r="Q178" s="68">
        <f t="shared" si="16"/>
        <v>34355.876300000004</v>
      </c>
    </row>
    <row r="179" spans="1:17">
      <c r="A179" s="23" t="s">
        <v>79</v>
      </c>
      <c r="B179" s="24" t="s">
        <v>43</v>
      </c>
      <c r="C179" s="25">
        <v>49374.377699999997</v>
      </c>
      <c r="D179" s="25" t="s">
        <v>33</v>
      </c>
      <c r="E179" s="23">
        <f t="shared" si="13"/>
        <v>18605.021024808404</v>
      </c>
      <c r="F179" s="1">
        <f t="shared" si="14"/>
        <v>18605</v>
      </c>
      <c r="G179" s="1">
        <f t="shared" si="15"/>
        <v>9.8422500013839453E-3</v>
      </c>
      <c r="H179" s="26"/>
      <c r="I179" s="1">
        <f t="shared" si="19"/>
        <v>9.8422500013839453E-3</v>
      </c>
      <c r="J179" s="2"/>
      <c r="O179" s="1">
        <f t="shared" ca="1" si="18"/>
        <v>-2.6376016674459171E-2</v>
      </c>
      <c r="Q179" s="68">
        <f t="shared" si="16"/>
        <v>34355.877699999997</v>
      </c>
    </row>
    <row r="180" spans="1:17">
      <c r="A180" s="23" t="s">
        <v>78</v>
      </c>
      <c r="B180" s="24"/>
      <c r="C180" s="25">
        <v>49374.377999999997</v>
      </c>
      <c r="D180" s="25"/>
      <c r="E180" s="23">
        <f t="shared" si="13"/>
        <v>18605.021665662123</v>
      </c>
      <c r="F180" s="1">
        <f t="shared" si="14"/>
        <v>18605</v>
      </c>
      <c r="G180" s="1">
        <f t="shared" si="15"/>
        <v>1.0142250001081266E-2</v>
      </c>
      <c r="I180" s="2">
        <f t="shared" si="19"/>
        <v>1.0142250001081266E-2</v>
      </c>
      <c r="O180" s="1">
        <f t="shared" ca="1" si="18"/>
        <v>-2.6376016674459171E-2</v>
      </c>
      <c r="Q180" s="68">
        <f t="shared" si="16"/>
        <v>34355.877999999997</v>
      </c>
    </row>
    <row r="181" spans="1:17">
      <c r="A181" s="23" t="s">
        <v>93</v>
      </c>
      <c r="B181" s="24" t="s">
        <v>46</v>
      </c>
      <c r="C181" s="25">
        <v>49421.417000000001</v>
      </c>
      <c r="D181" s="25"/>
      <c r="E181" s="23">
        <f t="shared" si="13"/>
        <v>18705.505392730651</v>
      </c>
      <c r="F181" s="1">
        <f t="shared" si="14"/>
        <v>18705.5</v>
      </c>
      <c r="G181" s="1">
        <f t="shared" si="15"/>
        <v>2.5244749995181337E-3</v>
      </c>
      <c r="I181" s="2">
        <f t="shared" si="19"/>
        <v>2.5244749995181337E-3</v>
      </c>
      <c r="O181" s="1">
        <f t="shared" ca="1" si="18"/>
        <v>-2.5901331700604144E-2</v>
      </c>
      <c r="Q181" s="68">
        <f t="shared" si="16"/>
        <v>34402.917000000001</v>
      </c>
    </row>
    <row r="182" spans="1:17">
      <c r="A182" s="23" t="s">
        <v>88</v>
      </c>
      <c r="B182" s="24" t="s">
        <v>46</v>
      </c>
      <c r="C182" s="25">
        <v>49463.551700000004</v>
      </c>
      <c r="D182" s="25" t="s">
        <v>33</v>
      </c>
      <c r="E182" s="23">
        <f t="shared" si="13"/>
        <v>18795.512656807568</v>
      </c>
      <c r="F182" s="1">
        <f t="shared" si="14"/>
        <v>18795.5</v>
      </c>
      <c r="G182" s="1">
        <f t="shared" si="15"/>
        <v>5.9249750047456473E-3</v>
      </c>
      <c r="H182" s="26"/>
      <c r="I182" s="1">
        <f t="shared" si="19"/>
        <v>5.9249750047456473E-3</v>
      </c>
      <c r="J182" s="2"/>
      <c r="O182" s="1">
        <f t="shared" ca="1" si="18"/>
        <v>-2.5476240679241424E-2</v>
      </c>
      <c r="Q182" s="68">
        <f t="shared" si="16"/>
        <v>34445.051700000004</v>
      </c>
    </row>
    <row r="183" spans="1:17">
      <c r="A183" s="23" t="s">
        <v>78</v>
      </c>
      <c r="B183" s="24" t="s">
        <v>46</v>
      </c>
      <c r="C183" s="25">
        <v>49463.552000000003</v>
      </c>
      <c r="D183" s="25"/>
      <c r="E183" s="23">
        <f t="shared" si="13"/>
        <v>18795.513297661288</v>
      </c>
      <c r="F183" s="1">
        <f t="shared" si="14"/>
        <v>18795.5</v>
      </c>
      <c r="G183" s="1">
        <f t="shared" si="15"/>
        <v>6.2249750044429675E-3</v>
      </c>
      <c r="I183" s="2">
        <f t="shared" si="19"/>
        <v>6.2249750044429675E-3</v>
      </c>
      <c r="O183" s="1">
        <f t="shared" ca="1" si="18"/>
        <v>-2.5476240679241424E-2</v>
      </c>
      <c r="Q183" s="68">
        <f t="shared" si="16"/>
        <v>34445.052000000003</v>
      </c>
    </row>
    <row r="184" spans="1:17">
      <c r="A184" s="23" t="s">
        <v>93</v>
      </c>
      <c r="B184" s="24" t="s">
        <v>46</v>
      </c>
      <c r="C184" s="25">
        <v>49472.447999999997</v>
      </c>
      <c r="D184" s="25"/>
      <c r="E184" s="23">
        <f t="shared" si="13"/>
        <v>18814.516746629182</v>
      </c>
      <c r="F184" s="1">
        <f t="shared" si="14"/>
        <v>18814.5</v>
      </c>
      <c r="G184" s="1">
        <f t="shared" si="15"/>
        <v>7.8395249947789125E-3</v>
      </c>
      <c r="I184" s="2">
        <f t="shared" si="19"/>
        <v>7.8395249947789125E-3</v>
      </c>
      <c r="O184" s="1">
        <f t="shared" ca="1" si="18"/>
        <v>-2.5386499241398186E-2</v>
      </c>
      <c r="Q184" s="68">
        <f t="shared" si="16"/>
        <v>34453.947999999997</v>
      </c>
    </row>
    <row r="185" spans="1:17">
      <c r="A185" s="23" t="s">
        <v>93</v>
      </c>
      <c r="B185" s="24"/>
      <c r="C185" s="25">
        <v>49484.377999999997</v>
      </c>
      <c r="D185" s="25"/>
      <c r="E185" s="23">
        <f t="shared" si="13"/>
        <v>18840.001362882238</v>
      </c>
      <c r="F185" s="1">
        <f t="shared" si="14"/>
        <v>18840</v>
      </c>
      <c r="G185" s="1">
        <f t="shared" si="15"/>
        <v>6.3799999770708382E-4</v>
      </c>
      <c r="I185" s="2">
        <f t="shared" si="19"/>
        <v>6.3799999770708382E-4</v>
      </c>
      <c r="O185" s="1">
        <f t="shared" ca="1" si="18"/>
        <v>-2.5266056785345423E-2</v>
      </c>
      <c r="Q185" s="68">
        <f t="shared" si="16"/>
        <v>34465.877999999997</v>
      </c>
    </row>
    <row r="186" spans="1:17">
      <c r="A186" s="23" t="s">
        <v>94</v>
      </c>
      <c r="B186" s="24" t="s">
        <v>43</v>
      </c>
      <c r="C186" s="25">
        <v>49749.3439</v>
      </c>
      <c r="D186" s="25" t="s">
        <v>33</v>
      </c>
      <c r="E186" s="23">
        <f t="shared" si="13"/>
        <v>19406.015971570021</v>
      </c>
      <c r="F186" s="1">
        <f t="shared" si="14"/>
        <v>19406</v>
      </c>
      <c r="G186" s="1">
        <f t="shared" si="15"/>
        <v>7.4766999969142489E-3</v>
      </c>
      <c r="H186" s="26"/>
      <c r="I186" s="1">
        <f t="shared" si="19"/>
        <v>7.4766999969142489E-3</v>
      </c>
      <c r="J186" s="2"/>
      <c r="O186" s="1">
        <f t="shared" ca="1" si="18"/>
        <v>-2.2592706584331004E-2</v>
      </c>
      <c r="Q186" s="68">
        <f t="shared" si="16"/>
        <v>34730.8439</v>
      </c>
    </row>
    <row r="187" spans="1:17">
      <c r="A187" s="23" t="s">
        <v>94</v>
      </c>
      <c r="B187" s="24" t="s">
        <v>46</v>
      </c>
      <c r="C187" s="25">
        <v>49751.444600000003</v>
      </c>
      <c r="D187" s="25" t="s">
        <v>33</v>
      </c>
      <c r="E187" s="23">
        <f t="shared" si="13"/>
        <v>19410.503442933212</v>
      </c>
      <c r="F187" s="1">
        <f t="shared" si="14"/>
        <v>19410.5</v>
      </c>
      <c r="G187" s="1">
        <f t="shared" si="15"/>
        <v>1.6117250052047893E-3</v>
      </c>
      <c r="H187" s="26"/>
      <c r="I187" s="1">
        <f t="shared" si="19"/>
        <v>1.6117250052047893E-3</v>
      </c>
      <c r="J187" s="2"/>
      <c r="O187" s="1">
        <f t="shared" ca="1" si="18"/>
        <v>-2.257145203326287E-2</v>
      </c>
      <c r="Q187" s="68">
        <f t="shared" si="16"/>
        <v>34732.944600000003</v>
      </c>
    </row>
    <row r="188" spans="1:17">
      <c r="A188" s="23" t="s">
        <v>95</v>
      </c>
      <c r="B188" s="24"/>
      <c r="C188" s="25">
        <v>49778.362999999998</v>
      </c>
      <c r="D188" s="25">
        <v>5.0000000000000001E-3</v>
      </c>
      <c r="E188" s="23">
        <f t="shared" si="13"/>
        <v>19468.005965493652</v>
      </c>
      <c r="F188" s="1">
        <f t="shared" si="14"/>
        <v>19468</v>
      </c>
      <c r="G188" s="1">
        <f t="shared" si="15"/>
        <v>2.792599996610079E-3</v>
      </c>
      <c r="K188" s="1">
        <f>G188</f>
        <v>2.792599996610079E-3</v>
      </c>
      <c r="O188" s="1">
        <f t="shared" ca="1" si="18"/>
        <v>-2.2299866102947805E-2</v>
      </c>
      <c r="Q188" s="68">
        <f t="shared" si="16"/>
        <v>34759.862999999998</v>
      </c>
    </row>
    <row r="189" spans="1:17">
      <c r="A189" s="23" t="s">
        <v>95</v>
      </c>
      <c r="B189" s="24"/>
      <c r="C189" s="25">
        <v>49793.347000000002</v>
      </c>
      <c r="D189" s="25">
        <v>4.0000000000000001E-3</v>
      </c>
      <c r="E189" s="23">
        <f t="shared" si="13"/>
        <v>19500.014472613173</v>
      </c>
      <c r="F189" s="1">
        <f t="shared" si="14"/>
        <v>19500</v>
      </c>
      <c r="G189" s="1">
        <f t="shared" si="15"/>
        <v>6.7750000016530976E-3</v>
      </c>
      <c r="K189" s="1">
        <f>G189</f>
        <v>6.7750000016530976E-3</v>
      </c>
      <c r="O189" s="1">
        <f t="shared" ca="1" si="18"/>
        <v>-2.2148722628685502E-2</v>
      </c>
      <c r="Q189" s="68">
        <f t="shared" si="16"/>
        <v>34774.847000000002</v>
      </c>
    </row>
    <row r="190" spans="1:17">
      <c r="A190" s="23" t="s">
        <v>96</v>
      </c>
      <c r="B190" s="24"/>
      <c r="C190" s="25">
        <v>49799.434000000001</v>
      </c>
      <c r="D190" s="25">
        <v>4.0000000000000001E-3</v>
      </c>
      <c r="E190" s="23">
        <f t="shared" si="13"/>
        <v>19513.017394585706</v>
      </c>
      <c r="F190" s="1">
        <f t="shared" si="14"/>
        <v>19513</v>
      </c>
      <c r="G190" s="1">
        <f t="shared" si="15"/>
        <v>8.1428500052425079E-3</v>
      </c>
      <c r="K190" s="1">
        <f>G190</f>
        <v>8.1428500052425079E-3</v>
      </c>
      <c r="O190" s="1">
        <f t="shared" ca="1" si="18"/>
        <v>-2.2087320592266438E-2</v>
      </c>
      <c r="Q190" s="68">
        <f t="shared" si="16"/>
        <v>34780.934000000001</v>
      </c>
    </row>
    <row r="191" spans="1:17">
      <c r="A191" s="23" t="s">
        <v>97</v>
      </c>
      <c r="B191" s="24"/>
      <c r="C191" s="25">
        <v>49836.413</v>
      </c>
      <c r="D191" s="25">
        <v>4.0000000000000001E-3</v>
      </c>
      <c r="E191" s="23">
        <f t="shared" si="13"/>
        <v>19592.011160253911</v>
      </c>
      <c r="F191" s="1">
        <f t="shared" si="14"/>
        <v>19592</v>
      </c>
      <c r="G191" s="1">
        <f t="shared" si="15"/>
        <v>5.2243999962229282E-3</v>
      </c>
      <c r="K191" s="1">
        <f>G191</f>
        <v>5.2243999962229282E-3</v>
      </c>
      <c r="O191" s="1">
        <f t="shared" ca="1" si="18"/>
        <v>-2.1714185140181391E-2</v>
      </c>
      <c r="Q191" s="68">
        <f t="shared" si="16"/>
        <v>34817.913</v>
      </c>
    </row>
    <row r="192" spans="1:17">
      <c r="A192" s="23" t="s">
        <v>97</v>
      </c>
      <c r="B192" s="24" t="s">
        <v>46</v>
      </c>
      <c r="C192" s="25">
        <v>49840.394500000002</v>
      </c>
      <c r="D192" s="25">
        <v>1.4E-3</v>
      </c>
      <c r="E192" s="23">
        <f t="shared" si="13"/>
        <v>19600.516357203749</v>
      </c>
      <c r="F192" s="1">
        <f t="shared" si="14"/>
        <v>19600.5</v>
      </c>
      <c r="G192" s="1">
        <f t="shared" si="15"/>
        <v>7.6572250036406331E-3</v>
      </c>
      <c r="K192" s="1">
        <f>G192</f>
        <v>7.6572250036406331E-3</v>
      </c>
      <c r="O192" s="1">
        <f t="shared" ca="1" si="18"/>
        <v>-2.1674037654830461E-2</v>
      </c>
      <c r="Q192" s="68">
        <f t="shared" si="16"/>
        <v>34821.894500000002</v>
      </c>
    </row>
    <row r="193" spans="1:17">
      <c r="A193" s="23" t="s">
        <v>94</v>
      </c>
      <c r="B193" s="24" t="s">
        <v>43</v>
      </c>
      <c r="C193" s="25">
        <v>49843.433100000002</v>
      </c>
      <c r="D193" s="25" t="s">
        <v>33</v>
      </c>
      <c r="E193" s="23">
        <f t="shared" si="13"/>
        <v>19607.007350912598</v>
      </c>
      <c r="F193" s="1">
        <f t="shared" si="14"/>
        <v>19607</v>
      </c>
      <c r="G193" s="1">
        <f t="shared" si="15"/>
        <v>3.4411500018904917E-3</v>
      </c>
      <c r="H193" s="26"/>
      <c r="I193" s="1">
        <f>G193</f>
        <v>3.4411500018904917E-3</v>
      </c>
      <c r="J193" s="2"/>
      <c r="O193" s="1">
        <f t="shared" ca="1" si="18"/>
        <v>-2.1643336636620936E-2</v>
      </c>
      <c r="Q193" s="68">
        <f t="shared" si="16"/>
        <v>34824.933100000002</v>
      </c>
    </row>
    <row r="194" spans="1:17">
      <c r="A194" s="23" t="s">
        <v>98</v>
      </c>
      <c r="B194" s="24" t="s">
        <v>46</v>
      </c>
      <c r="C194" s="25">
        <v>50141.398999999998</v>
      </c>
      <c r="D194" s="25">
        <v>4.0000000000000001E-3</v>
      </c>
      <c r="E194" s="23">
        <f t="shared" si="13"/>
        <v>20243.515868766397</v>
      </c>
      <c r="F194" s="1">
        <f t="shared" si="14"/>
        <v>20243.5</v>
      </c>
      <c r="G194" s="1">
        <f t="shared" si="15"/>
        <v>7.4285749942646362E-3</v>
      </c>
      <c r="K194" s="1">
        <f>G194</f>
        <v>7.4285749942646362E-3</v>
      </c>
      <c r="O194" s="1">
        <f t="shared" ca="1" si="18"/>
        <v>-1.8636998468872401E-2</v>
      </c>
      <c r="Q194" s="68">
        <f t="shared" si="16"/>
        <v>35122.898999999998</v>
      </c>
    </row>
    <row r="195" spans="1:17">
      <c r="A195" s="23" t="s">
        <v>99</v>
      </c>
      <c r="B195" s="24" t="s">
        <v>46</v>
      </c>
      <c r="C195" s="25">
        <v>50192.406999999999</v>
      </c>
      <c r="D195" s="25">
        <v>6.0000000000000001E-3</v>
      </c>
      <c r="E195" s="23">
        <f t="shared" si="13"/>
        <v>20352.478090546436</v>
      </c>
      <c r="F195" s="1">
        <f t="shared" si="14"/>
        <v>20352.5</v>
      </c>
      <c r="G195" s="1">
        <f t="shared" si="15"/>
        <v>-1.0256375004246365E-2</v>
      </c>
      <c r="K195" s="1">
        <f>G195</f>
        <v>-1.0256375004246365E-2</v>
      </c>
      <c r="O195" s="1">
        <f t="shared" ca="1" si="18"/>
        <v>-1.8122166009666443E-2</v>
      </c>
      <c r="Q195" s="68">
        <f t="shared" si="16"/>
        <v>35173.906999999999</v>
      </c>
    </row>
    <row r="196" spans="1:17">
      <c r="A196" s="23" t="s">
        <v>100</v>
      </c>
      <c r="B196" s="24" t="s">
        <v>46</v>
      </c>
      <c r="C196" s="25">
        <v>50502.33</v>
      </c>
      <c r="D196" s="25">
        <v>4.0000000000000001E-3</v>
      </c>
      <c r="E196" s="23">
        <f t="shared" si="13"/>
        <v>21014.529115105983</v>
      </c>
      <c r="F196" s="1">
        <f t="shared" si="14"/>
        <v>21014.5</v>
      </c>
      <c r="G196" s="1">
        <f t="shared" si="15"/>
        <v>1.3629524997668341E-2</v>
      </c>
      <c r="K196" s="1">
        <f>G196</f>
        <v>1.3629524997668341E-2</v>
      </c>
      <c r="O196" s="1">
        <f t="shared" ca="1" si="18"/>
        <v>-1.4995385385865131E-2</v>
      </c>
      <c r="Q196" s="68">
        <f t="shared" si="16"/>
        <v>35483.83</v>
      </c>
    </row>
    <row r="197" spans="1:17">
      <c r="A197" s="23" t="s">
        <v>94</v>
      </c>
      <c r="B197" s="24" t="s">
        <v>46</v>
      </c>
      <c r="C197" s="25">
        <v>50509.339800000002</v>
      </c>
      <c r="D197" s="25" t="s">
        <v>33</v>
      </c>
      <c r="E197" s="23">
        <f t="shared" si="13"/>
        <v>21029.503303120287</v>
      </c>
      <c r="F197" s="1">
        <f t="shared" si="14"/>
        <v>21029.5</v>
      </c>
      <c r="G197" s="1">
        <f t="shared" si="15"/>
        <v>1.546275001601316E-3</v>
      </c>
      <c r="H197" s="26"/>
      <c r="I197" s="1">
        <f>G197</f>
        <v>1.546275001601316E-3</v>
      </c>
      <c r="J197" s="2"/>
      <c r="O197" s="1">
        <f t="shared" ca="1" si="18"/>
        <v>-1.4924536882304676E-2</v>
      </c>
      <c r="Q197" s="68">
        <f t="shared" si="16"/>
        <v>35490.839800000002</v>
      </c>
    </row>
    <row r="198" spans="1:17">
      <c r="A198" s="23" t="s">
        <v>94</v>
      </c>
      <c r="B198" s="24" t="s">
        <v>46</v>
      </c>
      <c r="C198" s="25">
        <v>50509.352299999999</v>
      </c>
      <c r="D198" s="25" t="s">
        <v>33</v>
      </c>
      <c r="E198" s="23">
        <f t="shared" si="13"/>
        <v>21029.530005358603</v>
      </c>
      <c r="F198" s="1">
        <f t="shared" si="14"/>
        <v>21029.5</v>
      </c>
      <c r="G198" s="1">
        <f t="shared" si="15"/>
        <v>1.4046274998690933E-2</v>
      </c>
      <c r="H198" s="26"/>
      <c r="I198" s="1">
        <f>G198</f>
        <v>1.4046274998690933E-2</v>
      </c>
      <c r="J198" s="2"/>
      <c r="O198" s="1">
        <f t="shared" ca="1" si="18"/>
        <v>-1.4924536882304676E-2</v>
      </c>
      <c r="Q198" s="68">
        <f t="shared" si="16"/>
        <v>35490.852299999999</v>
      </c>
    </row>
    <row r="199" spans="1:17">
      <c r="A199" s="23" t="s">
        <v>100</v>
      </c>
      <c r="B199" s="24" t="s">
        <v>46</v>
      </c>
      <c r="C199" s="25">
        <v>50517.315000000002</v>
      </c>
      <c r="D199" s="25">
        <v>5.0000000000000001E-3</v>
      </c>
      <c r="E199" s="23">
        <f t="shared" si="13"/>
        <v>21046.53975840456</v>
      </c>
      <c r="F199" s="1">
        <f t="shared" si="14"/>
        <v>21046.5</v>
      </c>
      <c r="G199" s="1">
        <f t="shared" si="15"/>
        <v>1.8611924999277107E-2</v>
      </c>
      <c r="K199" s="1">
        <f>G199</f>
        <v>1.8611924999277107E-2</v>
      </c>
      <c r="O199" s="1">
        <f t="shared" ca="1" si="18"/>
        <v>-1.4844241911602829E-2</v>
      </c>
      <c r="Q199" s="68">
        <f t="shared" si="16"/>
        <v>35498.815000000002</v>
      </c>
    </row>
    <row r="200" spans="1:17">
      <c r="A200" s="23" t="s">
        <v>94</v>
      </c>
      <c r="B200" s="24" t="s">
        <v>43</v>
      </c>
      <c r="C200" s="25">
        <v>50520.340600000003</v>
      </c>
      <c r="D200" s="25" t="s">
        <v>33</v>
      </c>
      <c r="E200" s="23">
        <f t="shared" si="13"/>
        <v>21053.002981785557</v>
      </c>
      <c r="F200" s="1">
        <f t="shared" si="14"/>
        <v>21053</v>
      </c>
      <c r="G200" s="1">
        <f t="shared" si="15"/>
        <v>1.3958500057924539E-3</v>
      </c>
      <c r="H200" s="26"/>
      <c r="I200" s="1">
        <f>G200</f>
        <v>1.3958500057924539E-3</v>
      </c>
      <c r="J200" s="2"/>
      <c r="O200" s="1">
        <f t="shared" ref="O200:O231" ca="1" si="20">+C$11+C$12*F200</f>
        <v>-1.4813540893393304E-2</v>
      </c>
      <c r="Q200" s="68">
        <f t="shared" si="16"/>
        <v>35501.840600000003</v>
      </c>
    </row>
    <row r="201" spans="1:17">
      <c r="A201" s="23" t="s">
        <v>101</v>
      </c>
      <c r="B201" s="24" t="s">
        <v>43</v>
      </c>
      <c r="C201" s="25">
        <v>50545.623</v>
      </c>
      <c r="D201" s="25" t="s">
        <v>35</v>
      </c>
      <c r="E201" s="23">
        <f t="shared" si="13"/>
        <v>21107.010715394619</v>
      </c>
      <c r="F201" s="1">
        <f t="shared" si="14"/>
        <v>21107</v>
      </c>
      <c r="G201" s="1">
        <f t="shared" si="15"/>
        <v>5.0161500039394014E-3</v>
      </c>
      <c r="H201" s="26"/>
      <c r="I201" s="2"/>
      <c r="J201" s="2"/>
      <c r="K201" s="1">
        <f>G201</f>
        <v>5.0161500039394014E-3</v>
      </c>
      <c r="O201" s="1">
        <f t="shared" ca="1" si="20"/>
        <v>-1.4558486280575669E-2</v>
      </c>
      <c r="Q201" s="68">
        <f t="shared" si="16"/>
        <v>35527.123</v>
      </c>
    </row>
    <row r="202" spans="1:17">
      <c r="A202" s="23" t="s">
        <v>102</v>
      </c>
      <c r="B202" s="24"/>
      <c r="C202" s="25">
        <v>50556.387999999999</v>
      </c>
      <c r="D202" s="25">
        <v>5.0000000000000001E-3</v>
      </c>
      <c r="E202" s="23">
        <f t="shared" si="13"/>
        <v>21130.006683036205</v>
      </c>
      <c r="F202" s="1">
        <f t="shared" si="14"/>
        <v>21130</v>
      </c>
      <c r="G202" s="1">
        <f t="shared" si="15"/>
        <v>3.1285000004572794E-3</v>
      </c>
      <c r="K202" s="1">
        <f>G202</f>
        <v>3.1285000004572794E-3</v>
      </c>
      <c r="O202" s="1">
        <f t="shared" ca="1" si="20"/>
        <v>-1.4449851908449649E-2</v>
      </c>
      <c r="Q202" s="68">
        <f t="shared" si="16"/>
        <v>35537.887999999999</v>
      </c>
    </row>
    <row r="203" spans="1:17">
      <c r="A203" s="23" t="s">
        <v>102</v>
      </c>
      <c r="B203" s="24"/>
      <c r="C203" s="25">
        <v>50571.375999999997</v>
      </c>
      <c r="D203" s="25">
        <v>6.0000000000000001E-3</v>
      </c>
      <c r="E203" s="23">
        <f t="shared" si="13"/>
        <v>21162.023734871975</v>
      </c>
      <c r="F203" s="1">
        <f t="shared" si="14"/>
        <v>21162</v>
      </c>
      <c r="G203" s="1">
        <f t="shared" si="15"/>
        <v>1.1110899999039248E-2</v>
      </c>
      <c r="K203" s="1">
        <f>G203</f>
        <v>1.1110899999039248E-2</v>
      </c>
      <c r="O203" s="1">
        <f t="shared" ca="1" si="20"/>
        <v>-1.4298708434187346E-2</v>
      </c>
      <c r="Q203" s="68">
        <f t="shared" si="16"/>
        <v>35552.875999999997</v>
      </c>
    </row>
    <row r="204" spans="1:17">
      <c r="A204" s="23" t="s">
        <v>94</v>
      </c>
      <c r="B204" s="24" t="s">
        <v>43</v>
      </c>
      <c r="C204" s="25">
        <v>50902.326300000001</v>
      </c>
      <c r="D204" s="25" t="s">
        <v>33</v>
      </c>
      <c r="E204" s="23">
        <f t="shared" si="13"/>
        <v>21868.992837498405</v>
      </c>
      <c r="F204" s="1">
        <f t="shared" si="14"/>
        <v>21869</v>
      </c>
      <c r="G204" s="1">
        <f t="shared" si="15"/>
        <v>-3.352949999680277E-3</v>
      </c>
      <c r="H204" s="26"/>
      <c r="I204" s="1">
        <f>G204</f>
        <v>-3.352949999680277E-3</v>
      </c>
      <c r="J204" s="2"/>
      <c r="O204" s="1">
        <f t="shared" ca="1" si="20"/>
        <v>-1.0959382299704667E-2</v>
      </c>
      <c r="Q204" s="68">
        <f t="shared" si="16"/>
        <v>35883.826300000001</v>
      </c>
    </row>
    <row r="205" spans="1:17">
      <c r="A205" s="23" t="s">
        <v>103</v>
      </c>
      <c r="B205" s="24"/>
      <c r="C205" s="25">
        <v>50902.347000000002</v>
      </c>
      <c r="D205" s="25">
        <v>6.0000000000000001E-3</v>
      </c>
      <c r="E205" s="23">
        <f t="shared" si="13"/>
        <v>21869.037056405065</v>
      </c>
      <c r="F205" s="1">
        <f t="shared" si="14"/>
        <v>21869</v>
      </c>
      <c r="G205" s="1">
        <f t="shared" si="15"/>
        <v>1.7347050001262687E-2</v>
      </c>
      <c r="K205" s="1">
        <f>G205</f>
        <v>1.7347050001262687E-2</v>
      </c>
      <c r="O205" s="1">
        <f t="shared" ca="1" si="20"/>
        <v>-1.0959382299704667E-2</v>
      </c>
      <c r="Q205" s="68">
        <f t="shared" si="16"/>
        <v>35883.847000000002</v>
      </c>
    </row>
    <row r="206" spans="1:17">
      <c r="A206" s="23" t="s">
        <v>104</v>
      </c>
      <c r="B206" s="24" t="s">
        <v>43</v>
      </c>
      <c r="C206" s="25">
        <v>51209.433499999999</v>
      </c>
      <c r="D206" s="25">
        <v>1.1000000000000001E-3</v>
      </c>
      <c r="E206" s="23">
        <f t="shared" si="13"/>
        <v>22525.028809044921</v>
      </c>
      <c r="F206" s="1">
        <f t="shared" si="14"/>
        <v>22525</v>
      </c>
      <c r="G206" s="1">
        <f t="shared" si="15"/>
        <v>1.3486249998095445E-2</v>
      </c>
      <c r="K206" s="1">
        <f>G206</f>
        <v>1.3486249998095445E-2</v>
      </c>
      <c r="O206" s="1">
        <f t="shared" ca="1" si="20"/>
        <v>-7.8609410773275434E-3</v>
      </c>
      <c r="Q206" s="68">
        <f t="shared" si="16"/>
        <v>36190.933499999999</v>
      </c>
    </row>
    <row r="207" spans="1:17">
      <c r="A207" s="23" t="s">
        <v>101</v>
      </c>
      <c r="B207" s="24" t="s">
        <v>43</v>
      </c>
      <c r="C207" s="25">
        <v>51602.656000000003</v>
      </c>
      <c r="D207" s="25" t="s">
        <v>35</v>
      </c>
      <c r="E207" s="23">
        <f t="shared" si="13"/>
        <v>23365.022481682539</v>
      </c>
      <c r="F207" s="1">
        <f t="shared" si="14"/>
        <v>23365</v>
      </c>
      <c r="G207" s="1">
        <f t="shared" si="15"/>
        <v>1.0524249999434687E-2</v>
      </c>
      <c r="H207" s="26"/>
      <c r="I207" s="2"/>
      <c r="J207" s="2"/>
      <c r="K207" s="1">
        <f>G207</f>
        <v>1.0524249999434687E-2</v>
      </c>
      <c r="O207" s="1">
        <f t="shared" ca="1" si="20"/>
        <v>-3.8934248779421976E-3</v>
      </c>
      <c r="Q207" s="68">
        <f t="shared" si="16"/>
        <v>36584.156000000003</v>
      </c>
    </row>
    <row r="208" spans="1:17">
      <c r="A208" s="23" t="s">
        <v>94</v>
      </c>
      <c r="B208" s="24" t="s">
        <v>43</v>
      </c>
      <c r="C208" s="25">
        <v>51663.526700000002</v>
      </c>
      <c r="D208" s="25" t="s">
        <v>33</v>
      </c>
      <c r="E208" s="23">
        <f t="shared" si="13"/>
        <v>23495.053196733232</v>
      </c>
      <c r="F208" s="1">
        <f t="shared" si="14"/>
        <v>23495</v>
      </c>
      <c r="G208" s="1">
        <f t="shared" si="15"/>
        <v>2.4902750003093388E-2</v>
      </c>
      <c r="H208" s="26"/>
      <c r="I208" s="1">
        <f>G208</f>
        <v>2.4902750003093388E-2</v>
      </c>
      <c r="J208" s="2"/>
      <c r="O208" s="1">
        <f t="shared" ca="1" si="20"/>
        <v>-3.2794045137516104E-3</v>
      </c>
      <c r="Q208" s="68">
        <f t="shared" si="16"/>
        <v>36645.026700000002</v>
      </c>
    </row>
    <row r="209" spans="1:17">
      <c r="A209" s="23" t="s">
        <v>105</v>
      </c>
      <c r="B209" s="24" t="s">
        <v>43</v>
      </c>
      <c r="C209" s="25">
        <v>52016.020900000003</v>
      </c>
      <c r="D209" s="25" t="s">
        <v>34</v>
      </c>
      <c r="E209" s="23">
        <f t="shared" si="13"/>
        <v>24248.043927531842</v>
      </c>
      <c r="F209" s="1">
        <f t="shared" si="14"/>
        <v>24248</v>
      </c>
      <c r="G209" s="1">
        <f t="shared" si="15"/>
        <v>2.0563600002788007E-2</v>
      </c>
      <c r="H209" s="26"/>
      <c r="I209" s="2"/>
      <c r="J209" s="1">
        <f>G209</f>
        <v>2.0563600002788007E-2</v>
      </c>
      <c r="O209" s="1">
        <f t="shared" ca="1" si="20"/>
        <v>2.7719036498312366E-4</v>
      </c>
      <c r="Q209" s="68">
        <f t="shared" si="16"/>
        <v>36997.520900000003</v>
      </c>
    </row>
    <row r="210" spans="1:17">
      <c r="A210" s="23" t="s">
        <v>106</v>
      </c>
      <c r="B210" s="24" t="s">
        <v>43</v>
      </c>
      <c r="C210" s="25">
        <v>52032.4</v>
      </c>
      <c r="D210" s="25" t="s">
        <v>34</v>
      </c>
      <c r="E210" s="23">
        <f t="shared" si="13"/>
        <v>24283.032618065819</v>
      </c>
      <c r="F210" s="1">
        <f t="shared" si="14"/>
        <v>24283</v>
      </c>
      <c r="G210" s="1">
        <f t="shared" si="15"/>
        <v>1.5269350005837623E-2</v>
      </c>
      <c r="H210" s="26"/>
      <c r="I210" s="2"/>
      <c r="J210" s="1">
        <f>G210</f>
        <v>1.5269350005837623E-2</v>
      </c>
      <c r="O210" s="1">
        <f t="shared" ca="1" si="20"/>
        <v>4.4250353995750613E-4</v>
      </c>
      <c r="Q210" s="68">
        <f t="shared" si="16"/>
        <v>37013.9</v>
      </c>
    </row>
    <row r="211" spans="1:17">
      <c r="A211" s="28" t="s">
        <v>107</v>
      </c>
      <c r="B211" s="29"/>
      <c r="C211" s="25">
        <v>52032.403299999998</v>
      </c>
      <c r="D211" s="25">
        <v>5.0000000000000001E-4</v>
      </c>
      <c r="E211" s="23">
        <f t="shared" si="13"/>
        <v>24283.039667456727</v>
      </c>
      <c r="F211" s="1">
        <f t="shared" si="14"/>
        <v>24283</v>
      </c>
      <c r="G211" s="1">
        <f t="shared" si="15"/>
        <v>1.8569350002508145E-2</v>
      </c>
      <c r="K211" s="1">
        <f>G211</f>
        <v>1.8569350002508145E-2</v>
      </c>
      <c r="O211" s="1">
        <f t="shared" ca="1" si="20"/>
        <v>4.4250353995750613E-4</v>
      </c>
      <c r="Q211" s="68">
        <f t="shared" si="16"/>
        <v>37013.903299999998</v>
      </c>
    </row>
    <row r="212" spans="1:17">
      <c r="A212" s="23" t="s">
        <v>108</v>
      </c>
      <c r="B212" s="24" t="s">
        <v>46</v>
      </c>
      <c r="C212" s="25">
        <v>52042.438000000002</v>
      </c>
      <c r="D212" s="25" t="s">
        <v>33</v>
      </c>
      <c r="E212" s="23">
        <f t="shared" si="13"/>
        <v>24304.475583526688</v>
      </c>
      <c r="F212" s="1">
        <f t="shared" si="14"/>
        <v>24304.5</v>
      </c>
      <c r="G212" s="1">
        <f t="shared" si="15"/>
        <v>-1.1429974998463877E-2</v>
      </c>
      <c r="H212" s="26"/>
      <c r="I212" s="1">
        <f>G212</f>
        <v>-1.1429974998463877E-2</v>
      </c>
      <c r="J212" s="2"/>
      <c r="O212" s="1">
        <f t="shared" ca="1" si="20"/>
        <v>5.4405306172748691E-4</v>
      </c>
      <c r="Q212" s="68">
        <f t="shared" si="16"/>
        <v>37023.938000000002</v>
      </c>
    </row>
    <row r="213" spans="1:17">
      <c r="A213" s="30" t="s">
        <v>109</v>
      </c>
      <c r="B213" s="24" t="s">
        <v>46</v>
      </c>
      <c r="C213" s="25">
        <v>52042.438800000004</v>
      </c>
      <c r="D213" s="25" t="s">
        <v>33</v>
      </c>
      <c r="E213" s="23">
        <f t="shared" ref="E213:E276" si="21">+(C213-C$7)/C$8</f>
        <v>24304.477292469946</v>
      </c>
      <c r="F213" s="1">
        <f t="shared" ref="F213:F276" si="22">ROUND(2*E213,0)/2</f>
        <v>24304.5</v>
      </c>
      <c r="G213" s="1">
        <f t="shared" ref="G213:G276" si="23">+C213-(C$7+F213*C$8)</f>
        <v>-1.0629974996845704E-2</v>
      </c>
      <c r="H213" s="26"/>
      <c r="I213" s="2">
        <f>G213</f>
        <v>-1.0629974996845704E-2</v>
      </c>
      <c r="J213" s="2"/>
      <c r="N213" s="14"/>
      <c r="O213" s="1">
        <f t="shared" ca="1" si="20"/>
        <v>5.4405306172748691E-4</v>
      </c>
      <c r="Q213" s="68">
        <f t="shared" ref="Q213:Q276" si="24">+C213-15018.5</f>
        <v>37023.938800000004</v>
      </c>
    </row>
    <row r="214" spans="1:17">
      <c r="A214" s="23" t="s">
        <v>110</v>
      </c>
      <c r="B214" s="24" t="s">
        <v>43</v>
      </c>
      <c r="C214" s="25">
        <v>52339.965900000003</v>
      </c>
      <c r="D214" s="25" t="s">
        <v>34</v>
      </c>
      <c r="E214" s="23">
        <f t="shared" si="21"/>
        <v>24940.048454949752</v>
      </c>
      <c r="F214" s="1">
        <f t="shared" si="22"/>
        <v>24940</v>
      </c>
      <c r="G214" s="1">
        <f t="shared" si="23"/>
        <v>2.2683000002871267E-2</v>
      </c>
      <c r="H214" s="26"/>
      <c r="I214" s="2"/>
      <c r="J214" s="1">
        <f>G214</f>
        <v>2.2683000002871267E-2</v>
      </c>
      <c r="O214" s="1">
        <f t="shared" ca="1" si="20"/>
        <v>3.5456679959053328E-3</v>
      </c>
      <c r="Q214" s="68">
        <f t="shared" si="24"/>
        <v>37321.465900000003</v>
      </c>
    </row>
    <row r="215" spans="1:17">
      <c r="A215" s="23" t="s">
        <v>111</v>
      </c>
      <c r="B215" s="24" t="s">
        <v>46</v>
      </c>
      <c r="C215" s="25">
        <v>52344.412199999999</v>
      </c>
      <c r="D215" s="25" t="s">
        <v>34</v>
      </c>
      <c r="E215" s="23">
        <f t="shared" si="21"/>
        <v>24949.546547929287</v>
      </c>
      <c r="F215" s="1">
        <f t="shared" si="22"/>
        <v>24949.5</v>
      </c>
      <c r="G215" s="1">
        <f t="shared" si="23"/>
        <v>2.1790275000967085E-2</v>
      </c>
      <c r="H215" s="26"/>
      <c r="I215" s="2"/>
      <c r="J215" s="1">
        <f>G215</f>
        <v>2.1790275000967085E-2</v>
      </c>
      <c r="O215" s="1">
        <f t="shared" ca="1" si="20"/>
        <v>3.5905387148269519E-3</v>
      </c>
      <c r="Q215" s="68">
        <f t="shared" si="24"/>
        <v>37325.912199999999</v>
      </c>
    </row>
    <row r="216" spans="1:17">
      <c r="A216" s="23" t="s">
        <v>101</v>
      </c>
      <c r="B216" s="24" t="s">
        <v>43</v>
      </c>
      <c r="C216" s="25">
        <v>52351.668599999997</v>
      </c>
      <c r="D216" s="25" t="s">
        <v>35</v>
      </c>
      <c r="E216" s="23">
        <f t="shared" si="21"/>
        <v>24965.047517701176</v>
      </c>
      <c r="F216" s="1">
        <f t="shared" si="22"/>
        <v>24965</v>
      </c>
      <c r="G216" s="1">
        <f t="shared" si="23"/>
        <v>2.2244250001676846E-2</v>
      </c>
      <c r="H216" s="26"/>
      <c r="I216" s="2"/>
      <c r="J216" s="2"/>
      <c r="K216" s="1">
        <f t="shared" ref="K216:K221" si="25">G216</f>
        <v>2.2244250001676846E-2</v>
      </c>
      <c r="O216" s="1">
        <f t="shared" ca="1" si="20"/>
        <v>3.6637488351727587E-3</v>
      </c>
      <c r="Q216" s="68">
        <f t="shared" si="24"/>
        <v>37333.168599999997</v>
      </c>
    </row>
    <row r="217" spans="1:17">
      <c r="A217" s="23" t="s">
        <v>112</v>
      </c>
      <c r="B217" s="24"/>
      <c r="C217" s="25">
        <v>52361.499400000001</v>
      </c>
      <c r="D217" s="25">
        <v>2.9999999999999997E-4</v>
      </c>
      <c r="E217" s="23">
        <f t="shared" si="21"/>
        <v>24986.047866859652</v>
      </c>
      <c r="F217" s="1">
        <f t="shared" si="22"/>
        <v>24986</v>
      </c>
      <c r="G217" s="1">
        <f t="shared" si="23"/>
        <v>2.2407700002077036E-2</v>
      </c>
      <c r="H217" s="26"/>
      <c r="I217" s="2"/>
      <c r="J217" s="2"/>
      <c r="K217" s="1">
        <f t="shared" si="25"/>
        <v>2.2407700002077036E-2</v>
      </c>
      <c r="O217" s="1">
        <f t="shared" ca="1" si="20"/>
        <v>3.7629367401573882E-3</v>
      </c>
      <c r="Q217" s="68">
        <f t="shared" si="24"/>
        <v>37342.999400000001</v>
      </c>
    </row>
    <row r="218" spans="1:17">
      <c r="A218" s="28" t="s">
        <v>113</v>
      </c>
      <c r="B218" s="31" t="s">
        <v>46</v>
      </c>
      <c r="C218" s="25">
        <v>52367.584600000002</v>
      </c>
      <c r="D218" s="25">
        <v>2.9999999999999997E-4</v>
      </c>
      <c r="E218" s="23">
        <f t="shared" si="21"/>
        <v>24999.046943709869</v>
      </c>
      <c r="F218" s="1">
        <f t="shared" si="22"/>
        <v>24999</v>
      </c>
      <c r="G218" s="1">
        <f t="shared" si="23"/>
        <v>2.1975550000206567E-2</v>
      </c>
      <c r="K218" s="1">
        <f t="shared" si="25"/>
        <v>2.1975550000206567E-2</v>
      </c>
      <c r="O218" s="1">
        <f t="shared" ca="1" si="20"/>
        <v>3.8243387765764525E-3</v>
      </c>
      <c r="Q218" s="68">
        <f t="shared" si="24"/>
        <v>37349.084600000002</v>
      </c>
    </row>
    <row r="219" spans="1:17">
      <c r="A219" s="23" t="s">
        <v>113</v>
      </c>
      <c r="B219" s="24"/>
      <c r="C219" s="25">
        <v>52367.815999999999</v>
      </c>
      <c r="D219" s="25">
        <v>1.4E-3</v>
      </c>
      <c r="E219" s="23">
        <f t="shared" si="21"/>
        <v>24999.541255545653</v>
      </c>
      <c r="F219" s="1">
        <f t="shared" si="22"/>
        <v>24999.5</v>
      </c>
      <c r="G219" s="1">
        <f t="shared" si="23"/>
        <v>1.9312775002617855E-2</v>
      </c>
      <c r="K219" s="1">
        <f t="shared" si="25"/>
        <v>1.9312775002617855E-2</v>
      </c>
      <c r="O219" s="1">
        <f t="shared" ca="1" si="20"/>
        <v>3.8267003933618038E-3</v>
      </c>
      <c r="Q219" s="68">
        <f t="shared" si="24"/>
        <v>37349.315999999999</v>
      </c>
    </row>
    <row r="220" spans="1:17">
      <c r="A220" s="23" t="s">
        <v>112</v>
      </c>
      <c r="B220" s="32"/>
      <c r="C220" s="25">
        <v>52368.521500000003</v>
      </c>
      <c r="D220" s="25">
        <v>2.9999999999999997E-4</v>
      </c>
      <c r="E220" s="23">
        <f t="shared" si="21"/>
        <v>25001.048329876467</v>
      </c>
      <c r="F220" s="1">
        <f t="shared" si="22"/>
        <v>25001</v>
      </c>
      <c r="G220" s="1">
        <f t="shared" si="23"/>
        <v>2.2624450000876095E-2</v>
      </c>
      <c r="H220" s="26"/>
      <c r="I220" s="2"/>
      <c r="J220" s="2"/>
      <c r="K220" s="1">
        <f t="shared" si="25"/>
        <v>2.2624450000876095E-2</v>
      </c>
      <c r="O220" s="1">
        <f t="shared" ca="1" si="20"/>
        <v>3.8337852437178438E-3</v>
      </c>
      <c r="Q220" s="68">
        <f t="shared" si="24"/>
        <v>37350.021500000003</v>
      </c>
    </row>
    <row r="221" spans="1:17">
      <c r="A221" s="30" t="s">
        <v>114</v>
      </c>
      <c r="B221" s="24" t="s">
        <v>46</v>
      </c>
      <c r="C221" s="25">
        <v>52658.527000000002</v>
      </c>
      <c r="D221" s="25">
        <v>4.0000000000000001E-3</v>
      </c>
      <c r="E221" s="23">
        <f t="shared" si="21"/>
        <v>25620.552007896178</v>
      </c>
      <c r="F221" s="1">
        <f t="shared" si="22"/>
        <v>25620.5</v>
      </c>
      <c r="G221" s="1">
        <f t="shared" si="23"/>
        <v>2.4346225000044797E-2</v>
      </c>
      <c r="H221" s="26"/>
      <c r="I221" s="2"/>
      <c r="J221" s="2"/>
      <c r="K221" s="1">
        <f t="shared" si="25"/>
        <v>2.4346225000044797E-2</v>
      </c>
      <c r="O221" s="1">
        <f t="shared" ca="1" si="20"/>
        <v>6.7598284407645454E-3</v>
      </c>
      <c r="Q221" s="68">
        <f t="shared" si="24"/>
        <v>37640.027000000002</v>
      </c>
    </row>
    <row r="222" spans="1:17">
      <c r="A222" s="23" t="s">
        <v>115</v>
      </c>
      <c r="B222" s="24" t="s">
        <v>46</v>
      </c>
      <c r="C222" s="25">
        <v>52688.019699999997</v>
      </c>
      <c r="D222" s="25" t="s">
        <v>34</v>
      </c>
      <c r="E222" s="23">
        <f t="shared" si="21"/>
        <v>25683.553696225292</v>
      </c>
      <c r="F222" s="1">
        <f t="shared" si="22"/>
        <v>25683.5</v>
      </c>
      <c r="G222" s="1">
        <f t="shared" si="23"/>
        <v>2.5136574993666727E-2</v>
      </c>
      <c r="H222" s="26"/>
      <c r="I222" s="2"/>
      <c r="J222" s="1">
        <f>G222</f>
        <v>2.5136574993666727E-2</v>
      </c>
      <c r="O222" s="1">
        <f t="shared" ca="1" si="20"/>
        <v>7.0573921557184477E-3</v>
      </c>
      <c r="Q222" s="68">
        <f t="shared" si="24"/>
        <v>37669.519699999997</v>
      </c>
    </row>
    <row r="223" spans="1:17">
      <c r="A223" s="23" t="s">
        <v>115</v>
      </c>
      <c r="B223" s="24" t="s">
        <v>43</v>
      </c>
      <c r="C223" s="25">
        <v>52688.251499999998</v>
      </c>
      <c r="D223" s="25" t="s">
        <v>34</v>
      </c>
      <c r="E223" s="23">
        <f t="shared" si="21"/>
        <v>25684.048862532709</v>
      </c>
      <c r="F223" s="1">
        <f t="shared" si="22"/>
        <v>25684</v>
      </c>
      <c r="G223" s="1">
        <f t="shared" si="23"/>
        <v>2.287380000052508E-2</v>
      </c>
      <c r="H223" s="26"/>
      <c r="I223" s="2"/>
      <c r="J223" s="1">
        <f>G223</f>
        <v>2.287380000052508E-2</v>
      </c>
      <c r="O223" s="1">
        <f t="shared" ca="1" si="20"/>
        <v>7.0597537725037851E-3</v>
      </c>
      <c r="Q223" s="68">
        <f t="shared" si="24"/>
        <v>37669.751499999998</v>
      </c>
    </row>
    <row r="224" spans="1:17">
      <c r="A224" s="23" t="s">
        <v>116</v>
      </c>
      <c r="B224" s="24" t="s">
        <v>46</v>
      </c>
      <c r="C224" s="25">
        <v>52698.317000000003</v>
      </c>
      <c r="D224" s="25" t="s">
        <v>117</v>
      </c>
      <c r="E224" s="23">
        <f t="shared" si="21"/>
        <v>25705.550572917891</v>
      </c>
      <c r="F224" s="1">
        <f t="shared" si="22"/>
        <v>25705.5</v>
      </c>
      <c r="G224" s="1">
        <f t="shared" si="23"/>
        <v>2.3674475007283036E-2</v>
      </c>
      <c r="H224" s="26"/>
      <c r="I224" s="2"/>
      <c r="J224" s="2"/>
      <c r="K224" s="1">
        <f t="shared" ref="K224:K230" si="26">G224</f>
        <v>2.3674475007283036E-2</v>
      </c>
      <c r="O224" s="1">
        <f t="shared" ca="1" si="20"/>
        <v>7.1613032942737659E-3</v>
      </c>
      <c r="Q224" s="68">
        <f t="shared" si="24"/>
        <v>37679.817000000003</v>
      </c>
    </row>
    <row r="225" spans="1:17">
      <c r="A225" s="30" t="s">
        <v>109</v>
      </c>
      <c r="B225" s="24" t="s">
        <v>46</v>
      </c>
      <c r="C225" s="25">
        <v>52698.317029999998</v>
      </c>
      <c r="D225" s="25">
        <v>2.0999999999999999E-3</v>
      </c>
      <c r="E225" s="23">
        <f t="shared" si="21"/>
        <v>25705.550637003253</v>
      </c>
      <c r="F225" s="1">
        <f t="shared" si="22"/>
        <v>25705.5</v>
      </c>
      <c r="G225" s="1">
        <f t="shared" si="23"/>
        <v>2.3704475002887193E-2</v>
      </c>
      <c r="H225" s="26"/>
      <c r="I225" s="2"/>
      <c r="J225" s="2"/>
      <c r="K225" s="1">
        <f t="shared" si="26"/>
        <v>2.3704475002887193E-2</v>
      </c>
      <c r="O225" s="1">
        <f t="shared" ca="1" si="20"/>
        <v>7.1613032942737659E-3</v>
      </c>
      <c r="Q225" s="68">
        <f t="shared" si="24"/>
        <v>37679.817029999998</v>
      </c>
    </row>
    <row r="226" spans="1:17">
      <c r="A226" s="23" t="s">
        <v>101</v>
      </c>
      <c r="B226" s="24" t="s">
        <v>43</v>
      </c>
      <c r="C226" s="25">
        <v>52716.809399999998</v>
      </c>
      <c r="D226" s="25" t="s">
        <v>35</v>
      </c>
      <c r="E226" s="23">
        <f t="shared" si="21"/>
        <v>25745.053650671274</v>
      </c>
      <c r="F226" s="1">
        <f t="shared" si="22"/>
        <v>25745</v>
      </c>
      <c r="G226" s="1">
        <f t="shared" si="23"/>
        <v>2.5115249998634681E-2</v>
      </c>
      <c r="H226" s="26"/>
      <c r="I226" s="2"/>
      <c r="J226" s="2"/>
      <c r="K226" s="1">
        <f t="shared" si="26"/>
        <v>2.5115249998634681E-2</v>
      </c>
      <c r="O226" s="1">
        <f t="shared" ca="1" si="20"/>
        <v>7.3478710203162961E-3</v>
      </c>
      <c r="Q226" s="68">
        <f t="shared" si="24"/>
        <v>37698.309399999998</v>
      </c>
    </row>
    <row r="227" spans="1:17">
      <c r="A227" s="33" t="s">
        <v>118</v>
      </c>
      <c r="B227" s="32"/>
      <c r="C227" s="25">
        <v>52742.556799999998</v>
      </c>
      <c r="D227" s="25">
        <v>2.9999999999999997E-4</v>
      </c>
      <c r="E227" s="23">
        <f t="shared" si="21"/>
        <v>25800.054707545867</v>
      </c>
      <c r="F227" s="1">
        <f t="shared" si="22"/>
        <v>25800</v>
      </c>
      <c r="G227" s="1">
        <f t="shared" si="23"/>
        <v>2.5609999996959232E-2</v>
      </c>
      <c r="H227" s="26"/>
      <c r="I227" s="2"/>
      <c r="J227" s="2"/>
      <c r="K227" s="1">
        <f t="shared" si="26"/>
        <v>2.5609999996959232E-2</v>
      </c>
      <c r="O227" s="1">
        <f t="shared" ca="1" si="20"/>
        <v>7.6076488667046194E-3</v>
      </c>
      <c r="Q227" s="68">
        <f t="shared" si="24"/>
        <v>37724.056799999998</v>
      </c>
    </row>
    <row r="228" spans="1:17">
      <c r="A228" s="33" t="s">
        <v>119</v>
      </c>
      <c r="B228" s="32" t="s">
        <v>43</v>
      </c>
      <c r="C228" s="25">
        <v>52745.3655</v>
      </c>
      <c r="D228" s="25">
        <v>1E-4</v>
      </c>
      <c r="E228" s="23">
        <f t="shared" si="21"/>
        <v>25806.054593687528</v>
      </c>
      <c r="F228" s="1">
        <f t="shared" si="22"/>
        <v>25806</v>
      </c>
      <c r="G228" s="1">
        <f t="shared" si="23"/>
        <v>2.5556699998560362E-2</v>
      </c>
      <c r="H228" s="26"/>
      <c r="I228" s="2"/>
      <c r="J228" s="2"/>
      <c r="K228" s="1">
        <f t="shared" si="26"/>
        <v>2.5556699998560362E-2</v>
      </c>
      <c r="O228" s="1">
        <f t="shared" ca="1" si="20"/>
        <v>7.6359882681288072E-3</v>
      </c>
      <c r="Q228" s="68">
        <f t="shared" si="24"/>
        <v>37726.8655</v>
      </c>
    </row>
    <row r="229" spans="1:17">
      <c r="A229" s="34" t="s">
        <v>119</v>
      </c>
      <c r="B229" s="32" t="s">
        <v>43</v>
      </c>
      <c r="C229" s="34">
        <v>52745.3655</v>
      </c>
      <c r="D229" s="34">
        <v>1E-4</v>
      </c>
      <c r="E229" s="23">
        <f t="shared" si="21"/>
        <v>25806.054593687528</v>
      </c>
      <c r="F229" s="1">
        <f t="shared" si="22"/>
        <v>25806</v>
      </c>
      <c r="G229" s="1">
        <f t="shared" si="23"/>
        <v>2.5556699998560362E-2</v>
      </c>
      <c r="H229" s="26"/>
      <c r="I229" s="2"/>
      <c r="J229" s="2"/>
      <c r="K229" s="1">
        <f t="shared" si="26"/>
        <v>2.5556699998560362E-2</v>
      </c>
      <c r="O229" s="1">
        <f t="shared" ca="1" si="20"/>
        <v>7.6359882681288072E-3</v>
      </c>
      <c r="Q229" s="68">
        <f t="shared" si="24"/>
        <v>37726.8655</v>
      </c>
    </row>
    <row r="230" spans="1:17">
      <c r="A230" s="33" t="s">
        <v>118</v>
      </c>
      <c r="B230" s="24" t="s">
        <v>46</v>
      </c>
      <c r="C230" s="25">
        <v>53003.538999999997</v>
      </c>
      <c r="D230" s="25">
        <v>2.0000000000000001E-4</v>
      </c>
      <c r="E230" s="23">
        <f t="shared" si="21"/>
        <v>26357.55941968986</v>
      </c>
      <c r="F230" s="1">
        <f t="shared" si="22"/>
        <v>26357.5</v>
      </c>
      <c r="G230" s="1">
        <f t="shared" si="23"/>
        <v>2.7815874993393663E-2</v>
      </c>
      <c r="H230" s="26"/>
      <c r="I230" s="2"/>
      <c r="J230" s="2"/>
      <c r="K230" s="1">
        <f t="shared" si="26"/>
        <v>2.7815874993393663E-2</v>
      </c>
      <c r="O230" s="1">
        <f t="shared" ca="1" si="20"/>
        <v>1.0240851582368121E-2</v>
      </c>
      <c r="Q230" s="68">
        <f t="shared" si="24"/>
        <v>37985.038999999997</v>
      </c>
    </row>
    <row r="231" spans="1:17">
      <c r="A231" s="23" t="s">
        <v>120</v>
      </c>
      <c r="B231" s="24" t="s">
        <v>46</v>
      </c>
      <c r="C231" s="25">
        <v>53010.324699999997</v>
      </c>
      <c r="D231" s="25" t="s">
        <v>34</v>
      </c>
      <c r="E231" s="23">
        <f t="shared" si="21"/>
        <v>26372.054889975559</v>
      </c>
      <c r="F231" s="1">
        <f t="shared" si="22"/>
        <v>26372</v>
      </c>
      <c r="G231" s="1">
        <f t="shared" si="23"/>
        <v>2.5695399999676738E-2</v>
      </c>
      <c r="H231" s="26"/>
      <c r="I231" s="2"/>
      <c r="J231" s="1">
        <f>G231</f>
        <v>2.5695399999676738E-2</v>
      </c>
      <c r="O231" s="1">
        <f t="shared" ca="1" si="20"/>
        <v>1.0309338469143225E-2</v>
      </c>
      <c r="Q231" s="68">
        <f t="shared" si="24"/>
        <v>37991.824699999997</v>
      </c>
    </row>
    <row r="232" spans="1:17">
      <c r="A232" s="35" t="s">
        <v>121</v>
      </c>
      <c r="B232" s="24"/>
      <c r="C232" s="25">
        <v>53040.753799999999</v>
      </c>
      <c r="D232" s="25">
        <v>2.9999999999999997E-4</v>
      </c>
      <c r="E232" s="23">
        <f t="shared" si="21"/>
        <v>26437.05689638175</v>
      </c>
      <c r="F232" s="1">
        <f t="shared" si="22"/>
        <v>26437</v>
      </c>
      <c r="G232" s="1">
        <f t="shared" si="23"/>
        <v>2.6634649999323301E-2</v>
      </c>
      <c r="K232" s="1">
        <f>G232</f>
        <v>2.6634649999323301E-2</v>
      </c>
      <c r="O232" s="1">
        <f t="shared" ref="O232:O263" ca="1" si="27">+C$11+C$12*F232</f>
        <v>1.0616348651238519E-2</v>
      </c>
      <c r="Q232" s="68">
        <f t="shared" si="24"/>
        <v>38022.253799999999</v>
      </c>
    </row>
    <row r="233" spans="1:17">
      <c r="A233" s="33" t="s">
        <v>122</v>
      </c>
      <c r="B233" s="24" t="s">
        <v>46</v>
      </c>
      <c r="C233" s="25">
        <v>53069.544999999998</v>
      </c>
      <c r="D233" s="25">
        <v>2.0000000000000001E-4</v>
      </c>
      <c r="E233" s="23">
        <f t="shared" si="21"/>
        <v>26498.560055096328</v>
      </c>
      <c r="F233" s="1">
        <f t="shared" si="22"/>
        <v>26498.5</v>
      </c>
      <c r="G233" s="1">
        <f t="shared" si="23"/>
        <v>2.8113324995501898E-2</v>
      </c>
      <c r="H233" s="26"/>
      <c r="I233" s="2"/>
      <c r="J233" s="2"/>
      <c r="K233" s="1">
        <f>G233</f>
        <v>2.8113324995501898E-2</v>
      </c>
      <c r="O233" s="1">
        <f t="shared" ca="1" si="27"/>
        <v>1.0906827515836381E-2</v>
      </c>
      <c r="Q233" s="68">
        <f t="shared" si="24"/>
        <v>38051.044999999998</v>
      </c>
    </row>
    <row r="234" spans="1:17">
      <c r="A234" s="33" t="s">
        <v>122</v>
      </c>
      <c r="B234" s="32"/>
      <c r="C234" s="25">
        <v>53095.522599999997</v>
      </c>
      <c r="D234" s="25">
        <v>2.9999999999999997E-4</v>
      </c>
      <c r="E234" s="23">
        <f t="shared" si="21"/>
        <v>26554.052860391825</v>
      </c>
      <c r="F234" s="1">
        <f t="shared" si="22"/>
        <v>26554</v>
      </c>
      <c r="G234" s="1">
        <f t="shared" si="23"/>
        <v>2.4745299997448456E-2</v>
      </c>
      <c r="H234" s="26"/>
      <c r="I234" s="2"/>
      <c r="J234" s="2"/>
      <c r="K234" s="1">
        <f>G234</f>
        <v>2.4745299997448456E-2</v>
      </c>
      <c r="O234" s="1">
        <f t="shared" ca="1" si="27"/>
        <v>1.1168966979010042E-2</v>
      </c>
      <c r="Q234" s="68">
        <f t="shared" si="24"/>
        <v>38077.022599999997</v>
      </c>
    </row>
    <row r="235" spans="1:17">
      <c r="A235" s="33" t="s">
        <v>118</v>
      </c>
      <c r="B235" s="32"/>
      <c r="C235" s="25">
        <v>53096.461799999997</v>
      </c>
      <c r="D235" s="25">
        <v>3.5999999999999999E-3</v>
      </c>
      <c r="E235" s="23">
        <f t="shared" si="21"/>
        <v>26556.059159770273</v>
      </c>
      <c r="F235" s="1">
        <f t="shared" si="22"/>
        <v>26556</v>
      </c>
      <c r="G235" s="1">
        <f t="shared" si="23"/>
        <v>2.7694199998222757E-2</v>
      </c>
      <c r="H235" s="26"/>
      <c r="I235" s="2"/>
      <c r="J235" s="2"/>
      <c r="K235" s="1">
        <f>G235</f>
        <v>2.7694199998222757E-2</v>
      </c>
      <c r="O235" s="1">
        <f t="shared" ca="1" si="27"/>
        <v>1.1178413446151447E-2</v>
      </c>
      <c r="Q235" s="68">
        <f t="shared" si="24"/>
        <v>38077.961799999997</v>
      </c>
    </row>
    <row r="236" spans="1:17">
      <c r="A236" s="23" t="s">
        <v>120</v>
      </c>
      <c r="B236" s="24" t="s">
        <v>46</v>
      </c>
      <c r="C236" s="25">
        <v>53363.294399999999</v>
      </c>
      <c r="D236" s="25" t="s">
        <v>34</v>
      </c>
      <c r="E236" s="23">
        <f t="shared" si="21"/>
        <v>27126.061373919878</v>
      </c>
      <c r="F236" s="1">
        <f t="shared" si="22"/>
        <v>27126</v>
      </c>
      <c r="G236" s="1">
        <f t="shared" si="23"/>
        <v>2.8730699996231124E-2</v>
      </c>
      <c r="H236" s="26"/>
      <c r="I236" s="2"/>
      <c r="J236" s="1">
        <f>G236</f>
        <v>2.8730699996231124E-2</v>
      </c>
      <c r="O236" s="1">
        <f t="shared" ca="1" si="27"/>
        <v>1.3870656581448648E-2</v>
      </c>
      <c r="Q236" s="68">
        <f t="shared" si="24"/>
        <v>38344.794399999999</v>
      </c>
    </row>
    <row r="237" spans="1:17">
      <c r="A237" s="33" t="s">
        <v>122</v>
      </c>
      <c r="B237" s="32"/>
      <c r="C237" s="25">
        <v>53410.575799999999</v>
      </c>
      <c r="D237" s="25">
        <v>4.4999999999999997E-3</v>
      </c>
      <c r="E237" s="23">
        <f t="shared" si="21"/>
        <v>27227.062910793906</v>
      </c>
      <c r="F237" s="1">
        <f t="shared" si="22"/>
        <v>27227</v>
      </c>
      <c r="G237" s="1">
        <f t="shared" si="23"/>
        <v>2.9450149995682295E-2</v>
      </c>
      <c r="H237" s="26"/>
      <c r="I237" s="2"/>
      <c r="J237" s="2"/>
      <c r="K237" s="1">
        <f>G237</f>
        <v>2.9450149995682295E-2</v>
      </c>
      <c r="O237" s="1">
        <f t="shared" ca="1" si="27"/>
        <v>1.4347703172089027E-2</v>
      </c>
      <c r="Q237" s="68">
        <f t="shared" si="24"/>
        <v>38392.075799999999</v>
      </c>
    </row>
    <row r="238" spans="1:17">
      <c r="A238" s="33" t="s">
        <v>123</v>
      </c>
      <c r="B238" s="32" t="s">
        <v>43</v>
      </c>
      <c r="C238" s="25">
        <v>53433.280290000002</v>
      </c>
      <c r="D238" s="25">
        <v>5.0000000000000002E-5</v>
      </c>
      <c r="E238" s="23">
        <f t="shared" si="21"/>
        <v>27275.563767027888</v>
      </c>
      <c r="F238" s="1">
        <f t="shared" si="22"/>
        <v>27275.5</v>
      </c>
      <c r="G238" s="1">
        <f t="shared" si="23"/>
        <v>2.9850975006411318E-2</v>
      </c>
      <c r="H238" s="26"/>
      <c r="I238" s="2"/>
      <c r="J238" s="2"/>
      <c r="K238" s="1">
        <f>G238</f>
        <v>2.9850975006411318E-2</v>
      </c>
      <c r="O238" s="1">
        <f t="shared" ca="1" si="27"/>
        <v>1.4576780000267825E-2</v>
      </c>
      <c r="Q238" s="68">
        <f t="shared" si="24"/>
        <v>38414.780290000002</v>
      </c>
    </row>
    <row r="239" spans="1:17">
      <c r="A239" s="23" t="s">
        <v>124</v>
      </c>
      <c r="B239" s="24" t="s">
        <v>46</v>
      </c>
      <c r="C239" s="25">
        <v>53433.280299999999</v>
      </c>
      <c r="D239" s="25" t="s">
        <v>34</v>
      </c>
      <c r="E239" s="23">
        <f t="shared" si="21"/>
        <v>27275.563788389671</v>
      </c>
      <c r="F239" s="1">
        <f t="shared" si="22"/>
        <v>27275.5</v>
      </c>
      <c r="G239" s="1">
        <f t="shared" si="23"/>
        <v>2.9860975002520718E-2</v>
      </c>
      <c r="H239" s="26"/>
      <c r="I239" s="2"/>
      <c r="J239" s="1">
        <f>G239</f>
        <v>2.9860975002520718E-2</v>
      </c>
      <c r="O239" s="1">
        <f t="shared" ca="1" si="27"/>
        <v>1.4576780000267825E-2</v>
      </c>
      <c r="Q239" s="68">
        <f t="shared" si="24"/>
        <v>38414.780299999999</v>
      </c>
    </row>
    <row r="240" spans="1:17">
      <c r="A240" s="30" t="s">
        <v>123</v>
      </c>
      <c r="B240" s="32" t="s">
        <v>43</v>
      </c>
      <c r="C240" s="25">
        <v>53503.029799999997</v>
      </c>
      <c r="D240" s="25">
        <v>4.0000000000000002E-4</v>
      </c>
      <c r="E240" s="23">
        <f t="shared" si="21"/>
        <v>27424.561210128344</v>
      </c>
      <c r="F240" s="1">
        <f t="shared" si="22"/>
        <v>27424.5</v>
      </c>
      <c r="G240" s="1">
        <f t="shared" si="23"/>
        <v>2.8654024994466454E-2</v>
      </c>
      <c r="H240" s="26"/>
      <c r="I240" s="2"/>
      <c r="J240" s="2"/>
      <c r="K240" s="1">
        <f>G240</f>
        <v>2.8654024994466454E-2</v>
      </c>
      <c r="O240" s="1">
        <f t="shared" ca="1" si="27"/>
        <v>1.528054180230165E-2</v>
      </c>
      <c r="Q240" s="68">
        <f t="shared" si="24"/>
        <v>38484.529799999997</v>
      </c>
    </row>
    <row r="241" spans="1:17">
      <c r="A241" s="33" t="s">
        <v>123</v>
      </c>
      <c r="B241" s="32" t="s">
        <v>43</v>
      </c>
      <c r="C241" s="25">
        <v>53510.050799999997</v>
      </c>
      <c r="D241" s="25">
        <v>2.0000000000000001E-4</v>
      </c>
      <c r="E241" s="23">
        <f t="shared" si="21"/>
        <v>27439.559323348185</v>
      </c>
      <c r="F241" s="1">
        <f t="shared" si="22"/>
        <v>27439.5</v>
      </c>
      <c r="G241" s="1">
        <f t="shared" si="23"/>
        <v>2.7770774999225978E-2</v>
      </c>
      <c r="H241" s="26"/>
      <c r="I241" s="2"/>
      <c r="J241" s="2"/>
      <c r="K241" s="1">
        <f>G241</f>
        <v>2.7770774999225978E-2</v>
      </c>
      <c r="O241" s="1">
        <f t="shared" ca="1" si="27"/>
        <v>1.5351390305862106E-2</v>
      </c>
      <c r="Q241" s="68">
        <f t="shared" si="24"/>
        <v>38491.550799999997</v>
      </c>
    </row>
    <row r="242" spans="1:17">
      <c r="A242" s="23" t="s">
        <v>125</v>
      </c>
      <c r="B242" s="24" t="s">
        <v>46</v>
      </c>
      <c r="C242" s="25">
        <v>53700.351699999999</v>
      </c>
      <c r="D242" s="25" t="s">
        <v>34</v>
      </c>
      <c r="E242" s="23">
        <f t="shared" si="21"/>
        <v>27846.076122100148</v>
      </c>
      <c r="F242" s="1">
        <f t="shared" si="22"/>
        <v>27846</v>
      </c>
      <c r="G242" s="1">
        <f t="shared" si="23"/>
        <v>3.5634699997899588E-2</v>
      </c>
      <c r="H242" s="26"/>
      <c r="I242" s="2"/>
      <c r="J242" s="1">
        <f>G242</f>
        <v>3.5634699997899588E-2</v>
      </c>
      <c r="O242" s="1">
        <f t="shared" ca="1" si="27"/>
        <v>1.7271384752350377E-2</v>
      </c>
      <c r="Q242" s="68">
        <f t="shared" si="24"/>
        <v>38681.851699999999</v>
      </c>
    </row>
    <row r="243" spans="1:17">
      <c r="A243" s="25" t="s">
        <v>126</v>
      </c>
      <c r="B243" s="32"/>
      <c r="C243" s="25">
        <v>53765.420400000003</v>
      </c>
      <c r="D243" s="25">
        <v>2.0000000000000001E-4</v>
      </c>
      <c r="E243" s="23">
        <f t="shared" si="21"/>
        <v>27985.074516868397</v>
      </c>
      <c r="F243" s="1">
        <f t="shared" si="22"/>
        <v>27985</v>
      </c>
      <c r="G243" s="1">
        <f t="shared" si="23"/>
        <v>3.4883250002167188E-2</v>
      </c>
      <c r="H243" s="26"/>
      <c r="I243" s="2"/>
      <c r="J243" s="2"/>
      <c r="K243" s="1">
        <f t="shared" ref="K243:K274" si="28">G243</f>
        <v>3.4883250002167188E-2</v>
      </c>
      <c r="O243" s="1">
        <f t="shared" ca="1" si="27"/>
        <v>1.7927914218677232E-2</v>
      </c>
      <c r="Q243" s="68">
        <f t="shared" si="24"/>
        <v>38746.920400000003</v>
      </c>
    </row>
    <row r="244" spans="1:17">
      <c r="A244" s="30" t="s">
        <v>127</v>
      </c>
      <c r="B244" s="24" t="s">
        <v>46</v>
      </c>
      <c r="C244" s="25">
        <v>53814.335099999997</v>
      </c>
      <c r="D244" s="25">
        <v>2E-3</v>
      </c>
      <c r="E244" s="23">
        <f t="shared" si="21"/>
        <v>28089.56507501032</v>
      </c>
      <c r="F244" s="1">
        <f t="shared" si="22"/>
        <v>28089.5</v>
      </c>
      <c r="G244" s="1">
        <f t="shared" si="23"/>
        <v>3.046327499760082E-2</v>
      </c>
      <c r="H244" s="26"/>
      <c r="I244" s="2"/>
      <c r="J244" s="2"/>
      <c r="K244" s="1">
        <f t="shared" si="28"/>
        <v>3.046327499760082E-2</v>
      </c>
      <c r="O244" s="1">
        <f t="shared" ca="1" si="27"/>
        <v>1.8421492126815042E-2</v>
      </c>
      <c r="Q244" s="68">
        <f t="shared" si="24"/>
        <v>38795.835099999997</v>
      </c>
    </row>
    <row r="245" spans="1:17">
      <c r="A245" s="30" t="s">
        <v>128</v>
      </c>
      <c r="B245" s="24" t="s">
        <v>43</v>
      </c>
      <c r="C245" s="25">
        <v>53846.401599999997</v>
      </c>
      <c r="D245" s="25">
        <v>4.0000000000000002E-4</v>
      </c>
      <c r="E245" s="23">
        <f t="shared" si="21"/>
        <v>28158.064861018582</v>
      </c>
      <c r="F245" s="1">
        <f t="shared" si="22"/>
        <v>28158</v>
      </c>
      <c r="G245" s="1">
        <f t="shared" si="23"/>
        <v>3.0363099998794496E-2</v>
      </c>
      <c r="H245" s="26"/>
      <c r="I245" s="2"/>
      <c r="J245" s="2"/>
      <c r="K245" s="1">
        <f t="shared" si="28"/>
        <v>3.0363099998794496E-2</v>
      </c>
      <c r="O245" s="1">
        <f t="shared" ca="1" si="27"/>
        <v>1.8745033626407781E-2</v>
      </c>
      <c r="Q245" s="68">
        <f t="shared" si="24"/>
        <v>38827.901599999997</v>
      </c>
    </row>
    <row r="246" spans="1:17">
      <c r="A246" s="30" t="s">
        <v>127</v>
      </c>
      <c r="B246" s="32"/>
      <c r="C246" s="25">
        <v>53846.402900000001</v>
      </c>
      <c r="D246" s="25">
        <v>6.9999999999999999E-4</v>
      </c>
      <c r="E246" s="23">
        <f t="shared" si="21"/>
        <v>28158.067638051376</v>
      </c>
      <c r="F246" s="1">
        <f t="shared" si="22"/>
        <v>28158</v>
      </c>
      <c r="G246" s="1">
        <f t="shared" si="23"/>
        <v>3.1663100002333522E-2</v>
      </c>
      <c r="H246" s="26"/>
      <c r="I246" s="2"/>
      <c r="J246" s="2"/>
      <c r="K246" s="1">
        <f t="shared" si="28"/>
        <v>3.1663100002333522E-2</v>
      </c>
      <c r="O246" s="1">
        <f t="shared" ca="1" si="27"/>
        <v>1.8745033626407781E-2</v>
      </c>
      <c r="Q246" s="68">
        <f t="shared" si="24"/>
        <v>38827.902900000001</v>
      </c>
    </row>
    <row r="247" spans="1:17">
      <c r="A247" s="35" t="s">
        <v>129</v>
      </c>
      <c r="B247" s="24"/>
      <c r="C247" s="36">
        <v>54154.8989</v>
      </c>
      <c r="D247" s="25">
        <v>2.0000000000000001E-4</v>
      </c>
      <c r="E247" s="23">
        <f t="shared" si="21"/>
        <v>28817.070335084252</v>
      </c>
      <c r="F247" s="1">
        <f t="shared" si="22"/>
        <v>28817</v>
      </c>
      <c r="G247" s="1">
        <f t="shared" si="23"/>
        <v>3.292564999719616E-2</v>
      </c>
      <c r="K247" s="1">
        <f t="shared" si="28"/>
        <v>3.292564999719616E-2</v>
      </c>
      <c r="O247" s="1">
        <f t="shared" ca="1" si="27"/>
        <v>2.1857644549497013E-2</v>
      </c>
      <c r="Q247" s="68">
        <f t="shared" si="24"/>
        <v>39136.3989</v>
      </c>
    </row>
    <row r="248" spans="1:17">
      <c r="A248" s="34" t="s">
        <v>130</v>
      </c>
      <c r="B248" s="32" t="s">
        <v>43</v>
      </c>
      <c r="C248" s="34">
        <v>54159.580499999996</v>
      </c>
      <c r="D248" s="34">
        <v>1E-4</v>
      </c>
      <c r="E248" s="23">
        <f t="shared" si="21"/>
        <v>28827.071070997932</v>
      </c>
      <c r="F248" s="1">
        <f t="shared" si="22"/>
        <v>28827</v>
      </c>
      <c r="G248" s="1">
        <f t="shared" si="23"/>
        <v>3.3270150001044385E-2</v>
      </c>
      <c r="H248" s="26"/>
      <c r="I248" s="2"/>
      <c r="J248" s="2"/>
      <c r="K248" s="1">
        <f t="shared" si="28"/>
        <v>3.3270150001044385E-2</v>
      </c>
      <c r="O248" s="1">
        <f t="shared" ca="1" si="27"/>
        <v>2.1904876885203983E-2</v>
      </c>
      <c r="Q248" s="68">
        <f t="shared" si="24"/>
        <v>39141.080499999996</v>
      </c>
    </row>
    <row r="249" spans="1:17">
      <c r="A249" s="25" t="s">
        <v>131</v>
      </c>
      <c r="B249" s="24" t="s">
        <v>43</v>
      </c>
      <c r="C249" s="25">
        <v>54167.537199999999</v>
      </c>
      <c r="D249" s="25">
        <v>2.0000000000000001E-4</v>
      </c>
      <c r="E249" s="23">
        <f t="shared" si="21"/>
        <v>28844.068006969497</v>
      </c>
      <c r="F249" s="1">
        <f t="shared" si="22"/>
        <v>28844</v>
      </c>
      <c r="G249" s="1">
        <f t="shared" si="23"/>
        <v>3.1835800000408199E-2</v>
      </c>
      <c r="H249" s="26"/>
      <c r="I249" s="2"/>
      <c r="J249" s="2"/>
      <c r="K249" s="1">
        <f t="shared" si="28"/>
        <v>3.1835800000408199E-2</v>
      </c>
      <c r="O249" s="1">
        <f t="shared" ca="1" si="27"/>
        <v>2.1985171855905816E-2</v>
      </c>
      <c r="Q249" s="68">
        <f t="shared" si="24"/>
        <v>39149.037199999999</v>
      </c>
    </row>
    <row r="250" spans="1:17">
      <c r="A250" s="28" t="s">
        <v>132</v>
      </c>
      <c r="B250" s="24" t="s">
        <v>46</v>
      </c>
      <c r="C250" s="25">
        <v>54173.392899999999</v>
      </c>
      <c r="D250" s="25">
        <v>5.0000000000000001E-4</v>
      </c>
      <c r="E250" s="23">
        <f t="shared" si="21"/>
        <v>28856.576830724149</v>
      </c>
      <c r="F250" s="1">
        <f t="shared" si="22"/>
        <v>28856.5</v>
      </c>
      <c r="G250" s="1">
        <f t="shared" si="23"/>
        <v>3.5966424999060109E-2</v>
      </c>
      <c r="H250" s="26"/>
      <c r="I250" s="2"/>
      <c r="J250" s="2"/>
      <c r="K250" s="1">
        <f t="shared" si="28"/>
        <v>3.5966424999060109E-2</v>
      </c>
      <c r="O250" s="1">
        <f t="shared" ca="1" si="27"/>
        <v>2.2044212275539543E-2</v>
      </c>
      <c r="Q250" s="68">
        <f t="shared" si="24"/>
        <v>39154.892899999999</v>
      </c>
    </row>
    <row r="251" spans="1:17">
      <c r="A251" s="25" t="s">
        <v>126</v>
      </c>
      <c r="B251" s="24" t="s">
        <v>46</v>
      </c>
      <c r="C251" s="25">
        <v>54186.498599999999</v>
      </c>
      <c r="D251" s="25">
        <v>2.9999999999999997E-4</v>
      </c>
      <c r="E251" s="23">
        <f t="shared" si="21"/>
        <v>28884.572952704671</v>
      </c>
      <c r="F251" s="1">
        <f t="shared" si="22"/>
        <v>28884.5</v>
      </c>
      <c r="G251" s="1">
        <f t="shared" si="23"/>
        <v>3.4151025000028312E-2</v>
      </c>
      <c r="H251" s="26"/>
      <c r="I251" s="2"/>
      <c r="J251" s="2"/>
      <c r="K251" s="1">
        <f t="shared" si="28"/>
        <v>3.4151025000028312E-2</v>
      </c>
      <c r="O251" s="1">
        <f t="shared" ca="1" si="27"/>
        <v>2.2176462815519049E-2</v>
      </c>
      <c r="Q251" s="68">
        <f t="shared" si="24"/>
        <v>39167.998599999999</v>
      </c>
    </row>
    <row r="252" spans="1:17">
      <c r="A252" s="25" t="s">
        <v>126</v>
      </c>
      <c r="B252" s="32"/>
      <c r="C252" s="25">
        <v>54206.3923</v>
      </c>
      <c r="D252" s="25">
        <v>5.9999999999999995E-4</v>
      </c>
      <c r="E252" s="23">
        <f t="shared" si="21"/>
        <v>28927.069458182745</v>
      </c>
      <c r="F252" s="1">
        <f t="shared" si="22"/>
        <v>28927</v>
      </c>
      <c r="G252" s="1">
        <f t="shared" si="23"/>
        <v>3.2515150000108406E-2</v>
      </c>
      <c r="H252" s="26"/>
      <c r="I252" s="2"/>
      <c r="J252" s="2"/>
      <c r="K252" s="1">
        <f t="shared" si="28"/>
        <v>3.2515150000108406E-2</v>
      </c>
      <c r="O252" s="1">
        <f t="shared" ca="1" si="27"/>
        <v>2.2377200242273659E-2</v>
      </c>
      <c r="Q252" s="68">
        <f t="shared" si="24"/>
        <v>39187.8923</v>
      </c>
    </row>
    <row r="253" spans="1:17">
      <c r="A253" s="34" t="s">
        <v>133</v>
      </c>
      <c r="B253" s="32" t="s">
        <v>46</v>
      </c>
      <c r="C253" s="34">
        <v>54469.4804</v>
      </c>
      <c r="D253" s="34">
        <v>1E-4</v>
      </c>
      <c r="E253" s="23">
        <f t="shared" si="21"/>
        <v>29489.072749821069</v>
      </c>
      <c r="F253" s="1">
        <f t="shared" si="22"/>
        <v>29489</v>
      </c>
      <c r="G253" s="1">
        <f t="shared" si="23"/>
        <v>3.4056050004437566E-2</v>
      </c>
      <c r="H253" s="26"/>
      <c r="I253" s="2"/>
      <c r="J253" s="2"/>
      <c r="K253" s="1">
        <f t="shared" si="28"/>
        <v>3.4056050004437566E-2</v>
      </c>
      <c r="O253" s="1">
        <f t="shared" ca="1" si="27"/>
        <v>2.5031657509005295E-2</v>
      </c>
      <c r="Q253" s="68">
        <f t="shared" si="24"/>
        <v>39450.9804</v>
      </c>
    </row>
    <row r="254" spans="1:17">
      <c r="A254" s="35" t="s">
        <v>134</v>
      </c>
      <c r="B254" s="24"/>
      <c r="C254" s="25">
        <v>54498.738700000002</v>
      </c>
      <c r="D254" s="25">
        <v>2.0000000000000001E-4</v>
      </c>
      <c r="E254" s="23">
        <f t="shared" si="21"/>
        <v>29551.57371777721</v>
      </c>
      <c r="F254" s="1">
        <f t="shared" si="22"/>
        <v>29551.5</v>
      </c>
      <c r="G254" s="1">
        <f t="shared" si="23"/>
        <v>3.4509175005950965E-2</v>
      </c>
      <c r="K254" s="1">
        <f t="shared" si="28"/>
        <v>3.4509175005950965E-2</v>
      </c>
      <c r="O254" s="1">
        <f t="shared" ca="1" si="27"/>
        <v>2.5326859607173846E-2</v>
      </c>
      <c r="Q254" s="68">
        <f t="shared" si="24"/>
        <v>39480.238700000002</v>
      </c>
    </row>
    <row r="255" spans="1:17">
      <c r="A255" s="25" t="s">
        <v>131</v>
      </c>
      <c r="B255" s="24" t="s">
        <v>43</v>
      </c>
      <c r="C255" s="25">
        <v>54521.443299999999</v>
      </c>
      <c r="D255" s="25">
        <v>2.9999999999999997E-4</v>
      </c>
      <c r="E255" s="23">
        <f t="shared" si="21"/>
        <v>29600.074808990878</v>
      </c>
      <c r="F255" s="1">
        <f t="shared" si="22"/>
        <v>29600</v>
      </c>
      <c r="G255" s="1">
        <f t="shared" si="23"/>
        <v>3.501999999571126E-2</v>
      </c>
      <c r="H255" s="26"/>
      <c r="I255" s="2"/>
      <c r="J255" s="2"/>
      <c r="K255" s="1">
        <f t="shared" si="28"/>
        <v>3.501999999571126E-2</v>
      </c>
      <c r="O255" s="1">
        <f t="shared" ca="1" si="27"/>
        <v>2.5555936435352644E-2</v>
      </c>
      <c r="Q255" s="68">
        <f t="shared" si="24"/>
        <v>39502.943299999999</v>
      </c>
    </row>
    <row r="256" spans="1:17">
      <c r="A256" s="23" t="s">
        <v>135</v>
      </c>
      <c r="B256" s="24" t="s">
        <v>46</v>
      </c>
      <c r="C256" s="25">
        <v>54540.4018</v>
      </c>
      <c r="D256" s="25" t="s">
        <v>35</v>
      </c>
      <c r="E256" s="23">
        <f t="shared" si="21"/>
        <v>29640.573559806766</v>
      </c>
      <c r="F256" s="1">
        <f t="shared" si="22"/>
        <v>29640.5</v>
      </c>
      <c r="G256" s="1">
        <f t="shared" si="23"/>
        <v>3.4435225003107917E-2</v>
      </c>
      <c r="H256" s="26"/>
      <c r="I256" s="2"/>
      <c r="J256" s="2"/>
      <c r="K256" s="1">
        <f t="shared" si="28"/>
        <v>3.4435225003107917E-2</v>
      </c>
      <c r="O256" s="1">
        <f t="shared" ca="1" si="27"/>
        <v>2.5747227394965849E-2</v>
      </c>
      <c r="Q256" s="68">
        <f t="shared" si="24"/>
        <v>39521.9018</v>
      </c>
    </row>
    <row r="257" spans="1:17">
      <c r="A257" s="30" t="s">
        <v>136</v>
      </c>
      <c r="B257" s="24" t="s">
        <v>46</v>
      </c>
      <c r="C257" s="25">
        <v>54540.401839999999</v>
      </c>
      <c r="D257" s="25">
        <v>2.9999999999999997E-4</v>
      </c>
      <c r="E257" s="23">
        <f t="shared" si="21"/>
        <v>29640.573645253924</v>
      </c>
      <c r="F257" s="1">
        <f t="shared" si="22"/>
        <v>29640.5</v>
      </c>
      <c r="G257" s="1">
        <f t="shared" si="23"/>
        <v>3.4475225002097432E-2</v>
      </c>
      <c r="H257" s="26"/>
      <c r="I257" s="2"/>
      <c r="J257" s="2"/>
      <c r="K257" s="1">
        <f t="shared" si="28"/>
        <v>3.4475225002097432E-2</v>
      </c>
      <c r="O257" s="1">
        <f t="shared" ca="1" si="27"/>
        <v>2.5747227394965849E-2</v>
      </c>
      <c r="Q257" s="68">
        <f t="shared" si="24"/>
        <v>39521.901839999999</v>
      </c>
    </row>
    <row r="258" spans="1:17">
      <c r="A258" s="23" t="s">
        <v>137</v>
      </c>
      <c r="B258" s="24" t="s">
        <v>46</v>
      </c>
      <c r="C258" s="25">
        <v>54575.977800000001</v>
      </c>
      <c r="D258" s="25" t="s">
        <v>35</v>
      </c>
      <c r="E258" s="23">
        <f t="shared" si="21"/>
        <v>29716.570266245883</v>
      </c>
      <c r="F258" s="1">
        <f t="shared" si="22"/>
        <v>29716.5</v>
      </c>
      <c r="G258" s="1">
        <f t="shared" si="23"/>
        <v>3.289342499920167E-2</v>
      </c>
      <c r="H258" s="26"/>
      <c r="I258" s="2"/>
      <c r="J258" s="2"/>
      <c r="K258" s="1">
        <f t="shared" si="28"/>
        <v>3.289342499920167E-2</v>
      </c>
      <c r="O258" s="1">
        <f t="shared" ca="1" si="27"/>
        <v>2.610619314633883E-2</v>
      </c>
      <c r="Q258" s="68">
        <f t="shared" si="24"/>
        <v>39557.477800000001</v>
      </c>
    </row>
    <row r="259" spans="1:17">
      <c r="A259" s="35" t="s">
        <v>134</v>
      </c>
      <c r="B259" s="24"/>
      <c r="C259" s="25">
        <v>54816.832000000002</v>
      </c>
      <c r="D259" s="25">
        <v>2.9999999999999997E-4</v>
      </c>
      <c r="E259" s="23">
        <f t="shared" si="21"/>
        <v>30231.077966156732</v>
      </c>
      <c r="F259" s="1">
        <f t="shared" si="22"/>
        <v>30231</v>
      </c>
      <c r="G259" s="1">
        <f t="shared" si="23"/>
        <v>3.6497950000921264E-2</v>
      </c>
      <c r="K259" s="1">
        <f t="shared" si="28"/>
        <v>3.6497950000921264E-2</v>
      </c>
      <c r="O259" s="1">
        <f t="shared" ca="1" si="27"/>
        <v>2.8536296818462342E-2</v>
      </c>
      <c r="Q259" s="68">
        <f t="shared" si="24"/>
        <v>39798.332000000002</v>
      </c>
    </row>
    <row r="260" spans="1:17">
      <c r="A260" s="25" t="s">
        <v>138</v>
      </c>
      <c r="B260" s="24" t="s">
        <v>43</v>
      </c>
      <c r="C260" s="25">
        <v>54845.857000000004</v>
      </c>
      <c r="D260" s="25">
        <v>2E-3</v>
      </c>
      <c r="E260" s="23">
        <f t="shared" si="21"/>
        <v>30293.080563536863</v>
      </c>
      <c r="F260" s="1">
        <f t="shared" si="22"/>
        <v>30293</v>
      </c>
      <c r="G260" s="1">
        <f t="shared" si="23"/>
        <v>3.7713850004365668E-2</v>
      </c>
      <c r="H260" s="26"/>
      <c r="I260" s="2"/>
      <c r="J260" s="2"/>
      <c r="K260" s="1">
        <f t="shared" si="28"/>
        <v>3.7713850004365668E-2</v>
      </c>
      <c r="O260" s="1">
        <f t="shared" ca="1" si="27"/>
        <v>2.8829137299845542E-2</v>
      </c>
      <c r="Q260" s="68">
        <f t="shared" si="24"/>
        <v>39827.357000000004</v>
      </c>
    </row>
    <row r="261" spans="1:17">
      <c r="A261" s="28" t="s">
        <v>139</v>
      </c>
      <c r="B261" s="31" t="s">
        <v>43</v>
      </c>
      <c r="C261" s="28">
        <v>54854.748800000001</v>
      </c>
      <c r="D261" s="28">
        <v>1E-4</v>
      </c>
      <c r="E261" s="23">
        <f t="shared" si="21"/>
        <v>30312.075040552692</v>
      </c>
      <c r="F261" s="1">
        <f t="shared" si="22"/>
        <v>30312</v>
      </c>
      <c r="G261" s="1">
        <f t="shared" si="23"/>
        <v>3.512839999893913E-2</v>
      </c>
      <c r="H261" s="26"/>
      <c r="I261" s="2"/>
      <c r="J261" s="2"/>
      <c r="K261" s="1">
        <f t="shared" si="28"/>
        <v>3.512839999893913E-2</v>
      </c>
      <c r="O261" s="1">
        <f t="shared" ca="1" si="27"/>
        <v>2.891887873768878E-2</v>
      </c>
      <c r="Q261" s="68">
        <f t="shared" si="24"/>
        <v>39836.248800000001</v>
      </c>
    </row>
    <row r="262" spans="1:17">
      <c r="A262" s="23" t="s">
        <v>140</v>
      </c>
      <c r="B262" s="24" t="s">
        <v>46</v>
      </c>
      <c r="C262" s="25">
        <v>54911.160100000001</v>
      </c>
      <c r="D262" s="25" t="s">
        <v>35</v>
      </c>
      <c r="E262" s="23">
        <f t="shared" si="21"/>
        <v>30432.579678678085</v>
      </c>
      <c r="F262" s="1">
        <f t="shared" si="22"/>
        <v>30432.5</v>
      </c>
      <c r="G262" s="1">
        <f t="shared" si="23"/>
        <v>3.7299625000741798E-2</v>
      </c>
      <c r="H262" s="26"/>
      <c r="I262" s="2"/>
      <c r="J262" s="2"/>
      <c r="K262" s="1">
        <f t="shared" si="28"/>
        <v>3.7299625000741798E-2</v>
      </c>
      <c r="O262" s="1">
        <f t="shared" ca="1" si="27"/>
        <v>2.9488028382957748E-2</v>
      </c>
      <c r="Q262" s="68">
        <f t="shared" si="24"/>
        <v>39892.660100000001</v>
      </c>
    </row>
    <row r="263" spans="1:17">
      <c r="A263" s="34" t="s">
        <v>133</v>
      </c>
      <c r="B263" s="32" t="s">
        <v>43</v>
      </c>
      <c r="C263" s="34">
        <v>54937.3747</v>
      </c>
      <c r="D263" s="34">
        <v>2.0000000000000001E-4</v>
      </c>
      <c r="E263" s="23">
        <f t="shared" si="21"/>
        <v>30488.578758412139</v>
      </c>
      <c r="F263" s="1">
        <f t="shared" si="22"/>
        <v>30488.5</v>
      </c>
      <c r="G263" s="1">
        <f t="shared" si="23"/>
        <v>3.6868825001874939E-2</v>
      </c>
      <c r="H263" s="26"/>
      <c r="I263" s="2"/>
      <c r="J263" s="2"/>
      <c r="K263" s="1">
        <f t="shared" si="28"/>
        <v>3.6868825001874939E-2</v>
      </c>
      <c r="O263" s="1">
        <f t="shared" ca="1" si="27"/>
        <v>2.9752529462916788E-2</v>
      </c>
      <c r="Q263" s="68">
        <f t="shared" si="24"/>
        <v>39918.8747</v>
      </c>
    </row>
    <row r="264" spans="1:17">
      <c r="A264" s="28" t="s">
        <v>141</v>
      </c>
      <c r="B264" s="31" t="s">
        <v>43</v>
      </c>
      <c r="C264" s="28">
        <v>54941.354399999997</v>
      </c>
      <c r="D264" s="28">
        <v>8.0000000000000004E-4</v>
      </c>
      <c r="E264" s="23">
        <f t="shared" si="21"/>
        <v>30497.080110239651</v>
      </c>
      <c r="F264" s="1">
        <f t="shared" si="22"/>
        <v>30497</v>
      </c>
      <c r="G264" s="1">
        <f t="shared" si="23"/>
        <v>3.7501649996556807E-2</v>
      </c>
      <c r="H264" s="26"/>
      <c r="I264" s="2"/>
      <c r="J264" s="2"/>
      <c r="K264" s="1">
        <f t="shared" si="28"/>
        <v>3.7501649996556807E-2</v>
      </c>
      <c r="O264" s="1">
        <f t="shared" ref="O264:O295" ca="1" si="29">+C$11+C$12*F264</f>
        <v>2.9792676948267705E-2</v>
      </c>
      <c r="Q264" s="68">
        <f t="shared" si="24"/>
        <v>39922.854399999997</v>
      </c>
    </row>
    <row r="265" spans="1:17">
      <c r="A265" s="28" t="s">
        <v>141</v>
      </c>
      <c r="B265" s="31" t="s">
        <v>46</v>
      </c>
      <c r="C265" s="28">
        <v>54941.5893</v>
      </c>
      <c r="D265" s="28">
        <v>1.6999999999999999E-3</v>
      </c>
      <c r="E265" s="23">
        <f t="shared" si="21"/>
        <v>30497.581898702174</v>
      </c>
      <c r="F265" s="1">
        <f t="shared" si="22"/>
        <v>30497.5</v>
      </c>
      <c r="G265" s="1">
        <f t="shared" si="23"/>
        <v>3.8338874997862149E-2</v>
      </c>
      <c r="H265" s="26"/>
      <c r="I265" s="2"/>
      <c r="J265" s="2"/>
      <c r="K265" s="1">
        <f t="shared" si="28"/>
        <v>3.8338874997862149E-2</v>
      </c>
      <c r="O265" s="1">
        <f t="shared" ca="1" si="29"/>
        <v>2.9795038565053056E-2</v>
      </c>
      <c r="Q265" s="68">
        <f t="shared" si="24"/>
        <v>39923.0893</v>
      </c>
    </row>
    <row r="266" spans="1:17">
      <c r="A266" s="28" t="s">
        <v>142</v>
      </c>
      <c r="B266" s="31" t="s">
        <v>46</v>
      </c>
      <c r="C266" s="28">
        <v>55201.868000000002</v>
      </c>
      <c r="D266" s="28">
        <v>2.9999999999999997E-4</v>
      </c>
      <c r="E266" s="23">
        <f t="shared" si="21"/>
        <v>31053.5838088735</v>
      </c>
      <c r="F266" s="1">
        <f t="shared" si="22"/>
        <v>31053.5</v>
      </c>
      <c r="G266" s="1">
        <f t="shared" si="23"/>
        <v>3.9233075003721751E-2</v>
      </c>
      <c r="H266" s="26"/>
      <c r="I266" s="2"/>
      <c r="J266" s="2"/>
      <c r="K266" s="1">
        <f t="shared" si="28"/>
        <v>3.9233075003721751E-2</v>
      </c>
      <c r="O266" s="1">
        <f t="shared" ca="1" si="29"/>
        <v>3.2421156430360504E-2</v>
      </c>
      <c r="Q266" s="68">
        <f t="shared" si="24"/>
        <v>40183.368000000002</v>
      </c>
    </row>
    <row r="267" spans="1:17">
      <c r="A267" s="37" t="s">
        <v>143</v>
      </c>
      <c r="B267" s="32" t="s">
        <v>46</v>
      </c>
      <c r="C267" s="34">
        <v>55236.741499999996</v>
      </c>
      <c r="D267" s="34">
        <v>1E-4</v>
      </c>
      <c r="E267" s="23">
        <f t="shared" si="21"/>
        <v>31128.079849518996</v>
      </c>
      <c r="F267" s="1">
        <f t="shared" si="22"/>
        <v>31128</v>
      </c>
      <c r="G267" s="1">
        <f t="shared" si="23"/>
        <v>3.7379599998530466E-2</v>
      </c>
      <c r="H267" s="26"/>
      <c r="I267" s="2"/>
      <c r="J267" s="2"/>
      <c r="K267" s="1">
        <f t="shared" si="28"/>
        <v>3.7379599998530466E-2</v>
      </c>
      <c r="O267" s="1">
        <f t="shared" ca="1" si="29"/>
        <v>3.2773037331377403E-2</v>
      </c>
      <c r="Q267" s="68">
        <f t="shared" si="24"/>
        <v>40218.241499999996</v>
      </c>
    </row>
    <row r="268" spans="1:17">
      <c r="A268" s="37" t="s">
        <v>144</v>
      </c>
      <c r="B268" s="32" t="s">
        <v>43</v>
      </c>
      <c r="C268" s="34">
        <v>55272.3197</v>
      </c>
      <c r="D268" s="34">
        <v>2.0000000000000001E-4</v>
      </c>
      <c r="E268" s="23">
        <f t="shared" si="21"/>
        <v>31204.081255552064</v>
      </c>
      <c r="F268" s="1">
        <f t="shared" si="22"/>
        <v>31204</v>
      </c>
      <c r="G268" s="1">
        <f t="shared" si="23"/>
        <v>3.8037800004531164E-2</v>
      </c>
      <c r="H268" s="26"/>
      <c r="I268" s="2"/>
      <c r="J268" s="2"/>
      <c r="K268" s="1">
        <f t="shared" si="28"/>
        <v>3.8037800004531164E-2</v>
      </c>
      <c r="O268" s="1">
        <f t="shared" ca="1" si="29"/>
        <v>3.3132003082750383E-2</v>
      </c>
      <c r="Q268" s="68">
        <f t="shared" si="24"/>
        <v>40253.8197</v>
      </c>
    </row>
    <row r="269" spans="1:17">
      <c r="A269" s="28" t="s">
        <v>145</v>
      </c>
      <c r="B269" s="31" t="s">
        <v>43</v>
      </c>
      <c r="C269" s="28">
        <v>55279.341899999999</v>
      </c>
      <c r="D269" s="28">
        <v>8.0000000000000004E-4</v>
      </c>
      <c r="E269" s="23">
        <f t="shared" si="21"/>
        <v>31219.081932186782</v>
      </c>
      <c r="F269" s="1">
        <f t="shared" si="22"/>
        <v>31219</v>
      </c>
      <c r="G269" s="1">
        <f t="shared" si="23"/>
        <v>3.8354550000804011E-2</v>
      </c>
      <c r="H269" s="26"/>
      <c r="I269" s="2"/>
      <c r="J269" s="2"/>
      <c r="K269" s="1">
        <f t="shared" si="28"/>
        <v>3.8354550000804011E-2</v>
      </c>
      <c r="O269" s="1">
        <f t="shared" ca="1" si="29"/>
        <v>3.3202851586310839E-2</v>
      </c>
      <c r="Q269" s="68">
        <f t="shared" si="24"/>
        <v>40260.841899999999</v>
      </c>
    </row>
    <row r="270" spans="1:17">
      <c r="A270" s="23" t="s">
        <v>146</v>
      </c>
      <c r="B270" s="24" t="s">
        <v>46</v>
      </c>
      <c r="C270" s="25">
        <v>55297.130499999999</v>
      </c>
      <c r="D270" s="25" t="s">
        <v>35</v>
      </c>
      <c r="E270" s="23">
        <f t="shared" si="21"/>
        <v>31257.081567113779</v>
      </c>
      <c r="F270" s="1">
        <f t="shared" si="22"/>
        <v>31257</v>
      </c>
      <c r="G270" s="1">
        <f t="shared" si="23"/>
        <v>3.8183650001883507E-2</v>
      </c>
      <c r="H270" s="26"/>
      <c r="I270" s="2"/>
      <c r="J270" s="2"/>
      <c r="K270" s="1">
        <f t="shared" si="28"/>
        <v>3.8183650001883507E-2</v>
      </c>
      <c r="O270" s="1">
        <f t="shared" ca="1" si="29"/>
        <v>3.3382334461997315E-2</v>
      </c>
      <c r="Q270" s="68">
        <f t="shared" si="24"/>
        <v>40278.630499999999</v>
      </c>
    </row>
    <row r="271" spans="1:17">
      <c r="A271" s="28" t="s">
        <v>147</v>
      </c>
      <c r="B271" s="31" t="s">
        <v>43</v>
      </c>
      <c r="C271" s="28">
        <v>55579.8776</v>
      </c>
      <c r="D271" s="28">
        <v>5.0000000000000001E-4</v>
      </c>
      <c r="E271" s="23">
        <f t="shared" si="21"/>
        <v>31861.080003003466</v>
      </c>
      <c r="F271" s="1">
        <f t="shared" si="22"/>
        <v>31861</v>
      </c>
      <c r="G271" s="1">
        <f t="shared" si="23"/>
        <v>3.7451449999934994E-2</v>
      </c>
      <c r="H271" s="26"/>
      <c r="I271" s="2"/>
      <c r="J271" s="2"/>
      <c r="K271" s="1">
        <f t="shared" si="28"/>
        <v>3.7451449999934994E-2</v>
      </c>
      <c r="O271" s="1">
        <f t="shared" ca="1" si="29"/>
        <v>3.623516753869821E-2</v>
      </c>
      <c r="Q271" s="68">
        <f t="shared" si="24"/>
        <v>40561.3776</v>
      </c>
    </row>
    <row r="272" spans="1:17">
      <c r="A272" s="30" t="s">
        <v>148</v>
      </c>
      <c r="B272" s="30"/>
      <c r="C272" s="25">
        <v>55600.476000000002</v>
      </c>
      <c r="D272" s="25">
        <v>4.5999999999999999E-3</v>
      </c>
      <c r="E272" s="23">
        <f t="shared" si="21"/>
        <v>31905.081873869098</v>
      </c>
      <c r="F272" s="1">
        <f t="shared" si="22"/>
        <v>31905</v>
      </c>
      <c r="G272" s="1">
        <f t="shared" si="23"/>
        <v>3.8327250003931113E-2</v>
      </c>
      <c r="H272" s="26"/>
      <c r="I272" s="2"/>
      <c r="J272" s="2"/>
      <c r="K272" s="1">
        <f t="shared" si="28"/>
        <v>3.8327250003931113E-2</v>
      </c>
      <c r="O272" s="1">
        <f t="shared" ca="1" si="29"/>
        <v>3.6442989815808874E-2</v>
      </c>
      <c r="Q272" s="68">
        <f t="shared" si="24"/>
        <v>40581.976000000002</v>
      </c>
    </row>
    <row r="273" spans="1:17">
      <c r="A273" s="30" t="s">
        <v>148</v>
      </c>
      <c r="B273" s="30"/>
      <c r="C273" s="25">
        <v>55600.712699999996</v>
      </c>
      <c r="D273" s="25">
        <v>1.5E-3</v>
      </c>
      <c r="E273" s="23">
        <f t="shared" si="21"/>
        <v>31905.587507453922</v>
      </c>
      <c r="F273" s="1">
        <f t="shared" si="22"/>
        <v>31905.5</v>
      </c>
      <c r="G273" s="1">
        <f t="shared" si="23"/>
        <v>4.0964474996144418E-2</v>
      </c>
      <c r="H273" s="26"/>
      <c r="I273" s="2"/>
      <c r="J273" s="2"/>
      <c r="K273" s="1">
        <f t="shared" si="28"/>
        <v>4.0964474996144418E-2</v>
      </c>
      <c r="O273" s="1">
        <f t="shared" ca="1" si="29"/>
        <v>3.6445351432594225E-2</v>
      </c>
      <c r="Q273" s="68">
        <f t="shared" si="24"/>
        <v>40582.212699999996</v>
      </c>
    </row>
    <row r="274" spans="1:17">
      <c r="A274" s="37" t="s">
        <v>144</v>
      </c>
      <c r="B274" s="32" t="s">
        <v>43</v>
      </c>
      <c r="C274" s="34">
        <v>55603.284200000002</v>
      </c>
      <c r="D274" s="34">
        <v>2.0000000000000001E-4</v>
      </c>
      <c r="E274" s="23">
        <f t="shared" si="21"/>
        <v>31911.080691921219</v>
      </c>
      <c r="F274" s="1">
        <f t="shared" si="22"/>
        <v>31911</v>
      </c>
      <c r="G274" s="1">
        <f t="shared" si="23"/>
        <v>3.777395000361139E-2</v>
      </c>
      <c r="H274" s="26"/>
      <c r="I274" s="2"/>
      <c r="J274" s="2"/>
      <c r="K274" s="1">
        <f t="shared" si="28"/>
        <v>3.777395000361139E-2</v>
      </c>
      <c r="O274" s="1">
        <f t="shared" ca="1" si="29"/>
        <v>3.6471329217233034E-2</v>
      </c>
      <c r="Q274" s="68">
        <f t="shared" si="24"/>
        <v>40584.784200000002</v>
      </c>
    </row>
    <row r="275" spans="1:17">
      <c r="A275" s="30" t="s">
        <v>149</v>
      </c>
      <c r="B275" s="32" t="s">
        <v>43</v>
      </c>
      <c r="C275" s="34">
        <v>55622.478300000002</v>
      </c>
      <c r="D275" s="34">
        <v>5.0000000000000001E-4</v>
      </c>
      <c r="E275" s="23">
        <f t="shared" si="21"/>
        <v>31952.082726524972</v>
      </c>
      <c r="F275" s="1">
        <f t="shared" si="22"/>
        <v>31952</v>
      </c>
      <c r="G275" s="1">
        <f t="shared" si="23"/>
        <v>3.8726400001905859E-2</v>
      </c>
      <c r="H275" s="26"/>
      <c r="I275" s="2"/>
      <c r="J275" s="2"/>
      <c r="K275" s="1">
        <f t="shared" ref="K275:K304" si="30">G275</f>
        <v>3.8726400001905859E-2</v>
      </c>
      <c r="O275" s="1">
        <f t="shared" ca="1" si="29"/>
        <v>3.6664981793631618E-2</v>
      </c>
      <c r="Q275" s="68">
        <f t="shared" si="24"/>
        <v>40603.978300000002</v>
      </c>
    </row>
    <row r="276" spans="1:17">
      <c r="A276" s="30" t="s">
        <v>149</v>
      </c>
      <c r="B276" s="32" t="s">
        <v>43</v>
      </c>
      <c r="C276" s="34">
        <v>55628.331700000002</v>
      </c>
      <c r="D276" s="34">
        <v>5.0000000000000001E-4</v>
      </c>
      <c r="E276" s="23">
        <f t="shared" si="21"/>
        <v>31964.586637067776</v>
      </c>
      <c r="F276" s="1">
        <f t="shared" si="22"/>
        <v>31964.5</v>
      </c>
      <c r="G276" s="1">
        <f t="shared" si="23"/>
        <v>4.0557025000452995E-2</v>
      </c>
      <c r="H276" s="26"/>
      <c r="I276" s="2"/>
      <c r="J276" s="2"/>
      <c r="K276" s="1">
        <f t="shared" si="30"/>
        <v>4.0557025000452995E-2</v>
      </c>
      <c r="O276" s="1">
        <f t="shared" ca="1" si="29"/>
        <v>3.6724022213265317E-2</v>
      </c>
      <c r="Q276" s="68">
        <f t="shared" si="24"/>
        <v>40609.831700000002</v>
      </c>
    </row>
    <row r="277" spans="1:17">
      <c r="A277" s="23" t="s">
        <v>150</v>
      </c>
      <c r="B277" s="24" t="s">
        <v>46</v>
      </c>
      <c r="C277" s="25">
        <v>55642.387900000002</v>
      </c>
      <c r="D277" s="25" t="s">
        <v>35</v>
      </c>
      <c r="E277" s="23">
        <f t="shared" ref="E277:E315" si="31">+(C277-C$7)/C$8</f>
        <v>31994.613197250186</v>
      </c>
      <c r="F277" s="1">
        <f t="shared" ref="F277:F340" si="32">ROUND(2*E277,0)/2</f>
        <v>31994.5</v>
      </c>
      <c r="G277" s="1">
        <f t="shared" ref="G277:G340" si="33">+C277-(C$7+F277*C$8)</f>
        <v>5.2990525000495836E-2</v>
      </c>
      <c r="H277" s="26"/>
      <c r="I277" s="2"/>
      <c r="J277" s="2"/>
      <c r="K277" s="1">
        <f t="shared" si="30"/>
        <v>5.2990525000495836E-2</v>
      </c>
      <c r="O277" s="1">
        <f t="shared" ca="1" si="29"/>
        <v>3.6865719220386228E-2</v>
      </c>
      <c r="Q277" s="68">
        <f t="shared" ref="Q277:Q315" si="34">+C277-15018.5</f>
        <v>40623.887900000002</v>
      </c>
    </row>
    <row r="278" spans="1:17">
      <c r="A278" s="28" t="s">
        <v>151</v>
      </c>
      <c r="B278" s="31" t="s">
        <v>43</v>
      </c>
      <c r="C278" s="28">
        <v>55660.398099999999</v>
      </c>
      <c r="D278" s="28">
        <v>1.6999999999999999E-3</v>
      </c>
      <c r="E278" s="23">
        <f t="shared" si="31"/>
        <v>32033.086209458121</v>
      </c>
      <c r="F278" s="1">
        <f t="shared" si="32"/>
        <v>32033</v>
      </c>
      <c r="G278" s="1">
        <f t="shared" si="33"/>
        <v>4.0356849996896926E-2</v>
      </c>
      <c r="H278" s="26"/>
      <c r="I278" s="2"/>
      <c r="J278" s="2"/>
      <c r="K278" s="1">
        <f t="shared" si="30"/>
        <v>4.0356849996896926E-2</v>
      </c>
      <c r="O278" s="1">
        <f t="shared" ca="1" si="29"/>
        <v>3.7047563712858056E-2</v>
      </c>
      <c r="Q278" s="68">
        <f t="shared" si="34"/>
        <v>40641.898099999999</v>
      </c>
    </row>
    <row r="279" spans="1:17">
      <c r="A279" s="23" t="s">
        <v>150</v>
      </c>
      <c r="B279" s="24" t="s">
        <v>46</v>
      </c>
      <c r="C279" s="25">
        <v>55661.332499999997</v>
      </c>
      <c r="D279" s="25" t="s">
        <v>35</v>
      </c>
      <c r="E279" s="23">
        <f t="shared" si="31"/>
        <v>32035.082255177051</v>
      </c>
      <c r="F279" s="1">
        <f t="shared" si="32"/>
        <v>32035</v>
      </c>
      <c r="G279" s="1">
        <f t="shared" si="33"/>
        <v>3.8505749995238148E-2</v>
      </c>
      <c r="H279" s="26"/>
      <c r="I279" s="2"/>
      <c r="J279" s="2"/>
      <c r="K279" s="1">
        <f t="shared" si="30"/>
        <v>3.8505749995238148E-2</v>
      </c>
      <c r="O279" s="1">
        <f t="shared" ca="1" si="29"/>
        <v>3.7057010179999461E-2</v>
      </c>
      <c r="Q279" s="68">
        <f t="shared" si="34"/>
        <v>40642.832499999997</v>
      </c>
    </row>
    <row r="280" spans="1:17">
      <c r="A280" s="28" t="s">
        <v>147</v>
      </c>
      <c r="B280" s="31" t="s">
        <v>43</v>
      </c>
      <c r="C280" s="28">
        <v>55663.6731</v>
      </c>
      <c r="D280" s="28">
        <v>4.0000000000000002E-4</v>
      </c>
      <c r="E280" s="23">
        <f t="shared" si="31"/>
        <v>32040.082195898089</v>
      </c>
      <c r="F280" s="1">
        <f t="shared" si="32"/>
        <v>32040</v>
      </c>
      <c r="G280" s="1">
        <f t="shared" si="33"/>
        <v>3.8478000002214685E-2</v>
      </c>
      <c r="H280" s="26"/>
      <c r="I280" s="2"/>
      <c r="J280" s="2"/>
      <c r="K280" s="1">
        <f t="shared" si="30"/>
        <v>3.8478000002214685E-2</v>
      </c>
      <c r="O280" s="1">
        <f t="shared" ca="1" si="29"/>
        <v>3.7080626347852946E-2</v>
      </c>
      <c r="Q280" s="68">
        <f t="shared" si="34"/>
        <v>40645.1731</v>
      </c>
    </row>
    <row r="281" spans="1:17">
      <c r="A281" s="28" t="s">
        <v>151</v>
      </c>
      <c r="B281" s="31" t="s">
        <v>43</v>
      </c>
      <c r="C281" s="28">
        <v>55667.4179</v>
      </c>
      <c r="D281" s="28">
        <v>5.0000000000000001E-4</v>
      </c>
      <c r="E281" s="23">
        <f t="shared" si="31"/>
        <v>32048.081759263088</v>
      </c>
      <c r="F281" s="1">
        <f t="shared" si="32"/>
        <v>32048</v>
      </c>
      <c r="G281" s="1">
        <f t="shared" si="33"/>
        <v>3.827360000286717E-2</v>
      </c>
      <c r="H281" s="26"/>
      <c r="I281" s="2"/>
      <c r="J281" s="2"/>
      <c r="K281" s="1">
        <f t="shared" si="30"/>
        <v>3.827360000286717E-2</v>
      </c>
      <c r="O281" s="1">
        <f t="shared" ca="1" si="29"/>
        <v>3.7118412216418512E-2</v>
      </c>
      <c r="Q281" s="68">
        <f t="shared" si="34"/>
        <v>40648.9179</v>
      </c>
    </row>
    <row r="282" spans="1:17">
      <c r="A282" s="25" t="s">
        <v>152</v>
      </c>
      <c r="B282" s="24" t="s">
        <v>43</v>
      </c>
      <c r="C282" s="25">
        <v>55946.892599999999</v>
      </c>
      <c r="D282" s="25">
        <v>4.0000000000000002E-4</v>
      </c>
      <c r="E282" s="23">
        <f t="shared" si="31"/>
        <v>32645.089762778382</v>
      </c>
      <c r="F282" s="1">
        <f t="shared" si="32"/>
        <v>32645</v>
      </c>
      <c r="G282" s="1">
        <f t="shared" si="33"/>
        <v>4.2020250002678949E-2</v>
      </c>
      <c r="H282" s="26"/>
      <c r="I282" s="2"/>
      <c r="J282" s="2"/>
      <c r="K282" s="1">
        <f t="shared" si="30"/>
        <v>4.2020250002678949E-2</v>
      </c>
      <c r="O282" s="1">
        <f t="shared" ca="1" si="29"/>
        <v>3.9938182658124516E-2</v>
      </c>
      <c r="Q282" s="68">
        <f t="shared" si="34"/>
        <v>40928.392599999999</v>
      </c>
    </row>
    <row r="283" spans="1:17">
      <c r="A283" s="23" t="s">
        <v>153</v>
      </c>
      <c r="B283" s="24" t="s">
        <v>46</v>
      </c>
      <c r="C283" s="25">
        <v>55952.978300000002</v>
      </c>
      <c r="D283" s="25" t="s">
        <v>35</v>
      </c>
      <c r="E283" s="23">
        <f t="shared" si="31"/>
        <v>32658.089907718138</v>
      </c>
      <c r="F283" s="1">
        <f t="shared" si="32"/>
        <v>32658</v>
      </c>
      <c r="G283" s="1">
        <f t="shared" si="33"/>
        <v>4.2088100002729334E-2</v>
      </c>
      <c r="H283" s="26"/>
      <c r="I283" s="2"/>
      <c r="J283" s="2"/>
      <c r="K283" s="1">
        <f t="shared" si="30"/>
        <v>4.2088100002729334E-2</v>
      </c>
      <c r="O283" s="1">
        <f t="shared" ca="1" si="29"/>
        <v>3.9999584694543594E-2</v>
      </c>
      <c r="Q283" s="68">
        <f t="shared" si="34"/>
        <v>40934.478300000002</v>
      </c>
    </row>
    <row r="284" spans="1:17">
      <c r="A284" s="23" t="s">
        <v>153</v>
      </c>
      <c r="B284" s="24" t="s">
        <v>46</v>
      </c>
      <c r="C284" s="25">
        <v>55953.212699999996</v>
      </c>
      <c r="D284" s="25" t="s">
        <v>35</v>
      </c>
      <c r="E284" s="23">
        <f t="shared" si="31"/>
        <v>32658.590628091111</v>
      </c>
      <c r="F284" s="1">
        <f t="shared" si="32"/>
        <v>32658.5</v>
      </c>
      <c r="G284" s="1">
        <f t="shared" si="33"/>
        <v>4.2425324994837865E-2</v>
      </c>
      <c r="H284" s="26"/>
      <c r="I284" s="2"/>
      <c r="J284" s="2"/>
      <c r="K284" s="1">
        <f t="shared" si="30"/>
        <v>4.2425324994837865E-2</v>
      </c>
      <c r="O284" s="1">
        <f t="shared" ca="1" si="29"/>
        <v>4.0001946311328945E-2</v>
      </c>
      <c r="Q284" s="68">
        <f t="shared" si="34"/>
        <v>40934.712699999996</v>
      </c>
    </row>
    <row r="285" spans="1:17">
      <c r="A285" s="23" t="s">
        <v>153</v>
      </c>
      <c r="B285" s="24" t="s">
        <v>46</v>
      </c>
      <c r="C285" s="25">
        <v>55955.083200000001</v>
      </c>
      <c r="D285" s="25" t="s">
        <v>35</v>
      </c>
      <c r="E285" s="23">
        <f t="shared" si="31"/>
        <v>32662.586351033395</v>
      </c>
      <c r="F285" s="1">
        <f t="shared" si="32"/>
        <v>32662.5</v>
      </c>
      <c r="G285" s="1">
        <f t="shared" si="33"/>
        <v>4.0423124999506399E-2</v>
      </c>
      <c r="H285" s="26"/>
      <c r="I285" s="2"/>
      <c r="J285" s="2"/>
      <c r="K285" s="1">
        <f t="shared" si="30"/>
        <v>4.0423124999506399E-2</v>
      </c>
      <c r="O285" s="1">
        <f t="shared" ca="1" si="29"/>
        <v>4.0020839245611728E-2</v>
      </c>
      <c r="Q285" s="68">
        <f t="shared" si="34"/>
        <v>40936.583200000001</v>
      </c>
    </row>
    <row r="286" spans="1:17">
      <c r="A286" s="23" t="s">
        <v>153</v>
      </c>
      <c r="B286" s="24" t="s">
        <v>46</v>
      </c>
      <c r="C286" s="25">
        <v>55955.319100000001</v>
      </c>
      <c r="D286" s="25" t="s">
        <v>35</v>
      </c>
      <c r="E286" s="23">
        <f t="shared" si="31"/>
        <v>32663.090275674978</v>
      </c>
      <c r="F286" s="1">
        <f t="shared" si="32"/>
        <v>32663</v>
      </c>
      <c r="G286" s="1">
        <f t="shared" si="33"/>
        <v>4.2260349997377489E-2</v>
      </c>
      <c r="H286" s="26"/>
      <c r="I286" s="2"/>
      <c r="J286" s="2"/>
      <c r="K286" s="1">
        <f t="shared" si="30"/>
        <v>4.2260349997377489E-2</v>
      </c>
      <c r="O286" s="1">
        <f t="shared" ca="1" si="29"/>
        <v>4.0023200862397079E-2</v>
      </c>
      <c r="Q286" s="68">
        <f t="shared" si="34"/>
        <v>40936.819100000001</v>
      </c>
    </row>
    <row r="287" spans="1:17">
      <c r="A287" s="23" t="s">
        <v>153</v>
      </c>
      <c r="B287" s="24" t="s">
        <v>46</v>
      </c>
      <c r="C287" s="25">
        <v>56011.960200000001</v>
      </c>
      <c r="D287" s="25" t="s">
        <v>35</v>
      </c>
      <c r="E287" s="23">
        <f t="shared" si="31"/>
        <v>32784.085807749652</v>
      </c>
      <c r="F287" s="1">
        <f t="shared" si="32"/>
        <v>32784</v>
      </c>
      <c r="G287" s="1">
        <f t="shared" si="33"/>
        <v>4.0168799998355098E-2</v>
      </c>
      <c r="H287" s="26"/>
      <c r="I287" s="2"/>
      <c r="J287" s="2"/>
      <c r="K287" s="1">
        <f t="shared" si="30"/>
        <v>4.0168799998355098E-2</v>
      </c>
      <c r="O287" s="1">
        <f t="shared" ca="1" si="29"/>
        <v>4.0594712124451399E-2</v>
      </c>
      <c r="Q287" s="68">
        <f t="shared" si="34"/>
        <v>40993.460200000001</v>
      </c>
    </row>
    <row r="288" spans="1:17">
      <c r="A288" s="23" t="s">
        <v>153</v>
      </c>
      <c r="B288" s="24" t="s">
        <v>46</v>
      </c>
      <c r="C288" s="25">
        <v>56012.196600000003</v>
      </c>
      <c r="D288" s="25" t="s">
        <v>35</v>
      </c>
      <c r="E288" s="23">
        <f t="shared" si="31"/>
        <v>32784.590800480772</v>
      </c>
      <c r="F288" s="1">
        <f t="shared" si="32"/>
        <v>32784.5</v>
      </c>
      <c r="G288" s="1">
        <f t="shared" si="33"/>
        <v>4.2506025005422998E-2</v>
      </c>
      <c r="H288" s="26"/>
      <c r="I288" s="2"/>
      <c r="J288" s="2"/>
      <c r="K288" s="1">
        <f t="shared" si="30"/>
        <v>4.2506025005422998E-2</v>
      </c>
      <c r="O288" s="1">
        <f t="shared" ca="1" si="29"/>
        <v>4.059707374123675E-2</v>
      </c>
      <c r="Q288" s="68">
        <f t="shared" si="34"/>
        <v>40993.696600000003</v>
      </c>
    </row>
    <row r="289" spans="1:17">
      <c r="A289" s="30" t="s">
        <v>154</v>
      </c>
      <c r="B289" s="24" t="s">
        <v>46</v>
      </c>
      <c r="C289" s="25">
        <v>56309.925000000003</v>
      </c>
      <c r="D289" s="25">
        <v>2.9999999999999997E-4</v>
      </c>
      <c r="E289" s="23">
        <f t="shared" si="31"/>
        <v>33420.591975806499</v>
      </c>
      <c r="F289" s="1">
        <f t="shared" si="32"/>
        <v>33420.5</v>
      </c>
      <c r="G289" s="1">
        <f t="shared" si="33"/>
        <v>4.3056225003965665E-2</v>
      </c>
      <c r="H289" s="26"/>
      <c r="I289" s="2"/>
      <c r="J289" s="2"/>
      <c r="K289" s="1">
        <f t="shared" si="30"/>
        <v>4.3056225003965665E-2</v>
      </c>
      <c r="O289" s="1">
        <f t="shared" ca="1" si="29"/>
        <v>4.3601050292199933E-2</v>
      </c>
      <c r="Q289" s="68">
        <f t="shared" si="34"/>
        <v>41291.425000000003</v>
      </c>
    </row>
    <row r="290" spans="1:17">
      <c r="A290" s="23" t="s">
        <v>155</v>
      </c>
      <c r="B290" s="24" t="s">
        <v>46</v>
      </c>
      <c r="C290" s="25">
        <v>56321.1607</v>
      </c>
      <c r="D290" s="25" t="s">
        <v>35</v>
      </c>
      <c r="E290" s="23">
        <f t="shared" si="31"/>
        <v>33444.593442934274</v>
      </c>
      <c r="F290" s="1">
        <f t="shared" si="32"/>
        <v>33444.5</v>
      </c>
      <c r="G290" s="1">
        <f t="shared" si="33"/>
        <v>4.3743025002186187E-2</v>
      </c>
      <c r="H290" s="26"/>
      <c r="I290" s="2"/>
      <c r="J290" s="2"/>
      <c r="K290" s="1">
        <f t="shared" si="30"/>
        <v>4.3743025002186187E-2</v>
      </c>
      <c r="O290" s="1">
        <f t="shared" ca="1" si="29"/>
        <v>4.3714407897896657E-2</v>
      </c>
      <c r="Q290" s="68">
        <f t="shared" si="34"/>
        <v>41302.6607</v>
      </c>
    </row>
    <row r="291" spans="1:17">
      <c r="A291" s="23" t="s">
        <v>155</v>
      </c>
      <c r="B291" s="24" t="s">
        <v>46</v>
      </c>
      <c r="C291" s="25">
        <v>56335.204100000003</v>
      </c>
      <c r="D291" s="25" t="s">
        <v>35</v>
      </c>
      <c r="E291" s="23">
        <f t="shared" si="31"/>
        <v>33474.592660024653</v>
      </c>
      <c r="F291" s="1">
        <f t="shared" si="32"/>
        <v>33474.5</v>
      </c>
      <c r="G291" s="1">
        <f t="shared" si="33"/>
        <v>4.337652500544209E-2</v>
      </c>
      <c r="H291" s="26"/>
      <c r="I291" s="2"/>
      <c r="J291" s="2"/>
      <c r="K291" s="1">
        <f t="shared" si="30"/>
        <v>4.337652500544209E-2</v>
      </c>
      <c r="O291" s="1">
        <f t="shared" ca="1" si="29"/>
        <v>4.3856104905017568E-2</v>
      </c>
      <c r="Q291" s="68">
        <f t="shared" si="34"/>
        <v>41316.704100000003</v>
      </c>
    </row>
    <row r="292" spans="1:17">
      <c r="A292" s="23" t="s">
        <v>155</v>
      </c>
      <c r="B292" s="24" t="s">
        <v>46</v>
      </c>
      <c r="C292" s="25">
        <v>56335.204299999998</v>
      </c>
      <c r="D292" s="25" t="s">
        <v>35</v>
      </c>
      <c r="E292" s="23">
        <f t="shared" si="31"/>
        <v>33474.593087260451</v>
      </c>
      <c r="F292" s="1">
        <f t="shared" si="32"/>
        <v>33474.5</v>
      </c>
      <c r="G292" s="1">
        <f t="shared" si="33"/>
        <v>4.3576525000389665E-2</v>
      </c>
      <c r="H292" s="26"/>
      <c r="I292" s="2"/>
      <c r="J292" s="2"/>
      <c r="K292" s="1">
        <f t="shared" si="30"/>
        <v>4.3576525000389665E-2</v>
      </c>
      <c r="O292" s="1">
        <f t="shared" ca="1" si="29"/>
        <v>4.3856104905017568E-2</v>
      </c>
      <c r="Q292" s="68">
        <f t="shared" si="34"/>
        <v>41316.704299999998</v>
      </c>
    </row>
    <row r="293" spans="1:17">
      <c r="A293" s="23" t="s">
        <v>155</v>
      </c>
      <c r="B293" s="24" t="s">
        <v>46</v>
      </c>
      <c r="C293" s="25">
        <v>56335.204299999998</v>
      </c>
      <c r="D293" s="25" t="s">
        <v>35</v>
      </c>
      <c r="E293" s="23">
        <f t="shared" si="31"/>
        <v>33474.593087260451</v>
      </c>
      <c r="F293" s="1">
        <f t="shared" si="32"/>
        <v>33474.5</v>
      </c>
      <c r="G293" s="1">
        <f t="shared" si="33"/>
        <v>4.3576525000389665E-2</v>
      </c>
      <c r="H293" s="26"/>
      <c r="I293" s="2"/>
      <c r="J293" s="2"/>
      <c r="K293" s="1">
        <f t="shared" si="30"/>
        <v>4.3576525000389665E-2</v>
      </c>
      <c r="O293" s="1">
        <f t="shared" ca="1" si="29"/>
        <v>4.3856104905017568E-2</v>
      </c>
      <c r="Q293" s="68">
        <f t="shared" si="34"/>
        <v>41316.704299999998</v>
      </c>
    </row>
    <row r="294" spans="1:17">
      <c r="A294" s="37" t="s">
        <v>156</v>
      </c>
      <c r="B294" s="32" t="s">
        <v>43</v>
      </c>
      <c r="C294" s="25">
        <v>56397.465700000001</v>
      </c>
      <c r="D294" s="34">
        <v>1.5E-3</v>
      </c>
      <c r="E294" s="23">
        <f t="shared" si="31"/>
        <v>33607.594586537736</v>
      </c>
      <c r="F294" s="1">
        <f t="shared" si="32"/>
        <v>33607.5</v>
      </c>
      <c r="G294" s="1">
        <f t="shared" si="33"/>
        <v>4.4278375004068948E-2</v>
      </c>
      <c r="H294" s="26"/>
      <c r="I294" s="2"/>
      <c r="J294" s="2"/>
      <c r="K294" s="1">
        <f t="shared" si="30"/>
        <v>4.4278375004068948E-2</v>
      </c>
      <c r="O294" s="1">
        <f t="shared" ca="1" si="29"/>
        <v>4.4484294969920235E-2</v>
      </c>
      <c r="Q294" s="68">
        <f t="shared" si="34"/>
        <v>41378.965700000001</v>
      </c>
    </row>
    <row r="295" spans="1:17">
      <c r="A295" s="25" t="s">
        <v>157</v>
      </c>
      <c r="B295" s="24" t="s">
        <v>43</v>
      </c>
      <c r="C295" s="38">
        <v>56725.389159999999</v>
      </c>
      <c r="D295" s="25">
        <v>1E-4</v>
      </c>
      <c r="E295" s="23">
        <f t="shared" si="31"/>
        <v>34308.097816921123</v>
      </c>
      <c r="F295" s="1">
        <f t="shared" si="32"/>
        <v>34308</v>
      </c>
      <c r="G295" s="1">
        <f t="shared" si="33"/>
        <v>4.5790600001055282E-2</v>
      </c>
      <c r="H295" s="26"/>
      <c r="I295" s="2"/>
      <c r="J295" s="2"/>
      <c r="K295" s="1">
        <f t="shared" si="30"/>
        <v>4.5790600001055282E-2</v>
      </c>
      <c r="O295" s="1">
        <f t="shared" ca="1" si="29"/>
        <v>4.7792920086193375E-2</v>
      </c>
      <c r="Q295" s="68">
        <f t="shared" si="34"/>
        <v>41706.889159999999</v>
      </c>
    </row>
    <row r="296" spans="1:17">
      <c r="A296" s="25" t="s">
        <v>157</v>
      </c>
      <c r="B296" s="24" t="s">
        <v>43</v>
      </c>
      <c r="C296" s="38">
        <v>56725.389230000001</v>
      </c>
      <c r="D296" s="25">
        <v>1E-4</v>
      </c>
      <c r="E296" s="23">
        <f t="shared" si="31"/>
        <v>34308.097966453657</v>
      </c>
      <c r="F296" s="1">
        <f t="shared" si="32"/>
        <v>34308</v>
      </c>
      <c r="G296" s="1">
        <f t="shared" si="33"/>
        <v>4.5860600002924912E-2</v>
      </c>
      <c r="H296" s="26"/>
      <c r="I296" s="2"/>
      <c r="J296" s="2"/>
      <c r="K296" s="1">
        <f t="shared" si="30"/>
        <v>4.5860600002924912E-2</v>
      </c>
      <c r="O296" s="1">
        <f t="shared" ref="O296:O315" ca="1" si="35">+C$11+C$12*F296</f>
        <v>4.7792920086193375E-2</v>
      </c>
      <c r="Q296" s="68">
        <f t="shared" si="34"/>
        <v>41706.889230000001</v>
      </c>
    </row>
    <row r="297" spans="1:17">
      <c r="A297" s="25" t="s">
        <v>157</v>
      </c>
      <c r="B297" s="24" t="s">
        <v>43</v>
      </c>
      <c r="C297" s="38">
        <v>56725.389439999999</v>
      </c>
      <c r="D297" s="25">
        <v>1E-4</v>
      </c>
      <c r="E297" s="23">
        <f t="shared" si="31"/>
        <v>34308.09841505126</v>
      </c>
      <c r="F297" s="1">
        <f t="shared" si="32"/>
        <v>34308</v>
      </c>
      <c r="G297" s="1">
        <f t="shared" si="33"/>
        <v>4.6070600001257844E-2</v>
      </c>
      <c r="H297" s="26"/>
      <c r="I297" s="2"/>
      <c r="J297" s="2"/>
      <c r="K297" s="1">
        <f t="shared" si="30"/>
        <v>4.6070600001257844E-2</v>
      </c>
      <c r="O297" s="1">
        <f t="shared" ca="1" si="35"/>
        <v>4.7792920086193375E-2</v>
      </c>
      <c r="Q297" s="68">
        <f t="shared" si="34"/>
        <v>41706.889439999999</v>
      </c>
    </row>
    <row r="298" spans="1:17">
      <c r="A298" s="39" t="s">
        <v>158</v>
      </c>
      <c r="B298" s="40" t="s">
        <v>46</v>
      </c>
      <c r="C298" s="39">
        <v>57000.181400000118</v>
      </c>
      <c r="D298" s="39" t="s">
        <v>159</v>
      </c>
      <c r="E298" s="23">
        <f t="shared" si="31"/>
        <v>34895.103247408988</v>
      </c>
      <c r="F298" s="1">
        <f t="shared" si="32"/>
        <v>34895</v>
      </c>
      <c r="G298" s="1">
        <f t="shared" si="33"/>
        <v>4.8332750113331713E-2</v>
      </c>
      <c r="H298" s="26"/>
      <c r="I298" s="2"/>
      <c r="J298" s="2"/>
      <c r="K298" s="1">
        <f t="shared" si="30"/>
        <v>4.8332750113331713E-2</v>
      </c>
      <c r="O298" s="1">
        <f t="shared" ca="1" si="35"/>
        <v>5.0565458192192436E-2</v>
      </c>
      <c r="Q298" s="68">
        <f t="shared" si="34"/>
        <v>41981.681400000118</v>
      </c>
    </row>
    <row r="299" spans="1:17">
      <c r="A299" s="34" t="s">
        <v>160</v>
      </c>
      <c r="B299" s="24"/>
      <c r="C299" s="34">
        <v>57035.5262</v>
      </c>
      <c r="D299" s="34">
        <v>5.0000000000000001E-4</v>
      </c>
      <c r="E299" s="23">
        <f t="shared" si="31"/>
        <v>34970.606069247879</v>
      </c>
      <c r="F299" s="1">
        <f t="shared" si="32"/>
        <v>34970.5</v>
      </c>
      <c r="G299" s="1">
        <f t="shared" si="33"/>
        <v>4.9653725000098348E-2</v>
      </c>
      <c r="H299" s="26"/>
      <c r="I299" s="2"/>
      <c r="J299" s="2"/>
      <c r="K299" s="1">
        <f t="shared" si="30"/>
        <v>4.9653725000098348E-2</v>
      </c>
      <c r="O299" s="1">
        <f t="shared" ca="1" si="35"/>
        <v>5.0922062326780038E-2</v>
      </c>
      <c r="Q299" s="68">
        <f t="shared" si="34"/>
        <v>42017.0262</v>
      </c>
    </row>
    <row r="300" spans="1:17">
      <c r="A300" s="25" t="s">
        <v>161</v>
      </c>
      <c r="B300" s="24" t="s">
        <v>43</v>
      </c>
      <c r="C300" s="25">
        <v>57069.464</v>
      </c>
      <c r="D300" s="25">
        <v>2.0000000000000001E-4</v>
      </c>
      <c r="E300" s="23">
        <f t="shared" si="31"/>
        <v>35043.103287141668</v>
      </c>
      <c r="F300" s="1">
        <f t="shared" si="32"/>
        <v>35043</v>
      </c>
      <c r="G300" s="1">
        <f t="shared" si="33"/>
        <v>4.8351350000302773E-2</v>
      </c>
      <c r="H300" s="26"/>
      <c r="I300" s="2"/>
      <c r="J300" s="2"/>
      <c r="K300" s="1">
        <f t="shared" si="30"/>
        <v>4.8351350000302773E-2</v>
      </c>
      <c r="O300" s="1">
        <f t="shared" ca="1" si="35"/>
        <v>5.1264496760655559E-2</v>
      </c>
      <c r="Q300" s="68">
        <f t="shared" si="34"/>
        <v>42050.964</v>
      </c>
    </row>
    <row r="301" spans="1:17">
      <c r="A301" s="25" t="s">
        <v>161</v>
      </c>
      <c r="B301" s="24" t="s">
        <v>43</v>
      </c>
      <c r="C301" s="25">
        <v>57332.553699999997</v>
      </c>
      <c r="D301" s="25">
        <v>2.0000000000000001E-4</v>
      </c>
      <c r="E301" s="23">
        <f t="shared" si="31"/>
        <v>35605.109996666484</v>
      </c>
      <c r="F301" s="1">
        <f t="shared" si="32"/>
        <v>35605</v>
      </c>
      <c r="G301" s="1">
        <f t="shared" si="33"/>
        <v>5.1492249993316364E-2</v>
      </c>
      <c r="H301" s="26"/>
      <c r="I301" s="2"/>
      <c r="J301" s="2"/>
      <c r="K301" s="1">
        <f t="shared" si="30"/>
        <v>5.1492249993316364E-2</v>
      </c>
      <c r="O301" s="1">
        <f t="shared" ca="1" si="35"/>
        <v>5.3918954027387195E-2</v>
      </c>
      <c r="Q301" s="68">
        <f t="shared" si="34"/>
        <v>42314.053699999997</v>
      </c>
    </row>
    <row r="302" spans="1:17">
      <c r="A302" s="41" t="s">
        <v>162</v>
      </c>
      <c r="B302" s="42" t="s">
        <v>43</v>
      </c>
      <c r="C302" s="43">
        <v>57414.474499999997</v>
      </c>
      <c r="D302" s="43">
        <v>3.5000000000000001E-3</v>
      </c>
      <c r="E302" s="23">
        <f t="shared" si="31"/>
        <v>35780.107494666758</v>
      </c>
      <c r="F302" s="1">
        <f t="shared" si="32"/>
        <v>35780</v>
      </c>
      <c r="G302" s="1">
        <f t="shared" si="33"/>
        <v>5.0320999995165039E-2</v>
      </c>
      <c r="H302" s="26"/>
      <c r="I302" s="2"/>
      <c r="J302" s="2"/>
      <c r="K302" s="1">
        <f t="shared" si="30"/>
        <v>5.0320999995165039E-2</v>
      </c>
      <c r="O302" s="1">
        <f t="shared" ca="1" si="35"/>
        <v>5.4745519902259149E-2</v>
      </c>
      <c r="Q302" s="68">
        <f t="shared" si="34"/>
        <v>42395.974499999997</v>
      </c>
    </row>
    <row r="303" spans="1:17">
      <c r="A303" s="39" t="s">
        <v>163</v>
      </c>
      <c r="B303" s="40" t="s">
        <v>43</v>
      </c>
      <c r="C303" s="39">
        <v>57423.139499999997</v>
      </c>
      <c r="D303" s="39" t="s">
        <v>159</v>
      </c>
      <c r="E303" s="23">
        <f t="shared" si="31"/>
        <v>35798.617486270508</v>
      </c>
      <c r="F303" s="1">
        <f t="shared" si="32"/>
        <v>35798.5</v>
      </c>
      <c r="G303" s="1">
        <f t="shared" si="33"/>
        <v>5.4998325002088677E-2</v>
      </c>
      <c r="H303" s="26"/>
      <c r="I303" s="2"/>
      <c r="J303" s="2"/>
      <c r="K303" s="1">
        <f t="shared" si="30"/>
        <v>5.4998325002088677E-2</v>
      </c>
      <c r="O303" s="1">
        <f t="shared" ca="1" si="35"/>
        <v>5.4832899723317036E-2</v>
      </c>
      <c r="Q303" s="68">
        <f t="shared" si="34"/>
        <v>42404.639499999997</v>
      </c>
    </row>
    <row r="304" spans="1:17">
      <c r="A304" s="25" t="s">
        <v>161</v>
      </c>
      <c r="B304" s="24" t="s">
        <v>43</v>
      </c>
      <c r="C304" s="25">
        <v>57479.545899999997</v>
      </c>
      <c r="D304" s="25">
        <v>2.0000000000000001E-4</v>
      </c>
      <c r="E304" s="23">
        <f t="shared" si="31"/>
        <v>35919.111657118476</v>
      </c>
      <c r="F304" s="1">
        <f t="shared" si="32"/>
        <v>35919</v>
      </c>
      <c r="G304" s="1">
        <f t="shared" si="33"/>
        <v>5.226954999670852E-2</v>
      </c>
      <c r="H304" s="26"/>
      <c r="I304" s="2"/>
      <c r="J304" s="2"/>
      <c r="K304" s="1">
        <f t="shared" si="30"/>
        <v>5.226954999670852E-2</v>
      </c>
      <c r="O304" s="1">
        <f t="shared" ca="1" si="35"/>
        <v>5.5402049368586004E-2</v>
      </c>
      <c r="Q304" s="68">
        <f t="shared" si="34"/>
        <v>42461.045899999997</v>
      </c>
    </row>
    <row r="305" spans="1:17">
      <c r="A305" s="35" t="s">
        <v>164</v>
      </c>
      <c r="B305" s="24"/>
      <c r="C305" s="25">
        <v>57707.996500000001</v>
      </c>
      <c r="D305" s="25">
        <v>1E-4</v>
      </c>
      <c r="E305" s="23">
        <f t="shared" si="31"/>
        <v>36407.123046370791</v>
      </c>
      <c r="F305" s="1">
        <f t="shared" si="32"/>
        <v>36407</v>
      </c>
      <c r="G305" s="1">
        <f t="shared" si="33"/>
        <v>5.7601150001573842E-2</v>
      </c>
      <c r="H305" s="26"/>
      <c r="I305" s="2"/>
      <c r="J305" s="2"/>
      <c r="L305" s="1">
        <f>G305</f>
        <v>5.7601150001573842E-2</v>
      </c>
      <c r="O305" s="1">
        <f t="shared" ca="1" si="35"/>
        <v>5.7706987351086064E-2</v>
      </c>
      <c r="Q305" s="68">
        <f t="shared" si="34"/>
        <v>42689.496500000001</v>
      </c>
    </row>
    <row r="306" spans="1:17">
      <c r="A306" s="47" t="s">
        <v>166</v>
      </c>
      <c r="B306" s="48" t="s">
        <v>43</v>
      </c>
      <c r="C306" s="49">
        <v>57721.572399999946</v>
      </c>
      <c r="D306" s="49">
        <v>1E-4</v>
      </c>
      <c r="E306" s="23">
        <f t="shared" si="31"/>
        <v>36436.123599747858</v>
      </c>
      <c r="F306" s="1">
        <f t="shared" si="32"/>
        <v>36436</v>
      </c>
      <c r="G306" s="1">
        <f t="shared" si="33"/>
        <v>5.7860199944116175E-2</v>
      </c>
      <c r="H306" s="26"/>
      <c r="I306" s="2"/>
      <c r="J306" s="2"/>
      <c r="K306" s="1">
        <f t="shared" ref="K306:K311" si="36">G306</f>
        <v>5.7860199944116175E-2</v>
      </c>
      <c r="O306" s="1">
        <f t="shared" ca="1" si="35"/>
        <v>5.7843961124636273E-2</v>
      </c>
      <c r="Q306" s="68">
        <f t="shared" si="34"/>
        <v>42703.072399999946</v>
      </c>
    </row>
    <row r="307" spans="1:17">
      <c r="A307" s="47" t="s">
        <v>166</v>
      </c>
      <c r="B307" s="48" t="s">
        <v>43</v>
      </c>
      <c r="C307" s="49">
        <v>57847.502299999818</v>
      </c>
      <c r="D307" s="49">
        <v>8.0000000000000004E-4</v>
      </c>
      <c r="E307" s="23">
        <f t="shared" si="31"/>
        <v>36705.132415865395</v>
      </c>
      <c r="F307" s="1">
        <f t="shared" si="32"/>
        <v>36705</v>
      </c>
      <c r="G307" s="1">
        <f t="shared" si="33"/>
        <v>6.1987249820958823E-2</v>
      </c>
      <c r="H307" s="26"/>
      <c r="I307" s="2"/>
      <c r="J307" s="2"/>
      <c r="K307" s="1">
        <f t="shared" si="36"/>
        <v>6.1987249820958823E-2</v>
      </c>
      <c r="O307" s="1">
        <f t="shared" ca="1" si="35"/>
        <v>5.9114510955153715E-2</v>
      </c>
      <c r="Q307" s="68">
        <f t="shared" si="34"/>
        <v>42829.002299999818</v>
      </c>
    </row>
    <row r="308" spans="1:17">
      <c r="A308" s="39" t="s">
        <v>165</v>
      </c>
      <c r="B308" s="44" t="s">
        <v>43</v>
      </c>
      <c r="C308" s="45">
        <v>57864.354200000002</v>
      </c>
      <c r="D308" s="45">
        <v>5.0000000000000001E-4</v>
      </c>
      <c r="E308" s="23">
        <f t="shared" si="31"/>
        <v>36741.131091862007</v>
      </c>
      <c r="F308" s="1">
        <f t="shared" si="32"/>
        <v>36741</v>
      </c>
      <c r="G308" s="1">
        <f t="shared" si="33"/>
        <v>6.1367450005491264E-2</v>
      </c>
      <c r="H308" s="26"/>
      <c r="I308" s="2"/>
      <c r="J308" s="2"/>
      <c r="K308" s="1">
        <f t="shared" si="36"/>
        <v>6.1367450005491264E-2</v>
      </c>
      <c r="O308" s="1">
        <f t="shared" ca="1" si="35"/>
        <v>5.9284547363698814E-2</v>
      </c>
      <c r="Q308" s="68">
        <f t="shared" si="34"/>
        <v>42845.854200000002</v>
      </c>
    </row>
    <row r="309" spans="1:17">
      <c r="A309" s="39" t="s">
        <v>165</v>
      </c>
      <c r="B309" s="44" t="s">
        <v>46</v>
      </c>
      <c r="C309" s="45">
        <v>57867.395100000002</v>
      </c>
      <c r="D309" s="45">
        <v>1.6999999999999999E-3</v>
      </c>
      <c r="E309" s="23">
        <f t="shared" si="31"/>
        <v>36747.626998782704</v>
      </c>
      <c r="F309" s="1">
        <f t="shared" si="32"/>
        <v>36747.5</v>
      </c>
      <c r="G309" s="1">
        <f t="shared" si="33"/>
        <v>5.9451375003845897E-2</v>
      </c>
      <c r="H309" s="26"/>
      <c r="I309" s="2"/>
      <c r="J309" s="2"/>
      <c r="K309" s="1">
        <f t="shared" si="36"/>
        <v>5.9451375003845897E-2</v>
      </c>
      <c r="O309" s="1">
        <f t="shared" ca="1" si="35"/>
        <v>5.9315248381908325E-2</v>
      </c>
      <c r="Q309" s="68">
        <f t="shared" si="34"/>
        <v>42848.895100000002</v>
      </c>
    </row>
    <row r="310" spans="1:17">
      <c r="A310" s="39" t="s">
        <v>165</v>
      </c>
      <c r="B310" s="44" t="s">
        <v>46</v>
      </c>
      <c r="C310" s="45">
        <v>57873.480900000002</v>
      </c>
      <c r="D310" s="45">
        <v>1E-3</v>
      </c>
      <c r="E310" s="23">
        <f t="shared" si="31"/>
        <v>36760.62735734036</v>
      </c>
      <c r="F310" s="1">
        <f t="shared" si="32"/>
        <v>36760.5</v>
      </c>
      <c r="G310" s="1">
        <f t="shared" si="33"/>
        <v>5.9619225001370069E-2</v>
      </c>
      <c r="H310" s="26"/>
      <c r="I310" s="2"/>
      <c r="J310" s="2"/>
      <c r="K310" s="1">
        <f t="shared" si="36"/>
        <v>5.9619225001370069E-2</v>
      </c>
      <c r="O310" s="1">
        <f t="shared" ca="1" si="35"/>
        <v>5.9376650418327404E-2</v>
      </c>
      <c r="Q310" s="68">
        <f t="shared" si="34"/>
        <v>42854.980900000002</v>
      </c>
    </row>
    <row r="311" spans="1:17">
      <c r="A311" s="47" t="s">
        <v>167</v>
      </c>
      <c r="B311" s="48" t="s">
        <v>43</v>
      </c>
      <c r="C311" s="49">
        <v>58922.094299999997</v>
      </c>
      <c r="D311" s="49" t="s">
        <v>159</v>
      </c>
      <c r="E311" s="23">
        <f t="shared" si="31"/>
        <v>39000.653350367218</v>
      </c>
      <c r="F311" s="1">
        <f t="shared" si="32"/>
        <v>39000.5</v>
      </c>
      <c r="G311" s="1">
        <f t="shared" si="33"/>
        <v>7.1787224995205179E-2</v>
      </c>
      <c r="H311" s="26"/>
      <c r="I311" s="2"/>
      <c r="J311" s="2"/>
      <c r="K311" s="1">
        <f t="shared" si="36"/>
        <v>7.1787224995205179E-2</v>
      </c>
      <c r="O311" s="1">
        <f t="shared" ca="1" si="35"/>
        <v>6.9956693616688326E-2</v>
      </c>
      <c r="Q311" s="68">
        <f t="shared" si="34"/>
        <v>43903.594299999997</v>
      </c>
    </row>
    <row r="312" spans="1:17">
      <c r="A312" s="71" t="s">
        <v>976</v>
      </c>
      <c r="B312" s="24"/>
      <c r="C312" s="46">
        <v>58937.775099999999</v>
      </c>
      <c r="D312" s="28">
        <v>5.0000000000000001E-4</v>
      </c>
      <c r="E312" s="23">
        <f t="shared" si="31"/>
        <v>39034.150347059673</v>
      </c>
      <c r="F312" s="1">
        <f t="shared" si="32"/>
        <v>39034</v>
      </c>
      <c r="G312" s="1">
        <f t="shared" si="33"/>
        <v>7.0381300000008196E-2</v>
      </c>
      <c r="H312" s="26"/>
      <c r="I312" s="2"/>
      <c r="J312" s="2"/>
      <c r="L312" s="1">
        <f>G312</f>
        <v>7.0381300000008196E-2</v>
      </c>
      <c r="O312" s="1">
        <f t="shared" ca="1" si="35"/>
        <v>7.0114921941306668E-2</v>
      </c>
      <c r="Q312" s="68">
        <f t="shared" si="34"/>
        <v>43919.275099999999</v>
      </c>
    </row>
    <row r="313" spans="1:17">
      <c r="A313" s="74" t="s">
        <v>978</v>
      </c>
      <c r="B313" s="75" t="s">
        <v>43</v>
      </c>
      <c r="C313" s="76">
        <v>59258.444900000002</v>
      </c>
      <c r="D313" s="74">
        <v>1.5E-3</v>
      </c>
      <c r="E313" s="23">
        <f t="shared" si="31"/>
        <v>39719.158460801817</v>
      </c>
      <c r="F313" s="1">
        <f t="shared" si="32"/>
        <v>39719</v>
      </c>
      <c r="G313" s="1">
        <f t="shared" si="33"/>
        <v>7.417955000710208E-2</v>
      </c>
      <c r="H313" s="26"/>
      <c r="I313" s="2"/>
      <c r="J313" s="2"/>
      <c r="L313" s="1">
        <f>G313</f>
        <v>7.417955000710208E-2</v>
      </c>
      <c r="O313" s="1">
        <f t="shared" ca="1" si="35"/>
        <v>7.3350336937234001E-2</v>
      </c>
      <c r="Q313" s="68">
        <f t="shared" si="34"/>
        <v>44239.944900000002</v>
      </c>
    </row>
    <row r="314" spans="1:17">
      <c r="A314" s="70" t="s">
        <v>975</v>
      </c>
      <c r="C314" s="26">
        <v>59536.982400000001</v>
      </c>
      <c r="D314" s="26">
        <v>2.0000000000000001E-4</v>
      </c>
      <c r="E314" s="23">
        <f t="shared" si="31"/>
        <v>40314.164437296793</v>
      </c>
      <c r="F314" s="1">
        <f t="shared" si="32"/>
        <v>40314</v>
      </c>
      <c r="G314" s="1">
        <f t="shared" si="33"/>
        <v>7.6977299999271054E-2</v>
      </c>
      <c r="H314" s="26"/>
      <c r="I314" s="2"/>
      <c r="J314" s="2"/>
      <c r="L314" s="1">
        <f>G314</f>
        <v>7.6977299999271054E-2</v>
      </c>
      <c r="O314" s="1">
        <f t="shared" ca="1" si="35"/>
        <v>7.6160660911798628E-2</v>
      </c>
      <c r="Q314" s="68">
        <f t="shared" si="34"/>
        <v>44518.482400000001</v>
      </c>
    </row>
    <row r="315" spans="1:17">
      <c r="A315" s="70" t="s">
        <v>977</v>
      </c>
      <c r="C315" s="46">
        <v>59603.925499999998</v>
      </c>
      <c r="D315" s="28">
        <v>2.0000000000000001E-4</v>
      </c>
      <c r="E315" s="23">
        <f t="shared" si="31"/>
        <v>40457.166886105653</v>
      </c>
      <c r="F315" s="1">
        <f t="shared" si="32"/>
        <v>40457</v>
      </c>
      <c r="G315" s="1">
        <f t="shared" si="33"/>
        <v>7.8123649996996392E-2</v>
      </c>
      <c r="H315" s="26"/>
      <c r="I315" s="2"/>
      <c r="J315" s="2"/>
      <c r="L315" s="1">
        <f>G315</f>
        <v>7.8123649996996392E-2</v>
      </c>
      <c r="O315" s="1">
        <f t="shared" ca="1" si="35"/>
        <v>7.6836083312408293E-2</v>
      </c>
      <c r="Q315" s="68">
        <f t="shared" si="34"/>
        <v>44585.425499999998</v>
      </c>
    </row>
    <row r="316" spans="1:17">
      <c r="A316" s="77" t="s">
        <v>979</v>
      </c>
      <c r="B316" s="77" t="s">
        <v>43</v>
      </c>
      <c r="C316" s="78">
        <v>59897.441999999806</v>
      </c>
      <c r="D316" s="74">
        <v>2.9999999999999997E-4</v>
      </c>
      <c r="E316" s="23">
        <f t="shared" ref="E316" si="37">+(C316-C$7)/C$8</f>
        <v>41084.170688824408</v>
      </c>
      <c r="F316" s="1">
        <f t="shared" si="32"/>
        <v>41084</v>
      </c>
      <c r="G316" s="1">
        <f t="shared" ref="G316" si="38">+C316-(C$7+F316*C$8)</f>
        <v>7.9903799807652831E-2</v>
      </c>
      <c r="H316" s="26"/>
      <c r="I316" s="2"/>
      <c r="J316" s="2"/>
      <c r="L316" s="1">
        <f>G316</f>
        <v>7.9903799807652831E-2</v>
      </c>
      <c r="O316" s="1">
        <f t="shared" ref="O316" ca="1" si="39">+C$11+C$12*F316</f>
        <v>7.9797550761235209E-2</v>
      </c>
      <c r="Q316" s="68">
        <f t="shared" ref="Q316" si="40">+C316-15018.5</f>
        <v>44878.941999999806</v>
      </c>
    </row>
  </sheetData>
  <sheetProtection selectLockedCells="1" selectUnlockedCells="1"/>
  <sortState xmlns:xlrd2="http://schemas.microsoft.com/office/spreadsheetml/2017/richdata2" ref="A21:AI315">
    <sortCondition ref="C21:C315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219"/>
  <sheetViews>
    <sheetView workbookViewId="0">
      <pane xSplit="14" ySplit="22" topLeftCell="O206" activePane="bottomRight" state="frozen"/>
      <selection pane="topRight" activeCell="O1" sqref="O1"/>
      <selection pane="bottomLeft" activeCell="A23" sqref="A23"/>
      <selection pane="bottomRight" activeCell="N219" sqref="N219"/>
    </sheetView>
  </sheetViews>
  <sheetFormatPr defaultColWidth="10.28515625" defaultRowHeight="12.75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7.28515625" style="1" customWidth="1"/>
    <col min="6" max="6" width="9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2.7109375" style="1" customWidth="1"/>
    <col min="18" max="16384" width="10.28515625" style="1"/>
  </cols>
  <sheetData>
    <row r="1" spans="1:7" ht="20.25">
      <c r="A1" s="3" t="s">
        <v>0</v>
      </c>
    </row>
    <row r="2" spans="1:7">
      <c r="A2" s="1" t="s">
        <v>1</v>
      </c>
      <c r="B2" s="4" t="s">
        <v>2</v>
      </c>
    </row>
    <row r="3" spans="1:7">
      <c r="A3" s="14" t="s">
        <v>168</v>
      </c>
    </row>
    <row r="4" spans="1:7">
      <c r="A4" s="5" t="s">
        <v>3</v>
      </c>
      <c r="C4" s="6">
        <v>40664.892</v>
      </c>
      <c r="D4" s="7">
        <v>0.46812555</v>
      </c>
    </row>
    <row r="6" spans="1:7">
      <c r="A6" s="5" t="s">
        <v>6</v>
      </c>
    </row>
    <row r="7" spans="1:7">
      <c r="A7" s="1" t="s">
        <v>7</v>
      </c>
      <c r="C7" s="1">
        <v>46885.111900000004</v>
      </c>
    </row>
    <row r="8" spans="1:7">
      <c r="A8" s="1" t="s">
        <v>8</v>
      </c>
      <c r="C8" s="1">
        <v>0.4681263</v>
      </c>
    </row>
    <row r="9" spans="1:7">
      <c r="A9" s="8" t="s">
        <v>4</v>
      </c>
      <c r="B9"/>
      <c r="C9" s="10">
        <v>-9.5</v>
      </c>
      <c r="D9" t="s">
        <v>5</v>
      </c>
      <c r="E9"/>
    </row>
    <row r="10" spans="1:7">
      <c r="A10"/>
      <c r="B10"/>
      <c r="C10" s="15" t="s">
        <v>10</v>
      </c>
      <c r="D10" s="15" t="s">
        <v>11</v>
      </c>
      <c r="E10"/>
    </row>
    <row r="11" spans="1:7">
      <c r="A11" t="s">
        <v>12</v>
      </c>
      <c r="B11"/>
      <c r="C11" s="16">
        <f ca="1">INTERCEPT(INDIRECT($G$11):G992,INDIRECT($F$11):F992)</f>
        <v>-2.029842362074305E-2</v>
      </c>
      <c r="D11" s="2"/>
      <c r="E11"/>
      <c r="F11" s="13" t="str">
        <f>"F"&amp;E19</f>
        <v>F142</v>
      </c>
      <c r="G11" s="14" t="str">
        <f>"G"&amp;E19</f>
        <v>G142</v>
      </c>
    </row>
    <row r="12" spans="1:7">
      <c r="A12" t="s">
        <v>13</v>
      </c>
      <c r="B12"/>
      <c r="C12" s="16">
        <f ca="1">SLOPE(INDIRECT($G$11):G992,INDIRECT($F$11):F992)</f>
        <v>2.5162264269319269E-6</v>
      </c>
      <c r="D12" s="2"/>
      <c r="E12"/>
    </row>
    <row r="13" spans="1:7">
      <c r="A13" t="s">
        <v>14</v>
      </c>
      <c r="B13"/>
      <c r="C13" s="2" t="s">
        <v>15</v>
      </c>
      <c r="D13" s="11" t="s">
        <v>17</v>
      </c>
      <c r="E13" s="10">
        <v>1</v>
      </c>
    </row>
    <row r="14" spans="1:7">
      <c r="A14"/>
      <c r="B14"/>
      <c r="C14"/>
      <c r="D14" s="11" t="s">
        <v>19</v>
      </c>
      <c r="E14" s="50">
        <f ca="1">NOW()+15018.5+$C$9/24</f>
        <v>60173.842011805551</v>
      </c>
    </row>
    <row r="15" spans="1:7">
      <c r="A15" s="17" t="s">
        <v>16</v>
      </c>
      <c r="B15"/>
      <c r="C15" s="18">
        <f ca="1">(C7+C11)+(C8+C12)*INT(MAX(F21:F3533))</f>
        <v>59897.200177406143</v>
      </c>
      <c r="D15" s="11" t="s">
        <v>21</v>
      </c>
      <c r="E15" s="16">
        <f ca="1">ROUND(2*(E14-$C$7)/$C$8,0)/2+E13</f>
        <v>28388</v>
      </c>
    </row>
    <row r="16" spans="1:7">
      <c r="A16" s="17" t="s">
        <v>18</v>
      </c>
      <c r="B16"/>
      <c r="C16" s="18">
        <f ca="1">+C8+C12</f>
        <v>0.46812881622642694</v>
      </c>
      <c r="D16" s="11" t="s">
        <v>23</v>
      </c>
      <c r="E16" s="14">
        <f ca="1">ROUND(2*(E14-$C$15)/$C$16,0)/2+E13</f>
        <v>592</v>
      </c>
    </row>
    <row r="17" spans="1:33">
      <c r="A17" s="11" t="s">
        <v>20</v>
      </c>
      <c r="B17"/>
      <c r="C17">
        <f>COUNT(C21:C2191)</f>
        <v>199</v>
      </c>
      <c r="D17" s="11" t="s">
        <v>24</v>
      </c>
      <c r="E17" s="21">
        <f ca="1">+$C$15+$C$16*E16-15018.5-$C$9/24</f>
        <v>45156.228269945525</v>
      </c>
    </row>
    <row r="18" spans="1:33">
      <c r="A18" s="17" t="s">
        <v>22</v>
      </c>
      <c r="B18"/>
      <c r="C18" s="19">
        <f ca="1">+C15</f>
        <v>59897.200177406143</v>
      </c>
      <c r="D18" s="20">
        <f ca="1">+C16</f>
        <v>0.46812881622642694</v>
      </c>
      <c r="E18" s="51" t="s">
        <v>169</v>
      </c>
    </row>
    <row r="19" spans="1:33">
      <c r="A19" s="11" t="s">
        <v>9</v>
      </c>
      <c r="E19" s="12">
        <v>142</v>
      </c>
    </row>
    <row r="20" spans="1:33">
      <c r="A20" s="15" t="s">
        <v>25</v>
      </c>
      <c r="B20" s="15" t="s">
        <v>26</v>
      </c>
      <c r="C20" s="15" t="s">
        <v>27</v>
      </c>
      <c r="D20" s="15" t="s">
        <v>28</v>
      </c>
      <c r="E20" s="15" t="s">
        <v>29</v>
      </c>
      <c r="F20" s="15" t="s">
        <v>30</v>
      </c>
      <c r="G20" s="15" t="s">
        <v>31</v>
      </c>
      <c r="H20" s="22" t="s">
        <v>56</v>
      </c>
      <c r="I20" s="22" t="s">
        <v>170</v>
      </c>
      <c r="J20" s="22" t="s">
        <v>171</v>
      </c>
      <c r="K20" s="22" t="s">
        <v>172</v>
      </c>
      <c r="L20" s="22" t="s">
        <v>36</v>
      </c>
      <c r="M20" s="22" t="s">
        <v>37</v>
      </c>
      <c r="N20" s="22" t="s">
        <v>38</v>
      </c>
      <c r="O20" s="22" t="s">
        <v>39</v>
      </c>
      <c r="P20" s="22" t="s">
        <v>40</v>
      </c>
      <c r="Q20" s="15" t="s">
        <v>41</v>
      </c>
    </row>
    <row r="21" spans="1:33">
      <c r="A21" s="1" t="s">
        <v>56</v>
      </c>
      <c r="C21" s="26">
        <v>40664.892</v>
      </c>
      <c r="D21" s="26" t="s">
        <v>15</v>
      </c>
      <c r="E21" s="1">
        <f t="shared" ref="E21:E52" si="0">+(C21-C$7)/C$8</f>
        <v>-13287.482245710193</v>
      </c>
      <c r="F21" s="1">
        <f t="shared" ref="F21:F52" si="1">ROUND(2*E21,0)/2</f>
        <v>-13287.5</v>
      </c>
      <c r="G21" s="1">
        <f t="shared" ref="G21:G52" si="2">+C21-(C$7+F21*C$8)</f>
        <v>8.3112499924027361E-3</v>
      </c>
      <c r="H21" s="1">
        <f>+G21</f>
        <v>8.3112499924027361E-3</v>
      </c>
      <c r="Q21" s="72">
        <f t="shared" ref="Q21:Q52" si="3">+C21-15018.5</f>
        <v>25646.392</v>
      </c>
    </row>
    <row r="22" spans="1:33">
      <c r="A22" s="1" t="s">
        <v>59</v>
      </c>
      <c r="B22" s="2"/>
      <c r="C22" s="26">
        <v>42451.255499999999</v>
      </c>
      <c r="D22" s="26"/>
      <c r="E22" s="1">
        <f t="shared" si="0"/>
        <v>-9471.4960471137892</v>
      </c>
      <c r="F22" s="1">
        <f t="shared" si="1"/>
        <v>-9471.5</v>
      </c>
      <c r="G22" s="1">
        <f t="shared" si="2"/>
        <v>1.8504499967093579E-3</v>
      </c>
      <c r="N22" s="1">
        <f>G22</f>
        <v>1.8504499967093579E-3</v>
      </c>
      <c r="Q22" s="72">
        <f t="shared" si="3"/>
        <v>27432.755499999999</v>
      </c>
      <c r="AB22" s="1" t="s">
        <v>44</v>
      </c>
      <c r="AG22" s="1" t="s">
        <v>45</v>
      </c>
    </row>
    <row r="23" spans="1:33">
      <c r="A23" s="1" t="s">
        <v>59</v>
      </c>
      <c r="B23" s="2" t="s">
        <v>46</v>
      </c>
      <c r="C23" s="26">
        <v>42452.430800000002</v>
      </c>
      <c r="D23" s="26"/>
      <c r="E23" s="1">
        <f t="shared" si="0"/>
        <v>-9468.9853998803355</v>
      </c>
      <c r="F23" s="1">
        <f t="shared" si="1"/>
        <v>-9469</v>
      </c>
      <c r="G23" s="1">
        <f t="shared" si="2"/>
        <v>6.8346999978530221E-3</v>
      </c>
      <c r="N23" s="1">
        <f>G23</f>
        <v>6.8346999978530221E-3</v>
      </c>
      <c r="Q23" s="72">
        <f t="shared" si="3"/>
        <v>27433.930800000002</v>
      </c>
      <c r="AB23" s="1" t="s">
        <v>44</v>
      </c>
      <c r="AG23" s="1" t="s">
        <v>45</v>
      </c>
    </row>
    <row r="24" spans="1:33">
      <c r="A24" s="1" t="s">
        <v>59</v>
      </c>
      <c r="B24" s="2"/>
      <c r="C24" s="26">
        <v>42452.662300000004</v>
      </c>
      <c r="D24" s="26"/>
      <c r="E24" s="1">
        <f t="shared" si="0"/>
        <v>-9468.4908752189313</v>
      </c>
      <c r="F24" s="1">
        <f t="shared" si="1"/>
        <v>-9468.5</v>
      </c>
      <c r="G24" s="1">
        <f t="shared" si="2"/>
        <v>4.2715500021586195E-3</v>
      </c>
      <c r="N24" s="1">
        <f>G24</f>
        <v>4.2715500021586195E-3</v>
      </c>
      <c r="Q24" s="72">
        <f t="shared" si="3"/>
        <v>27434.162300000004</v>
      </c>
      <c r="AB24" s="1" t="s">
        <v>44</v>
      </c>
      <c r="AG24" s="1" t="s">
        <v>45</v>
      </c>
    </row>
    <row r="25" spans="1:33">
      <c r="A25" s="1" t="s">
        <v>59</v>
      </c>
      <c r="B25" s="2" t="s">
        <v>46</v>
      </c>
      <c r="C25" s="26">
        <v>42454.303999999996</v>
      </c>
      <c r="D25" s="26"/>
      <c r="E25" s="1">
        <f t="shared" si="0"/>
        <v>-9464.9839156655089</v>
      </c>
      <c r="F25" s="1">
        <f t="shared" si="1"/>
        <v>-9465</v>
      </c>
      <c r="G25" s="1">
        <f t="shared" si="2"/>
        <v>7.5294999915058725E-3</v>
      </c>
      <c r="N25" s="1">
        <f>G25</f>
        <v>7.5294999915058725E-3</v>
      </c>
      <c r="Q25" s="72">
        <f t="shared" si="3"/>
        <v>27435.803999999996</v>
      </c>
      <c r="AB25" s="1" t="s">
        <v>44</v>
      </c>
      <c r="AG25" s="1" t="s">
        <v>45</v>
      </c>
    </row>
    <row r="26" spans="1:33">
      <c r="A26" s="1" t="s">
        <v>60</v>
      </c>
      <c r="B26" s="2" t="s">
        <v>46</v>
      </c>
      <c r="C26" s="26">
        <v>42461.326000000001</v>
      </c>
      <c r="D26" s="26"/>
      <c r="E26" s="1">
        <f t="shared" si="0"/>
        <v>-9449.98369029897</v>
      </c>
      <c r="F26" s="1">
        <f t="shared" si="1"/>
        <v>-9450</v>
      </c>
      <c r="G26" s="1">
        <f t="shared" si="2"/>
        <v>7.6349999944795854E-3</v>
      </c>
      <c r="I26" s="1">
        <f>G26</f>
        <v>7.6349999944795854E-3</v>
      </c>
      <c r="Q26" s="72">
        <f t="shared" si="3"/>
        <v>27442.826000000001</v>
      </c>
      <c r="AB26" s="1" t="s">
        <v>47</v>
      </c>
      <c r="AC26" s="1">
        <v>7</v>
      </c>
      <c r="AE26" s="1" t="s">
        <v>48</v>
      </c>
      <c r="AG26" s="1" t="s">
        <v>49</v>
      </c>
    </row>
    <row r="27" spans="1:33">
      <c r="A27" s="1" t="s">
        <v>60</v>
      </c>
      <c r="B27" s="2"/>
      <c r="C27" s="26">
        <v>42464.347999999998</v>
      </c>
      <c r="D27" s="26"/>
      <c r="E27" s="1">
        <f t="shared" si="0"/>
        <v>-9443.5281675052338</v>
      </c>
      <c r="F27" s="1">
        <f t="shared" si="1"/>
        <v>-9443.5</v>
      </c>
      <c r="G27" s="1">
        <f t="shared" si="2"/>
        <v>-1.3185950003389735E-2</v>
      </c>
      <c r="I27" s="1">
        <f>G27</f>
        <v>-1.3185950003389735E-2</v>
      </c>
      <c r="Q27" s="72">
        <f t="shared" si="3"/>
        <v>27445.847999999998</v>
      </c>
      <c r="AB27" s="1" t="s">
        <v>47</v>
      </c>
      <c r="AC27" s="1">
        <v>5</v>
      </c>
      <c r="AE27" s="1" t="s">
        <v>50</v>
      </c>
      <c r="AG27" s="1" t="s">
        <v>49</v>
      </c>
    </row>
    <row r="28" spans="1:33">
      <c r="A28" s="1" t="s">
        <v>60</v>
      </c>
      <c r="B28" s="2"/>
      <c r="C28" s="26">
        <v>42464.351000000002</v>
      </c>
      <c r="D28" s="26"/>
      <c r="E28" s="1">
        <f t="shared" si="0"/>
        <v>-9443.5217589782951</v>
      </c>
      <c r="F28" s="1">
        <f t="shared" si="1"/>
        <v>-9443.5</v>
      </c>
      <c r="G28" s="1">
        <f t="shared" si="2"/>
        <v>-1.0185949999140576E-2</v>
      </c>
      <c r="I28" s="1">
        <f>G28</f>
        <v>-1.0185949999140576E-2</v>
      </c>
      <c r="Q28" s="72">
        <f t="shared" si="3"/>
        <v>27445.851000000002</v>
      </c>
      <c r="AB28" s="1" t="s">
        <v>47</v>
      </c>
      <c r="AC28" s="1">
        <v>7</v>
      </c>
      <c r="AE28" s="1" t="s">
        <v>48</v>
      </c>
      <c r="AG28" s="1" t="s">
        <v>49</v>
      </c>
    </row>
    <row r="29" spans="1:33">
      <c r="A29" s="1" t="s">
        <v>59</v>
      </c>
      <c r="B29" s="2" t="s">
        <v>46</v>
      </c>
      <c r="C29" s="26">
        <v>42472.557999999997</v>
      </c>
      <c r="D29" s="26"/>
      <c r="E29" s="1">
        <f t="shared" si="0"/>
        <v>-9425.9901654745881</v>
      </c>
      <c r="F29" s="1">
        <f t="shared" si="1"/>
        <v>-9426</v>
      </c>
      <c r="G29" s="1">
        <f t="shared" si="2"/>
        <v>4.6037999927648343E-3</v>
      </c>
      <c r="N29" s="1">
        <f>G29</f>
        <v>4.6037999927648343E-3</v>
      </c>
      <c r="Q29" s="72">
        <f t="shared" si="3"/>
        <v>27454.057999999997</v>
      </c>
      <c r="AB29" s="1" t="s">
        <v>47</v>
      </c>
      <c r="AG29" s="1" t="s">
        <v>45</v>
      </c>
    </row>
    <row r="30" spans="1:33">
      <c r="A30" s="1" t="s">
        <v>59</v>
      </c>
      <c r="B30" s="2" t="s">
        <v>46</v>
      </c>
      <c r="C30" s="26">
        <v>42524.517999999996</v>
      </c>
      <c r="D30" s="26"/>
      <c r="E30" s="1">
        <f t="shared" si="0"/>
        <v>-9314.9944790540649</v>
      </c>
      <c r="F30" s="1">
        <f t="shared" si="1"/>
        <v>-9315</v>
      </c>
      <c r="G30" s="1">
        <f t="shared" si="2"/>
        <v>2.5844999909168109E-3</v>
      </c>
      <c r="N30" s="1">
        <f>G30</f>
        <v>2.5844999909168109E-3</v>
      </c>
      <c r="Q30" s="72">
        <f t="shared" si="3"/>
        <v>27506.017999999996</v>
      </c>
      <c r="AB30" s="1" t="s">
        <v>44</v>
      </c>
      <c r="AG30" s="1" t="s">
        <v>45</v>
      </c>
    </row>
    <row r="31" spans="1:33">
      <c r="A31" s="1" t="s">
        <v>61</v>
      </c>
      <c r="B31" s="2"/>
      <c r="C31" s="26">
        <v>43925.625999999997</v>
      </c>
      <c r="D31" s="26"/>
      <c r="E31" s="1">
        <f t="shared" si="0"/>
        <v>-6321.981695965399</v>
      </c>
      <c r="F31" s="1">
        <f t="shared" si="1"/>
        <v>-6322</v>
      </c>
      <c r="G31" s="1">
        <f t="shared" si="2"/>
        <v>8.5685999947600067E-3</v>
      </c>
      <c r="J31" s="1">
        <f>G31</f>
        <v>8.5685999947600067E-3</v>
      </c>
      <c r="Q31" s="72">
        <f t="shared" si="3"/>
        <v>28907.125999999997</v>
      </c>
      <c r="AB31" s="1" t="s">
        <v>47</v>
      </c>
      <c r="AG31" s="1" t="s">
        <v>45</v>
      </c>
    </row>
    <row r="32" spans="1:33">
      <c r="A32" s="1" t="s">
        <v>62</v>
      </c>
      <c r="B32" s="2" t="s">
        <v>46</v>
      </c>
      <c r="C32" s="26">
        <v>44298.284</v>
      </c>
      <c r="D32" s="26"/>
      <c r="E32" s="1">
        <f t="shared" si="0"/>
        <v>-5525.9187531228299</v>
      </c>
      <c r="F32" s="1">
        <f t="shared" si="1"/>
        <v>-5526</v>
      </c>
      <c r="G32" s="1">
        <f t="shared" si="2"/>
        <v>3.8033799995901063E-2</v>
      </c>
      <c r="I32" s="1">
        <f>G32</f>
        <v>3.8033799995901063E-2</v>
      </c>
      <c r="Q32" s="72">
        <f t="shared" si="3"/>
        <v>29279.784</v>
      </c>
      <c r="AB32" s="1" t="s">
        <v>47</v>
      </c>
      <c r="AC32" s="1">
        <v>9</v>
      </c>
      <c r="AE32" s="1" t="s">
        <v>48</v>
      </c>
      <c r="AG32" s="1" t="s">
        <v>49</v>
      </c>
    </row>
    <row r="33" spans="1:33">
      <c r="A33" s="1" t="s">
        <v>63</v>
      </c>
      <c r="B33" s="2"/>
      <c r="C33" s="26">
        <v>44342.387000000002</v>
      </c>
      <c r="D33" s="26"/>
      <c r="E33" s="1">
        <f t="shared" si="0"/>
        <v>-5431.7069987309005</v>
      </c>
      <c r="F33" s="1">
        <f t="shared" si="1"/>
        <v>-5431.5</v>
      </c>
      <c r="G33" s="1">
        <f t="shared" si="2"/>
        <v>-9.6901550001348369E-2</v>
      </c>
      <c r="I33" s="1">
        <f>G33</f>
        <v>-9.6901550001348369E-2</v>
      </c>
      <c r="Q33" s="72">
        <f t="shared" si="3"/>
        <v>29323.887000000002</v>
      </c>
      <c r="AB33" s="1" t="s">
        <v>47</v>
      </c>
      <c r="AC33" s="1">
        <v>8</v>
      </c>
      <c r="AE33" s="1" t="s">
        <v>48</v>
      </c>
      <c r="AG33" s="1" t="s">
        <v>49</v>
      </c>
    </row>
    <row r="34" spans="1:33">
      <c r="A34" s="1" t="s">
        <v>64</v>
      </c>
      <c r="B34" s="2"/>
      <c r="C34" s="26">
        <v>44371.447999999997</v>
      </c>
      <c r="D34" s="26"/>
      <c r="E34" s="1">
        <f t="shared" si="0"/>
        <v>-5369.6275983639607</v>
      </c>
      <c r="F34" s="1">
        <f t="shared" si="1"/>
        <v>-5369.5</v>
      </c>
      <c r="G34" s="1">
        <f t="shared" si="2"/>
        <v>-5.9732150009949692E-2</v>
      </c>
      <c r="I34" s="1">
        <f>G34</f>
        <v>-5.9732150009949692E-2</v>
      </c>
      <c r="Q34" s="72">
        <f t="shared" si="3"/>
        <v>29352.947999999997</v>
      </c>
      <c r="AB34" s="1" t="s">
        <v>47</v>
      </c>
      <c r="AC34" s="1">
        <v>7</v>
      </c>
      <c r="AE34" s="1" t="s">
        <v>48</v>
      </c>
      <c r="AG34" s="1" t="s">
        <v>49</v>
      </c>
    </row>
    <row r="35" spans="1:33">
      <c r="A35" s="1" t="s">
        <v>61</v>
      </c>
      <c r="B35" s="2"/>
      <c r="C35" s="26">
        <v>44372.453000000001</v>
      </c>
      <c r="D35" s="26"/>
      <c r="E35" s="1">
        <f t="shared" si="0"/>
        <v>-5367.4807418425371</v>
      </c>
      <c r="F35" s="1">
        <f t="shared" si="1"/>
        <v>-5367.5</v>
      </c>
      <c r="G35" s="1">
        <f t="shared" si="2"/>
        <v>9.0152499979012646E-3</v>
      </c>
      <c r="J35" s="1">
        <f t="shared" ref="J35:J42" si="4">G35</f>
        <v>9.0152499979012646E-3</v>
      </c>
      <c r="Q35" s="72">
        <f t="shared" si="3"/>
        <v>29353.953000000001</v>
      </c>
      <c r="AB35" s="1" t="s">
        <v>47</v>
      </c>
      <c r="AG35" s="1" t="s">
        <v>45</v>
      </c>
    </row>
    <row r="36" spans="1:33">
      <c r="A36" s="1" t="s">
        <v>65</v>
      </c>
      <c r="B36" s="2"/>
      <c r="C36" s="26">
        <v>45051.459000000003</v>
      </c>
      <c r="D36" s="26"/>
      <c r="E36" s="1">
        <f t="shared" si="0"/>
        <v>-3917.0046630578136</v>
      </c>
      <c r="F36" s="1">
        <f t="shared" si="1"/>
        <v>-3917</v>
      </c>
      <c r="G36" s="1">
        <f t="shared" si="2"/>
        <v>-2.1829000033903867E-3</v>
      </c>
      <c r="J36" s="1">
        <f t="shared" si="4"/>
        <v>-2.1829000033903867E-3</v>
      </c>
      <c r="Q36" s="72">
        <f t="shared" si="3"/>
        <v>30032.959000000003</v>
      </c>
      <c r="AB36" s="1" t="s">
        <v>47</v>
      </c>
      <c r="AG36" s="1" t="s">
        <v>45</v>
      </c>
    </row>
    <row r="37" spans="1:33">
      <c r="A37" s="1" t="s">
        <v>65</v>
      </c>
      <c r="B37" s="2"/>
      <c r="C37" s="26">
        <v>45107.41</v>
      </c>
      <c r="D37" s="26"/>
      <c r="E37" s="1">
        <f t="shared" si="0"/>
        <v>-3797.4834996452882</v>
      </c>
      <c r="F37" s="1">
        <f t="shared" si="1"/>
        <v>-3797.5</v>
      </c>
      <c r="G37" s="1">
        <f t="shared" si="2"/>
        <v>7.7242499974090606E-3</v>
      </c>
      <c r="J37" s="1">
        <f t="shared" si="4"/>
        <v>7.7242499974090606E-3</v>
      </c>
      <c r="Q37" s="72">
        <f t="shared" si="3"/>
        <v>30088.910000000003</v>
      </c>
      <c r="AB37" s="1" t="s">
        <v>47</v>
      </c>
      <c r="AG37" s="1" t="s">
        <v>45</v>
      </c>
    </row>
    <row r="38" spans="1:33">
      <c r="A38" s="1" t="s">
        <v>65</v>
      </c>
      <c r="B38" s="2"/>
      <c r="C38" s="26">
        <v>45781.273999999998</v>
      </c>
      <c r="D38" s="26"/>
      <c r="E38" s="1">
        <f t="shared" si="0"/>
        <v>-2357.9916360178991</v>
      </c>
      <c r="F38" s="1">
        <f t="shared" si="1"/>
        <v>-2358</v>
      </c>
      <c r="G38" s="1">
        <f t="shared" si="2"/>
        <v>3.9153999969130382E-3</v>
      </c>
      <c r="J38" s="1">
        <f t="shared" si="4"/>
        <v>3.9153999969130382E-3</v>
      </c>
      <c r="Q38" s="72">
        <f t="shared" si="3"/>
        <v>30762.773999999998</v>
      </c>
      <c r="AB38" s="1" t="s">
        <v>47</v>
      </c>
      <c r="AG38" s="1" t="s">
        <v>45</v>
      </c>
    </row>
    <row r="39" spans="1:33">
      <c r="A39" s="1" t="s">
        <v>65</v>
      </c>
      <c r="B39" s="2"/>
      <c r="C39" s="26">
        <v>45809.360999999997</v>
      </c>
      <c r="D39" s="26"/>
      <c r="E39" s="1">
        <f t="shared" si="0"/>
        <v>-2297.9928707274221</v>
      </c>
      <c r="F39" s="1">
        <f t="shared" si="1"/>
        <v>-2298</v>
      </c>
      <c r="G39" s="1">
        <f t="shared" si="2"/>
        <v>3.3373999904142693E-3</v>
      </c>
      <c r="J39" s="1">
        <f t="shared" si="4"/>
        <v>3.3373999904142693E-3</v>
      </c>
      <c r="Q39" s="72">
        <f t="shared" si="3"/>
        <v>30790.860999999997</v>
      </c>
      <c r="AB39" s="1" t="s">
        <v>47</v>
      </c>
      <c r="AG39" s="1" t="s">
        <v>45</v>
      </c>
    </row>
    <row r="40" spans="1:33">
      <c r="A40" s="1" t="s">
        <v>66</v>
      </c>
      <c r="B40" s="2"/>
      <c r="C40" s="26">
        <v>45809.362000000001</v>
      </c>
      <c r="D40" s="26"/>
      <c r="E40" s="1">
        <f t="shared" si="0"/>
        <v>-2297.9907345517704</v>
      </c>
      <c r="F40" s="1">
        <f t="shared" si="1"/>
        <v>-2298</v>
      </c>
      <c r="G40" s="1">
        <f t="shared" si="2"/>
        <v>4.3373999942559749E-3</v>
      </c>
      <c r="J40" s="1">
        <f t="shared" si="4"/>
        <v>4.3373999942559749E-3</v>
      </c>
      <c r="Q40" s="72">
        <f t="shared" si="3"/>
        <v>30790.862000000001</v>
      </c>
      <c r="AB40" s="1" t="s">
        <v>47</v>
      </c>
      <c r="AG40" s="1" t="s">
        <v>45</v>
      </c>
    </row>
    <row r="41" spans="1:33">
      <c r="A41" s="1" t="s">
        <v>66</v>
      </c>
      <c r="B41" s="2"/>
      <c r="C41" s="26">
        <v>46035.476000000002</v>
      </c>
      <c r="D41" s="26"/>
      <c r="E41" s="1">
        <f t="shared" si="0"/>
        <v>-1814.9715151658881</v>
      </c>
      <c r="F41" s="1">
        <f t="shared" si="1"/>
        <v>-1815</v>
      </c>
      <c r="G41" s="1">
        <f t="shared" si="2"/>
        <v>1.3334499999473337E-2</v>
      </c>
      <c r="J41" s="1">
        <f t="shared" si="4"/>
        <v>1.3334499999473337E-2</v>
      </c>
      <c r="Q41" s="72">
        <f t="shared" si="3"/>
        <v>31016.976000000002</v>
      </c>
      <c r="AB41" s="1" t="s">
        <v>47</v>
      </c>
      <c r="AG41" s="1" t="s">
        <v>45</v>
      </c>
    </row>
    <row r="42" spans="1:33">
      <c r="A42" s="1" t="s">
        <v>66</v>
      </c>
      <c r="B42" s="2"/>
      <c r="C42" s="26">
        <v>46109.434999999998</v>
      </c>
      <c r="D42" s="26"/>
      <c r="E42" s="1">
        <f t="shared" si="0"/>
        <v>-1656.9821007706805</v>
      </c>
      <c r="F42" s="1">
        <f t="shared" si="1"/>
        <v>-1657</v>
      </c>
      <c r="G42" s="1">
        <f t="shared" si="2"/>
        <v>8.3790999924531206E-3</v>
      </c>
      <c r="J42" s="1">
        <f t="shared" si="4"/>
        <v>8.3790999924531206E-3</v>
      </c>
      <c r="Q42" s="72">
        <f t="shared" si="3"/>
        <v>31090.934999999998</v>
      </c>
      <c r="AB42" s="1" t="s">
        <v>47</v>
      </c>
      <c r="AG42" s="1" t="s">
        <v>45</v>
      </c>
    </row>
    <row r="43" spans="1:33">
      <c r="A43" s="1" t="s">
        <v>67</v>
      </c>
      <c r="B43" s="2" t="s">
        <v>46</v>
      </c>
      <c r="C43" s="26">
        <v>46118.341</v>
      </c>
      <c r="D43" s="26"/>
      <c r="E43" s="1">
        <f t="shared" si="0"/>
        <v>-1637.9573204923611</v>
      </c>
      <c r="F43" s="1">
        <f t="shared" si="1"/>
        <v>-1638</v>
      </c>
      <c r="G43" s="1">
        <f t="shared" si="2"/>
        <v>1.9979400000011083E-2</v>
      </c>
      <c r="I43" s="1">
        <f>G43</f>
        <v>1.9979400000011083E-2</v>
      </c>
      <c r="Q43" s="72">
        <f t="shared" si="3"/>
        <v>31099.841</v>
      </c>
      <c r="AB43" s="1" t="s">
        <v>47</v>
      </c>
      <c r="AC43" s="1">
        <v>11</v>
      </c>
      <c r="AE43" s="1" t="s">
        <v>52</v>
      </c>
      <c r="AG43" s="1" t="s">
        <v>49</v>
      </c>
    </row>
    <row r="44" spans="1:33">
      <c r="A44" s="1" t="s">
        <v>68</v>
      </c>
      <c r="B44" s="2" t="s">
        <v>46</v>
      </c>
      <c r="C44" s="26">
        <v>46535.411</v>
      </c>
      <c r="D44" s="26"/>
      <c r="E44" s="1">
        <f t="shared" si="0"/>
        <v>-747.0225449841281</v>
      </c>
      <c r="F44" s="1">
        <f t="shared" si="1"/>
        <v>-747</v>
      </c>
      <c r="G44" s="1">
        <f t="shared" si="2"/>
        <v>-1.0553900006925687E-2</v>
      </c>
      <c r="J44" s="1">
        <f t="shared" ref="J44:J55" si="5">G44</f>
        <v>-1.0553900006925687E-2</v>
      </c>
      <c r="Q44" s="72">
        <f t="shared" si="3"/>
        <v>31516.911</v>
      </c>
      <c r="AB44" s="1" t="s">
        <v>47</v>
      </c>
      <c r="AG44" s="1" t="s">
        <v>45</v>
      </c>
    </row>
    <row r="45" spans="1:33">
      <c r="A45" s="1" t="s">
        <v>68</v>
      </c>
      <c r="B45" s="2" t="s">
        <v>46</v>
      </c>
      <c r="C45" s="26">
        <v>46535.415999999997</v>
      </c>
      <c r="D45" s="26"/>
      <c r="E45" s="1">
        <f t="shared" si="0"/>
        <v>-747.01186410591777</v>
      </c>
      <c r="F45" s="1">
        <f t="shared" si="1"/>
        <v>-747</v>
      </c>
      <c r="G45" s="1">
        <f t="shared" si="2"/>
        <v>-5.5539000095450319E-3</v>
      </c>
      <c r="J45" s="1">
        <f t="shared" si="5"/>
        <v>-5.5539000095450319E-3</v>
      </c>
      <c r="Q45" s="72">
        <f t="shared" si="3"/>
        <v>31516.915999999997</v>
      </c>
      <c r="AB45" s="1" t="s">
        <v>47</v>
      </c>
      <c r="AG45" s="1" t="s">
        <v>45</v>
      </c>
    </row>
    <row r="46" spans="1:33">
      <c r="A46" s="1" t="s">
        <v>68</v>
      </c>
      <c r="B46" s="2"/>
      <c r="C46" s="26">
        <v>46552.500999999997</v>
      </c>
      <c r="D46" s="26"/>
      <c r="E46" s="1">
        <f t="shared" si="0"/>
        <v>-710.51530324189639</v>
      </c>
      <c r="F46" s="1">
        <f t="shared" si="1"/>
        <v>-710.5</v>
      </c>
      <c r="G46" s="1">
        <f t="shared" si="2"/>
        <v>-7.1638500085100532E-3</v>
      </c>
      <c r="J46" s="1">
        <f t="shared" si="5"/>
        <v>-7.1638500085100532E-3</v>
      </c>
      <c r="Q46" s="72">
        <f t="shared" si="3"/>
        <v>31534.000999999997</v>
      </c>
      <c r="AB46" s="1" t="s">
        <v>47</v>
      </c>
      <c r="AG46" s="1" t="s">
        <v>45</v>
      </c>
    </row>
    <row r="47" spans="1:33">
      <c r="A47" s="1" t="s">
        <v>68</v>
      </c>
      <c r="B47" s="2"/>
      <c r="C47" s="26">
        <v>46553.436999999998</v>
      </c>
      <c r="D47" s="26"/>
      <c r="E47" s="1">
        <f t="shared" si="0"/>
        <v>-708.51584283986062</v>
      </c>
      <c r="F47" s="1">
        <f t="shared" si="1"/>
        <v>-708.5</v>
      </c>
      <c r="G47" s="1">
        <f t="shared" si="2"/>
        <v>-7.4164500038023107E-3</v>
      </c>
      <c r="J47" s="1">
        <f t="shared" si="5"/>
        <v>-7.4164500038023107E-3</v>
      </c>
      <c r="Q47" s="72">
        <f t="shared" si="3"/>
        <v>31534.936999999998</v>
      </c>
      <c r="AB47" s="1" t="s">
        <v>47</v>
      </c>
      <c r="AG47" s="1" t="s">
        <v>45</v>
      </c>
    </row>
    <row r="48" spans="1:33">
      <c r="A48" s="1" t="s">
        <v>68</v>
      </c>
      <c r="B48" s="2" t="s">
        <v>46</v>
      </c>
      <c r="C48" s="26">
        <v>46708.627</v>
      </c>
      <c r="D48" s="26"/>
      <c r="E48" s="1">
        <f t="shared" si="0"/>
        <v>-377.00274477209058</v>
      </c>
      <c r="F48" s="1">
        <f t="shared" si="1"/>
        <v>-377</v>
      </c>
      <c r="G48" s="1">
        <f t="shared" si="2"/>
        <v>-1.2849000049754977E-3</v>
      </c>
      <c r="J48" s="1">
        <f t="shared" si="5"/>
        <v>-1.2849000049754977E-3</v>
      </c>
      <c r="Q48" s="72">
        <f t="shared" si="3"/>
        <v>31690.127</v>
      </c>
      <c r="AB48" s="1" t="s">
        <v>47</v>
      </c>
      <c r="AG48" s="1" t="s">
        <v>45</v>
      </c>
    </row>
    <row r="49" spans="1:33">
      <c r="A49" s="1" t="s">
        <v>68</v>
      </c>
      <c r="B49" s="2" t="s">
        <v>46</v>
      </c>
      <c r="C49" s="26">
        <v>46708.629000000001</v>
      </c>
      <c r="D49" s="26"/>
      <c r="E49" s="1">
        <f t="shared" si="0"/>
        <v>-376.9984724208033</v>
      </c>
      <c r="F49" s="1">
        <f t="shared" si="1"/>
        <v>-377</v>
      </c>
      <c r="G49" s="1">
        <f t="shared" si="2"/>
        <v>7.150999954319559E-4</v>
      </c>
      <c r="J49" s="1">
        <f t="shared" si="5"/>
        <v>7.150999954319559E-4</v>
      </c>
      <c r="Q49" s="72">
        <f t="shared" si="3"/>
        <v>31690.129000000001</v>
      </c>
      <c r="AB49" s="1" t="s">
        <v>47</v>
      </c>
      <c r="AG49" s="1" t="s">
        <v>45</v>
      </c>
    </row>
    <row r="50" spans="1:33">
      <c r="A50" s="1" t="s">
        <v>69</v>
      </c>
      <c r="B50" s="2"/>
      <c r="C50" s="26">
        <v>46826.351999999999</v>
      </c>
      <c r="D50" s="26"/>
      <c r="E50" s="1">
        <f t="shared" si="0"/>
        <v>-125.52146717670971</v>
      </c>
      <c r="F50" s="1">
        <f t="shared" si="1"/>
        <v>-125.5</v>
      </c>
      <c r="G50" s="1">
        <f t="shared" si="2"/>
        <v>-1.0049350006738678E-2</v>
      </c>
      <c r="J50" s="1">
        <f t="shared" si="5"/>
        <v>-1.0049350006738678E-2</v>
      </c>
      <c r="Q50" s="72">
        <f t="shared" si="3"/>
        <v>31807.851999999999</v>
      </c>
      <c r="AB50" s="1" t="s">
        <v>47</v>
      </c>
      <c r="AG50" s="1" t="s">
        <v>45</v>
      </c>
    </row>
    <row r="51" spans="1:33">
      <c r="A51" s="1" t="s">
        <v>69</v>
      </c>
      <c r="B51" s="2" t="s">
        <v>46</v>
      </c>
      <c r="C51" s="26">
        <v>46826.587</v>
      </c>
      <c r="D51" s="26"/>
      <c r="E51" s="1">
        <f t="shared" si="0"/>
        <v>-125.01946590055714</v>
      </c>
      <c r="F51" s="1">
        <f t="shared" si="1"/>
        <v>-125</v>
      </c>
      <c r="G51" s="1">
        <f t="shared" si="2"/>
        <v>-9.1125000035390258E-3</v>
      </c>
      <c r="J51" s="1">
        <f t="shared" si="5"/>
        <v>-9.1125000035390258E-3</v>
      </c>
      <c r="Q51" s="72">
        <f t="shared" si="3"/>
        <v>31808.087</v>
      </c>
      <c r="AB51" s="1" t="s">
        <v>47</v>
      </c>
      <c r="AG51" s="1" t="s">
        <v>45</v>
      </c>
    </row>
    <row r="52" spans="1:33">
      <c r="A52" s="1" t="s">
        <v>69</v>
      </c>
      <c r="B52" s="2" t="s">
        <v>46</v>
      </c>
      <c r="C52" s="26">
        <v>46851.394999999997</v>
      </c>
      <c r="D52" s="26"/>
      <c r="E52" s="1">
        <f t="shared" si="0"/>
        <v>-72.025220544128189</v>
      </c>
      <c r="F52" s="1">
        <f t="shared" si="1"/>
        <v>-72</v>
      </c>
      <c r="G52" s="1">
        <f t="shared" si="2"/>
        <v>-1.1806400005298201E-2</v>
      </c>
      <c r="J52" s="1">
        <f t="shared" si="5"/>
        <v>-1.1806400005298201E-2</v>
      </c>
      <c r="Q52" s="72">
        <f t="shared" si="3"/>
        <v>31832.894999999997</v>
      </c>
      <c r="AB52" s="1" t="s">
        <v>47</v>
      </c>
      <c r="AG52" s="1" t="s">
        <v>45</v>
      </c>
    </row>
    <row r="53" spans="1:33">
      <c r="A53" s="1" t="s">
        <v>69</v>
      </c>
      <c r="B53" s="2" t="s">
        <v>46</v>
      </c>
      <c r="C53" s="26">
        <v>46851.4</v>
      </c>
      <c r="D53" s="26"/>
      <c r="E53" s="1">
        <f t="shared" ref="E53:E84" si="6">+(C53-C$7)/C$8</f>
        <v>-72.014539665902262</v>
      </c>
      <c r="F53" s="1">
        <f t="shared" ref="F53:F84" si="7">ROUND(2*E53,0)/2</f>
        <v>-72</v>
      </c>
      <c r="G53" s="1">
        <f t="shared" ref="G53:G84" si="8">+C53-(C$7+F53*C$8)</f>
        <v>-6.8064000006415881E-3</v>
      </c>
      <c r="J53" s="1">
        <f t="shared" si="5"/>
        <v>-6.8064000006415881E-3</v>
      </c>
      <c r="Q53" s="72">
        <f t="shared" ref="Q53:Q84" si="9">+C53-15018.5</f>
        <v>31832.9</v>
      </c>
      <c r="AB53" s="1" t="s">
        <v>47</v>
      </c>
      <c r="AG53" s="1" t="s">
        <v>45</v>
      </c>
    </row>
    <row r="54" spans="1:33">
      <c r="A54" s="1" t="s">
        <v>69</v>
      </c>
      <c r="B54" s="2" t="s">
        <v>46</v>
      </c>
      <c r="C54" s="26">
        <v>46851.4</v>
      </c>
      <c r="D54" s="26"/>
      <c r="E54" s="1">
        <f t="shared" si="6"/>
        <v>-72.014539665902262</v>
      </c>
      <c r="F54" s="1">
        <f t="shared" si="7"/>
        <v>-72</v>
      </c>
      <c r="G54" s="1">
        <f t="shared" si="8"/>
        <v>-6.8064000006415881E-3</v>
      </c>
      <c r="J54" s="1">
        <f t="shared" si="5"/>
        <v>-6.8064000006415881E-3</v>
      </c>
      <c r="Q54" s="72">
        <f t="shared" si="9"/>
        <v>31832.9</v>
      </c>
      <c r="AB54" s="1" t="s">
        <v>47</v>
      </c>
      <c r="AG54" s="1" t="s">
        <v>45</v>
      </c>
    </row>
    <row r="55" spans="1:33">
      <c r="A55" s="1" t="s">
        <v>69</v>
      </c>
      <c r="B55" s="2" t="s">
        <v>46</v>
      </c>
      <c r="C55" s="26">
        <v>46851.404000000002</v>
      </c>
      <c r="D55" s="26"/>
      <c r="E55" s="1">
        <f t="shared" si="6"/>
        <v>-72.005994963327737</v>
      </c>
      <c r="F55" s="1">
        <f t="shared" si="7"/>
        <v>-72</v>
      </c>
      <c r="G55" s="1">
        <f t="shared" si="8"/>
        <v>-2.8063999998266809E-3</v>
      </c>
      <c r="J55" s="1">
        <f t="shared" si="5"/>
        <v>-2.8063999998266809E-3</v>
      </c>
      <c r="Q55" s="72">
        <f t="shared" si="9"/>
        <v>31832.904000000002</v>
      </c>
      <c r="AB55" s="1" t="s">
        <v>47</v>
      </c>
      <c r="AG55" s="1" t="s">
        <v>45</v>
      </c>
    </row>
    <row r="56" spans="1:33">
      <c r="A56" s="1" t="s">
        <v>70</v>
      </c>
      <c r="B56" s="2" t="s">
        <v>46</v>
      </c>
      <c r="C56" s="26">
        <v>46857.257100000003</v>
      </c>
      <c r="D56" s="26"/>
      <c r="E56" s="1">
        <f t="shared" si="6"/>
        <v>-59.502745306129945</v>
      </c>
      <c r="F56" s="1">
        <f t="shared" si="7"/>
        <v>-59.5</v>
      </c>
      <c r="G56" s="1">
        <f t="shared" si="8"/>
        <v>-1.2851499996031635E-3</v>
      </c>
      <c r="K56" s="1">
        <f>G56</f>
        <v>-1.2851499996031635E-3</v>
      </c>
      <c r="Q56" s="72">
        <f t="shared" si="9"/>
        <v>31838.757100000003</v>
      </c>
      <c r="AB56" s="1" t="s">
        <v>44</v>
      </c>
      <c r="AG56" s="1" t="s">
        <v>45</v>
      </c>
    </row>
    <row r="57" spans="1:33">
      <c r="A57" s="1" t="s">
        <v>70</v>
      </c>
      <c r="B57" s="2" t="s">
        <v>46</v>
      </c>
      <c r="C57" s="26">
        <v>46859.130400000002</v>
      </c>
      <c r="D57" s="26"/>
      <c r="E57" s="1">
        <f t="shared" si="6"/>
        <v>-55.501047473730246</v>
      </c>
      <c r="F57" s="1">
        <f t="shared" si="7"/>
        <v>-55.5</v>
      </c>
      <c r="G57" s="1">
        <f t="shared" si="8"/>
        <v>-4.9035000120056793E-4</v>
      </c>
      <c r="K57" s="1">
        <f>G57</f>
        <v>-4.9035000120056793E-4</v>
      </c>
      <c r="Q57" s="72">
        <f t="shared" si="9"/>
        <v>31840.630400000002</v>
      </c>
      <c r="AB57" s="1" t="s">
        <v>44</v>
      </c>
      <c r="AG57" s="1" t="s">
        <v>45</v>
      </c>
    </row>
    <row r="58" spans="1:33">
      <c r="A58" s="1" t="s">
        <v>70</v>
      </c>
      <c r="B58" s="2" t="s">
        <v>46</v>
      </c>
      <c r="C58" s="26">
        <v>46860.065000000002</v>
      </c>
      <c r="D58" s="26"/>
      <c r="E58" s="1">
        <f t="shared" si="6"/>
        <v>-53.50457771759713</v>
      </c>
      <c r="F58" s="1">
        <f t="shared" si="7"/>
        <v>-53.5</v>
      </c>
      <c r="G58" s="1">
        <f t="shared" si="8"/>
        <v>-2.1429500047815964E-3</v>
      </c>
      <c r="K58" s="1">
        <f>G58</f>
        <v>-2.1429500047815964E-3</v>
      </c>
      <c r="Q58" s="72">
        <f t="shared" si="9"/>
        <v>31841.565000000002</v>
      </c>
      <c r="AB58" s="1" t="s">
        <v>44</v>
      </c>
      <c r="AG58" s="1" t="s">
        <v>45</v>
      </c>
    </row>
    <row r="59" spans="1:33">
      <c r="A59" s="1" t="s">
        <v>70</v>
      </c>
      <c r="B59" s="2"/>
      <c r="C59" s="26">
        <v>46885.112099999998</v>
      </c>
      <c r="D59" s="26"/>
      <c r="E59" s="1">
        <f t="shared" si="6"/>
        <v>4.2723511784656197E-4</v>
      </c>
      <c r="F59" s="1">
        <f t="shared" si="7"/>
        <v>0</v>
      </c>
      <c r="G59" s="1">
        <f t="shared" si="8"/>
        <v>1.9999999494757503E-4</v>
      </c>
      <c r="K59" s="1">
        <f>G59</f>
        <v>1.9999999494757503E-4</v>
      </c>
      <c r="Q59" s="72">
        <f t="shared" si="9"/>
        <v>31866.612099999998</v>
      </c>
      <c r="AB59" s="1" t="s">
        <v>44</v>
      </c>
      <c r="AG59" s="1" t="s">
        <v>45</v>
      </c>
    </row>
    <row r="60" spans="1:33">
      <c r="A60" s="1" t="s">
        <v>70</v>
      </c>
      <c r="B60" s="2"/>
      <c r="C60" s="26">
        <v>46886.049299999999</v>
      </c>
      <c r="D60" s="26"/>
      <c r="E60" s="1">
        <f t="shared" si="6"/>
        <v>2.0024510479228583</v>
      </c>
      <c r="F60" s="1">
        <f t="shared" si="7"/>
        <v>2</v>
      </c>
      <c r="G60" s="1">
        <f t="shared" si="8"/>
        <v>1.1473999984445982E-3</v>
      </c>
      <c r="K60" s="1">
        <f>G60</f>
        <v>1.1473999984445982E-3</v>
      </c>
      <c r="Q60" s="72">
        <f t="shared" si="9"/>
        <v>31867.549299999999</v>
      </c>
      <c r="AB60" s="1" t="s">
        <v>44</v>
      </c>
      <c r="AG60" s="1" t="s">
        <v>45</v>
      </c>
    </row>
    <row r="61" spans="1:33">
      <c r="A61" s="1" t="s">
        <v>69</v>
      </c>
      <c r="B61" s="2"/>
      <c r="C61" s="26">
        <v>46891.425000000003</v>
      </c>
      <c r="D61" s="26"/>
      <c r="E61" s="1">
        <f t="shared" si="6"/>
        <v>13.485890453066608</v>
      </c>
      <c r="F61" s="1">
        <f t="shared" si="7"/>
        <v>13.5</v>
      </c>
      <c r="G61" s="1">
        <f t="shared" si="8"/>
        <v>-6.6050500026904047E-3</v>
      </c>
      <c r="J61" s="1">
        <f t="shared" ref="J61:J67" si="10">G61</f>
        <v>-6.6050500026904047E-3</v>
      </c>
      <c r="Q61" s="72">
        <f t="shared" si="9"/>
        <v>31872.925000000003</v>
      </c>
      <c r="AB61" s="1" t="s">
        <v>47</v>
      </c>
      <c r="AG61" s="1" t="s">
        <v>45</v>
      </c>
    </row>
    <row r="62" spans="1:33">
      <c r="A62" s="1" t="s">
        <v>69</v>
      </c>
      <c r="B62" s="2" t="s">
        <v>46</v>
      </c>
      <c r="C62" s="26">
        <v>46910.389000000003</v>
      </c>
      <c r="D62" s="26"/>
      <c r="E62" s="1">
        <f t="shared" si="6"/>
        <v>53.996325350657152</v>
      </c>
      <c r="F62" s="1">
        <f t="shared" si="7"/>
        <v>54</v>
      </c>
      <c r="G62" s="1">
        <f t="shared" si="8"/>
        <v>-1.7202000017277896E-3</v>
      </c>
      <c r="J62" s="1">
        <f t="shared" si="10"/>
        <v>-1.7202000017277896E-3</v>
      </c>
      <c r="Q62" s="72">
        <f t="shared" si="9"/>
        <v>31891.889000000003</v>
      </c>
      <c r="AB62" s="1" t="s">
        <v>47</v>
      </c>
      <c r="AG62" s="1" t="s">
        <v>45</v>
      </c>
    </row>
    <row r="63" spans="1:33">
      <c r="A63" s="1" t="s">
        <v>69</v>
      </c>
      <c r="B63" s="2" t="s">
        <v>46</v>
      </c>
      <c r="C63" s="26">
        <v>46910.396000000001</v>
      </c>
      <c r="D63" s="26"/>
      <c r="E63" s="1">
        <f t="shared" si="6"/>
        <v>54.011278580154809</v>
      </c>
      <c r="F63" s="1">
        <f t="shared" si="7"/>
        <v>54</v>
      </c>
      <c r="G63" s="1">
        <f t="shared" si="8"/>
        <v>5.2797999960603192E-3</v>
      </c>
      <c r="J63" s="1">
        <f t="shared" si="10"/>
        <v>5.2797999960603192E-3</v>
      </c>
      <c r="Q63" s="72">
        <f t="shared" si="9"/>
        <v>31891.896000000001</v>
      </c>
      <c r="AB63" s="1" t="s">
        <v>47</v>
      </c>
      <c r="AG63" s="1" t="s">
        <v>45</v>
      </c>
    </row>
    <row r="64" spans="1:33">
      <c r="A64" s="1" t="s">
        <v>69</v>
      </c>
      <c r="B64" s="2" t="s">
        <v>46</v>
      </c>
      <c r="C64" s="26">
        <v>46910.398000000001</v>
      </c>
      <c r="D64" s="26"/>
      <c r="E64" s="1">
        <f t="shared" si="6"/>
        <v>54.015550931442078</v>
      </c>
      <c r="F64" s="1">
        <f t="shared" si="7"/>
        <v>54</v>
      </c>
      <c r="G64" s="1">
        <f t="shared" si="8"/>
        <v>7.2797999964677729E-3</v>
      </c>
      <c r="J64" s="1">
        <f t="shared" si="10"/>
        <v>7.2797999964677729E-3</v>
      </c>
      <c r="Q64" s="72">
        <f t="shared" si="9"/>
        <v>31891.898000000001</v>
      </c>
      <c r="AB64" s="1" t="s">
        <v>47</v>
      </c>
      <c r="AG64" s="1" t="s">
        <v>45</v>
      </c>
    </row>
    <row r="65" spans="1:33">
      <c r="A65" s="1" t="s">
        <v>69</v>
      </c>
      <c r="B65" s="2" t="s">
        <v>46</v>
      </c>
      <c r="C65" s="26">
        <v>46910.402999999998</v>
      </c>
      <c r="D65" s="26"/>
      <c r="E65" s="1">
        <f t="shared" si="6"/>
        <v>54.026231809652465</v>
      </c>
      <c r="F65" s="1">
        <f t="shared" si="7"/>
        <v>54</v>
      </c>
      <c r="G65" s="1">
        <f t="shared" si="8"/>
        <v>1.2279799993848428E-2</v>
      </c>
      <c r="J65" s="1">
        <f t="shared" si="10"/>
        <v>1.2279799993848428E-2</v>
      </c>
      <c r="Q65" s="72">
        <f t="shared" si="9"/>
        <v>31891.902999999998</v>
      </c>
      <c r="AB65" s="1" t="s">
        <v>47</v>
      </c>
      <c r="AG65" s="1" t="s">
        <v>45</v>
      </c>
    </row>
    <row r="66" spans="1:33">
      <c r="A66" s="1" t="s">
        <v>69</v>
      </c>
      <c r="B66" s="2"/>
      <c r="C66" s="26">
        <v>46913.432000000001</v>
      </c>
      <c r="D66" s="26"/>
      <c r="E66" s="1">
        <f t="shared" si="6"/>
        <v>60.496707832901471</v>
      </c>
      <c r="F66" s="1">
        <f t="shared" si="7"/>
        <v>60.5</v>
      </c>
      <c r="G66" s="1">
        <f t="shared" si="8"/>
        <v>-1.5411500062327832E-3</v>
      </c>
      <c r="J66" s="1">
        <f t="shared" si="10"/>
        <v>-1.5411500062327832E-3</v>
      </c>
      <c r="Q66" s="72">
        <f t="shared" si="9"/>
        <v>31894.932000000001</v>
      </c>
      <c r="AB66" s="1" t="s">
        <v>47</v>
      </c>
      <c r="AG66" s="1" t="s">
        <v>45</v>
      </c>
    </row>
    <row r="67" spans="1:33">
      <c r="A67" s="1" t="s">
        <v>69</v>
      </c>
      <c r="B67" s="2" t="s">
        <v>46</v>
      </c>
      <c r="C67" s="26">
        <v>46916.461000000003</v>
      </c>
      <c r="D67" s="26"/>
      <c r="E67" s="1">
        <f t="shared" si="6"/>
        <v>66.96718385615047</v>
      </c>
      <c r="F67" s="1">
        <f t="shared" si="7"/>
        <v>67</v>
      </c>
      <c r="G67" s="1">
        <f t="shared" si="8"/>
        <v>-1.5362099999038037E-2</v>
      </c>
      <c r="J67" s="1">
        <f t="shared" si="10"/>
        <v>-1.5362099999038037E-2</v>
      </c>
      <c r="Q67" s="72">
        <f t="shared" si="9"/>
        <v>31897.961000000003</v>
      </c>
      <c r="AB67" s="1" t="s">
        <v>47</v>
      </c>
      <c r="AG67" s="1" t="s">
        <v>45</v>
      </c>
    </row>
    <row r="68" spans="1:33">
      <c r="A68" s="1" t="s">
        <v>70</v>
      </c>
      <c r="B68" s="2"/>
      <c r="C68" s="26">
        <v>47118.239300000001</v>
      </c>
      <c r="D68" s="26"/>
      <c r="E68" s="1">
        <f t="shared" si="6"/>
        <v>498.00107364187312</v>
      </c>
      <c r="F68" s="1">
        <f t="shared" si="7"/>
        <v>498</v>
      </c>
      <c r="G68" s="1">
        <f t="shared" si="8"/>
        <v>5.0259999989066273E-4</v>
      </c>
      <c r="K68" s="1">
        <f>G68</f>
        <v>5.0259999989066273E-4</v>
      </c>
      <c r="Q68" s="72">
        <f t="shared" si="9"/>
        <v>32099.739300000001</v>
      </c>
      <c r="AB68" s="1" t="s">
        <v>44</v>
      </c>
      <c r="AG68" s="1" t="s">
        <v>45</v>
      </c>
    </row>
    <row r="69" spans="1:33">
      <c r="A69" s="1" t="s">
        <v>73</v>
      </c>
      <c r="B69" s="2"/>
      <c r="C69" s="26">
        <v>47206.472000000002</v>
      </c>
      <c r="D69" s="26"/>
      <c r="E69" s="1">
        <f t="shared" si="6"/>
        <v>686.48161831539494</v>
      </c>
      <c r="F69" s="1">
        <f t="shared" si="7"/>
        <v>686.5</v>
      </c>
      <c r="G69" s="1">
        <f t="shared" si="8"/>
        <v>-8.6049500023364089E-3</v>
      </c>
      <c r="I69" s="1">
        <f>G69</f>
        <v>-8.6049500023364089E-3</v>
      </c>
      <c r="Q69" s="72">
        <f t="shared" si="9"/>
        <v>32187.972000000002</v>
      </c>
      <c r="AB69" s="1" t="s">
        <v>47</v>
      </c>
      <c r="AC69" s="1">
        <v>6</v>
      </c>
      <c r="AE69" s="1" t="s">
        <v>58</v>
      </c>
      <c r="AG69" s="1" t="s">
        <v>49</v>
      </c>
    </row>
    <row r="70" spans="1:33">
      <c r="A70" s="1" t="s">
        <v>73</v>
      </c>
      <c r="B70" s="2"/>
      <c r="C70" s="26">
        <v>47214.438000000002</v>
      </c>
      <c r="D70" s="26"/>
      <c r="E70" s="1">
        <f t="shared" si="6"/>
        <v>703.49839348910416</v>
      </c>
      <c r="F70" s="1">
        <f t="shared" si="7"/>
        <v>703.5</v>
      </c>
      <c r="G70" s="1">
        <f t="shared" si="8"/>
        <v>-7.5205000030109659E-4</v>
      </c>
      <c r="I70" s="1">
        <f>G70</f>
        <v>-7.5205000030109659E-4</v>
      </c>
      <c r="Q70" s="72">
        <f t="shared" si="9"/>
        <v>32195.938000000002</v>
      </c>
      <c r="AB70" s="1" t="s">
        <v>47</v>
      </c>
      <c r="AC70" s="1">
        <v>7</v>
      </c>
      <c r="AE70" s="1" t="s">
        <v>58</v>
      </c>
      <c r="AG70" s="1" t="s">
        <v>49</v>
      </c>
    </row>
    <row r="71" spans="1:33">
      <c r="A71" s="1" t="s">
        <v>74</v>
      </c>
      <c r="B71" s="2" t="s">
        <v>46</v>
      </c>
      <c r="C71" s="26">
        <v>47233.4</v>
      </c>
      <c r="D71" s="26"/>
      <c r="E71" s="1">
        <f t="shared" si="6"/>
        <v>744.0045560354074</v>
      </c>
      <c r="F71" s="1">
        <f t="shared" si="7"/>
        <v>744</v>
      </c>
      <c r="G71" s="1">
        <f t="shared" si="8"/>
        <v>2.1328000002540648E-3</v>
      </c>
      <c r="I71" s="1">
        <f>G71</f>
        <v>2.1328000002540648E-3</v>
      </c>
      <c r="Q71" s="72">
        <f t="shared" si="9"/>
        <v>32214.9</v>
      </c>
      <c r="AB71" s="1" t="s">
        <v>47</v>
      </c>
      <c r="AC71" s="1">
        <v>8</v>
      </c>
      <c r="AE71" s="1" t="s">
        <v>58</v>
      </c>
      <c r="AG71" s="1" t="s">
        <v>49</v>
      </c>
    </row>
    <row r="72" spans="1:33">
      <c r="A72" s="1" t="s">
        <v>69</v>
      </c>
      <c r="B72" s="2"/>
      <c r="C72" s="26">
        <v>47265.455999999998</v>
      </c>
      <c r="D72" s="26"/>
      <c r="E72" s="1">
        <f t="shared" si="6"/>
        <v>812.48180245372839</v>
      </c>
      <c r="F72" s="1">
        <f t="shared" si="7"/>
        <v>812.5</v>
      </c>
      <c r="G72" s="1">
        <f t="shared" si="8"/>
        <v>-8.5187500080792233E-3</v>
      </c>
      <c r="J72" s="1">
        <f>G72</f>
        <v>-8.5187500080792233E-3</v>
      </c>
      <c r="Q72" s="72">
        <f t="shared" si="9"/>
        <v>32246.955999999998</v>
      </c>
      <c r="AB72" s="1" t="s">
        <v>47</v>
      </c>
      <c r="AG72" s="1" t="s">
        <v>45</v>
      </c>
    </row>
    <row r="73" spans="1:33">
      <c r="A73" s="1" t="s">
        <v>74</v>
      </c>
      <c r="B73" s="2" t="s">
        <v>46</v>
      </c>
      <c r="C73" s="26">
        <v>47270.368999999999</v>
      </c>
      <c r="D73" s="26"/>
      <c r="E73" s="1">
        <f t="shared" si="6"/>
        <v>822.97683338875697</v>
      </c>
      <c r="F73" s="1">
        <f t="shared" si="7"/>
        <v>823</v>
      </c>
      <c r="G73" s="1">
        <f t="shared" si="8"/>
        <v>-1.0844900003576186E-2</v>
      </c>
      <c r="I73" s="1">
        <f>G73</f>
        <v>-1.0844900003576186E-2</v>
      </c>
      <c r="Q73" s="72">
        <f t="shared" si="9"/>
        <v>32251.868999999999</v>
      </c>
      <c r="AB73" s="1" t="s">
        <v>47</v>
      </c>
      <c r="AC73" s="1">
        <v>8</v>
      </c>
      <c r="AE73" s="1" t="s">
        <v>58</v>
      </c>
      <c r="AG73" s="1" t="s">
        <v>49</v>
      </c>
    </row>
    <row r="74" spans="1:33">
      <c r="A74" s="1" t="s">
        <v>75</v>
      </c>
      <c r="B74" s="2"/>
      <c r="C74" s="26">
        <v>47590.34</v>
      </c>
      <c r="D74" s="26"/>
      <c r="E74" s="1">
        <f t="shared" si="6"/>
        <v>1506.4910901181861</v>
      </c>
      <c r="F74" s="1">
        <f t="shared" si="7"/>
        <v>1506.5</v>
      </c>
      <c r="G74" s="1">
        <f t="shared" si="8"/>
        <v>-4.1709500073920935E-3</v>
      </c>
      <c r="I74" s="1">
        <f>G74</f>
        <v>-4.1709500073920935E-3</v>
      </c>
      <c r="Q74" s="72">
        <f t="shared" si="9"/>
        <v>32571.839999999997</v>
      </c>
      <c r="AB74" s="1" t="s">
        <v>47</v>
      </c>
      <c r="AC74" s="1">
        <v>7</v>
      </c>
      <c r="AE74" s="1" t="s">
        <v>58</v>
      </c>
      <c r="AG74" s="1" t="s">
        <v>49</v>
      </c>
    </row>
    <row r="75" spans="1:33">
      <c r="A75" s="1" t="s">
        <v>75</v>
      </c>
      <c r="B75" s="2"/>
      <c r="C75" s="26">
        <v>47597.358</v>
      </c>
      <c r="D75" s="26"/>
      <c r="E75" s="1">
        <f t="shared" si="6"/>
        <v>1521.4827707821514</v>
      </c>
      <c r="F75" s="1">
        <f t="shared" si="7"/>
        <v>1521.5</v>
      </c>
      <c r="G75" s="1">
        <f t="shared" si="8"/>
        <v>-8.0654500052332878E-3</v>
      </c>
      <c r="I75" s="1">
        <f>G75</f>
        <v>-8.0654500052332878E-3</v>
      </c>
      <c r="Q75" s="72">
        <f t="shared" si="9"/>
        <v>32578.858</v>
      </c>
      <c r="AB75" s="1" t="s">
        <v>47</v>
      </c>
      <c r="AC75" s="1">
        <v>8</v>
      </c>
      <c r="AE75" s="1" t="s">
        <v>58</v>
      </c>
      <c r="AG75" s="1" t="s">
        <v>49</v>
      </c>
    </row>
    <row r="76" spans="1:33">
      <c r="A76" s="1" t="s">
        <v>75</v>
      </c>
      <c r="B76" s="2"/>
      <c r="C76" s="26">
        <v>47612.358</v>
      </c>
      <c r="D76" s="26"/>
      <c r="E76" s="1">
        <f t="shared" si="6"/>
        <v>1553.5254054301085</v>
      </c>
      <c r="F76" s="1">
        <f t="shared" si="7"/>
        <v>1553.5</v>
      </c>
      <c r="G76" s="1">
        <f t="shared" si="8"/>
        <v>1.1892949994944502E-2</v>
      </c>
      <c r="I76" s="1">
        <f>G76</f>
        <v>1.1892949994944502E-2</v>
      </c>
      <c r="Q76" s="72">
        <f t="shared" si="9"/>
        <v>32593.858</v>
      </c>
      <c r="AB76" s="1" t="s">
        <v>47</v>
      </c>
      <c r="AC76" s="1">
        <v>8</v>
      </c>
      <c r="AE76" s="1" t="s">
        <v>58</v>
      </c>
      <c r="AG76" s="1" t="s">
        <v>49</v>
      </c>
    </row>
    <row r="77" spans="1:33">
      <c r="A77" s="1" t="s">
        <v>69</v>
      </c>
      <c r="B77" s="2" t="s">
        <v>46</v>
      </c>
      <c r="C77" s="26">
        <v>47673.434999999998</v>
      </c>
      <c r="D77" s="26"/>
      <c r="E77" s="1">
        <f t="shared" si="6"/>
        <v>1683.9966051896554</v>
      </c>
      <c r="F77" s="1">
        <f t="shared" si="7"/>
        <v>1684</v>
      </c>
      <c r="G77" s="1">
        <f t="shared" si="8"/>
        <v>-1.5892000083113089E-3</v>
      </c>
      <c r="J77" s="1">
        <f t="shared" ref="J77:J84" si="11">G77</f>
        <v>-1.5892000083113089E-3</v>
      </c>
      <c r="Q77" s="72">
        <f t="shared" si="9"/>
        <v>32654.934999999998</v>
      </c>
      <c r="AB77" s="1" t="s">
        <v>47</v>
      </c>
      <c r="AG77" s="1" t="s">
        <v>45</v>
      </c>
    </row>
    <row r="78" spans="1:33">
      <c r="A78" s="1" t="s">
        <v>78</v>
      </c>
      <c r="B78" s="2"/>
      <c r="C78" s="26">
        <v>47939.557999999997</v>
      </c>
      <c r="D78" s="26"/>
      <c r="E78" s="1">
        <f t="shared" si="6"/>
        <v>2252.4820758842084</v>
      </c>
      <c r="F78" s="1">
        <f t="shared" si="7"/>
        <v>2252.5</v>
      </c>
      <c r="G78" s="1">
        <f t="shared" si="8"/>
        <v>-8.3907500084023923E-3</v>
      </c>
      <c r="J78" s="1">
        <f t="shared" si="11"/>
        <v>-8.3907500084023923E-3</v>
      </c>
      <c r="Q78" s="72">
        <f t="shared" si="9"/>
        <v>32921.057999999997</v>
      </c>
      <c r="AB78" s="1" t="s">
        <v>47</v>
      </c>
      <c r="AG78" s="1" t="s">
        <v>45</v>
      </c>
    </row>
    <row r="79" spans="1:33">
      <c r="A79" s="1" t="s">
        <v>78</v>
      </c>
      <c r="B79" s="2"/>
      <c r="C79" s="26">
        <v>47939.56</v>
      </c>
      <c r="D79" s="26"/>
      <c r="E79" s="1">
        <f t="shared" si="6"/>
        <v>2252.4863482354958</v>
      </c>
      <c r="F79" s="1">
        <f t="shared" si="7"/>
        <v>2252.5</v>
      </c>
      <c r="G79" s="1">
        <f t="shared" si="8"/>
        <v>-6.3907500079949386E-3</v>
      </c>
      <c r="J79" s="1">
        <f t="shared" si="11"/>
        <v>-6.3907500079949386E-3</v>
      </c>
      <c r="Q79" s="72">
        <f t="shared" si="9"/>
        <v>32921.06</v>
      </c>
      <c r="AB79" s="1" t="s">
        <v>47</v>
      </c>
      <c r="AG79" s="1" t="s">
        <v>45</v>
      </c>
    </row>
    <row r="80" spans="1:33">
      <c r="A80" s="1" t="s">
        <v>78</v>
      </c>
      <c r="B80" s="2"/>
      <c r="C80" s="26">
        <v>47939.571000000004</v>
      </c>
      <c r="D80" s="26"/>
      <c r="E80" s="1">
        <f t="shared" si="6"/>
        <v>2252.5098461675834</v>
      </c>
      <c r="F80" s="1">
        <f t="shared" si="7"/>
        <v>2252.5</v>
      </c>
      <c r="G80" s="1">
        <f t="shared" si="8"/>
        <v>4.6092499978840351E-3</v>
      </c>
      <c r="J80" s="1">
        <f t="shared" si="11"/>
        <v>4.6092499978840351E-3</v>
      </c>
      <c r="Q80" s="72">
        <f t="shared" si="9"/>
        <v>32921.071000000004</v>
      </c>
      <c r="AB80" s="1" t="s">
        <v>47</v>
      </c>
      <c r="AG80" s="1" t="s">
        <v>45</v>
      </c>
    </row>
    <row r="81" spans="1:33">
      <c r="A81" s="1" t="s">
        <v>78</v>
      </c>
      <c r="B81" s="2"/>
      <c r="C81" s="26">
        <v>47942.377999999997</v>
      </c>
      <c r="D81" s="26"/>
      <c r="E81" s="1">
        <f t="shared" si="6"/>
        <v>2258.506091198024</v>
      </c>
      <c r="F81" s="1">
        <f t="shared" si="7"/>
        <v>2258.5</v>
      </c>
      <c r="G81" s="1">
        <f t="shared" si="8"/>
        <v>2.8514499936136417E-3</v>
      </c>
      <c r="J81" s="1">
        <f t="shared" si="11"/>
        <v>2.8514499936136417E-3</v>
      </c>
      <c r="Q81" s="72">
        <f t="shared" si="9"/>
        <v>32923.877999999997</v>
      </c>
      <c r="AB81" s="1" t="s">
        <v>47</v>
      </c>
      <c r="AG81" s="1" t="s">
        <v>45</v>
      </c>
    </row>
    <row r="82" spans="1:33">
      <c r="A82" s="1" t="s">
        <v>78</v>
      </c>
      <c r="B82" s="2" t="s">
        <v>46</v>
      </c>
      <c r="C82" s="26">
        <v>47945.419000000002</v>
      </c>
      <c r="D82" s="26"/>
      <c r="E82" s="1">
        <f t="shared" si="6"/>
        <v>2265.0022013289963</v>
      </c>
      <c r="F82" s="1">
        <f t="shared" si="7"/>
        <v>2265</v>
      </c>
      <c r="G82" s="1">
        <f t="shared" si="8"/>
        <v>1.0304999959771521E-3</v>
      </c>
      <c r="J82" s="1">
        <f t="shared" si="11"/>
        <v>1.0304999959771521E-3</v>
      </c>
      <c r="Q82" s="72">
        <f t="shared" si="9"/>
        <v>32926.919000000002</v>
      </c>
      <c r="AB82" s="1" t="s">
        <v>47</v>
      </c>
      <c r="AG82" s="1" t="s">
        <v>45</v>
      </c>
    </row>
    <row r="83" spans="1:33">
      <c r="A83" s="1" t="s">
        <v>78</v>
      </c>
      <c r="B83" s="2" t="s">
        <v>46</v>
      </c>
      <c r="C83" s="26">
        <v>47945.421000000002</v>
      </c>
      <c r="D83" s="26"/>
      <c r="E83" s="1">
        <f t="shared" si="6"/>
        <v>2265.0064736802838</v>
      </c>
      <c r="F83" s="1">
        <f t="shared" si="7"/>
        <v>2265</v>
      </c>
      <c r="G83" s="1">
        <f t="shared" si="8"/>
        <v>3.0304999963846058E-3</v>
      </c>
      <c r="J83" s="1">
        <f t="shared" si="11"/>
        <v>3.0304999963846058E-3</v>
      </c>
      <c r="Q83" s="72">
        <f t="shared" si="9"/>
        <v>32926.921000000002</v>
      </c>
      <c r="AB83" s="1" t="s">
        <v>47</v>
      </c>
      <c r="AG83" s="1" t="s">
        <v>45</v>
      </c>
    </row>
    <row r="84" spans="1:33">
      <c r="A84" s="1" t="s">
        <v>78</v>
      </c>
      <c r="B84" s="2" t="s">
        <v>46</v>
      </c>
      <c r="C84" s="26">
        <v>47945.423000000003</v>
      </c>
      <c r="D84" s="26"/>
      <c r="E84" s="1">
        <f t="shared" si="6"/>
        <v>2265.0107460315708</v>
      </c>
      <c r="F84" s="1">
        <f t="shared" si="7"/>
        <v>2265</v>
      </c>
      <c r="G84" s="1">
        <f t="shared" si="8"/>
        <v>5.0304999967920594E-3</v>
      </c>
      <c r="J84" s="1">
        <f t="shared" si="11"/>
        <v>5.0304999967920594E-3</v>
      </c>
      <c r="Q84" s="72">
        <f t="shared" si="9"/>
        <v>32926.923000000003</v>
      </c>
      <c r="AB84" s="1" t="s">
        <v>47</v>
      </c>
      <c r="AG84" s="1" t="s">
        <v>45</v>
      </c>
    </row>
    <row r="85" spans="1:33">
      <c r="A85" s="1" t="s">
        <v>80</v>
      </c>
      <c r="B85" s="2"/>
      <c r="C85" s="26">
        <v>47956.425999999999</v>
      </c>
      <c r="D85" s="26"/>
      <c r="E85" s="1">
        <f t="shared" ref="E85:E116" si="12">+(C85-C$7)/C$8</f>
        <v>2288.5150866336626</v>
      </c>
      <c r="F85" s="1">
        <f t="shared" ref="F85:F116" si="13">ROUND(2*E85,0)/2</f>
        <v>2288.5</v>
      </c>
      <c r="G85" s="1">
        <f t="shared" ref="G85:G116" si="14">+C85-(C$7+F85*C$8)</f>
        <v>7.0624499931000173E-3</v>
      </c>
      <c r="I85" s="1">
        <f>G85</f>
        <v>7.0624499931000173E-3</v>
      </c>
      <c r="Q85" s="72">
        <f t="shared" ref="Q85:Q116" si="15">+C85-15018.5</f>
        <v>32937.925999999999</v>
      </c>
      <c r="AB85" s="1" t="s">
        <v>47</v>
      </c>
      <c r="AC85" s="1">
        <v>9</v>
      </c>
      <c r="AE85" s="1" t="s">
        <v>58</v>
      </c>
      <c r="AG85" s="1" t="s">
        <v>49</v>
      </c>
    </row>
    <row r="86" spans="1:33">
      <c r="A86" s="1" t="s">
        <v>80</v>
      </c>
      <c r="B86" s="2" t="s">
        <v>46</v>
      </c>
      <c r="C86" s="26">
        <v>47968.356</v>
      </c>
      <c r="D86" s="26"/>
      <c r="E86" s="1">
        <f t="shared" si="12"/>
        <v>2313.9996620570055</v>
      </c>
      <c r="F86" s="1">
        <f t="shared" si="13"/>
        <v>2314</v>
      </c>
      <c r="G86" s="1">
        <f t="shared" si="14"/>
        <v>-1.582000040798448E-4</v>
      </c>
      <c r="I86" s="1">
        <f>G86</f>
        <v>-1.582000040798448E-4</v>
      </c>
      <c r="Q86" s="72">
        <f t="shared" si="15"/>
        <v>32949.856</v>
      </c>
      <c r="AB86" s="1" t="s">
        <v>47</v>
      </c>
      <c r="AC86" s="1">
        <v>9</v>
      </c>
      <c r="AE86" s="1" t="s">
        <v>58</v>
      </c>
      <c r="AG86" s="1" t="s">
        <v>49</v>
      </c>
    </row>
    <row r="87" spans="1:33">
      <c r="A87" s="1" t="s">
        <v>78</v>
      </c>
      <c r="B87" s="2"/>
      <c r="C87" s="26">
        <v>47970.464</v>
      </c>
      <c r="D87" s="26"/>
      <c r="E87" s="1">
        <f t="shared" si="12"/>
        <v>2318.5027203128652</v>
      </c>
      <c r="F87" s="1">
        <f t="shared" si="13"/>
        <v>2318.5</v>
      </c>
      <c r="G87" s="1">
        <f t="shared" si="14"/>
        <v>1.2734499978250824E-3</v>
      </c>
      <c r="J87" s="1">
        <f>G87</f>
        <v>1.2734499978250824E-3</v>
      </c>
      <c r="Q87" s="72">
        <f t="shared" si="15"/>
        <v>32951.964</v>
      </c>
      <c r="AB87" s="1" t="s">
        <v>47</v>
      </c>
      <c r="AG87" s="1" t="s">
        <v>45</v>
      </c>
    </row>
    <row r="88" spans="1:33">
      <c r="A88" s="1" t="s">
        <v>81</v>
      </c>
      <c r="B88" s="2" t="s">
        <v>46</v>
      </c>
      <c r="C88" s="26">
        <v>47983.334000000003</v>
      </c>
      <c r="D88" s="26"/>
      <c r="E88" s="1">
        <f t="shared" si="12"/>
        <v>2345.9953008408179</v>
      </c>
      <c r="F88" s="1">
        <f t="shared" si="13"/>
        <v>2346</v>
      </c>
      <c r="G88" s="1">
        <f t="shared" si="14"/>
        <v>-2.1998000011080876E-3</v>
      </c>
      <c r="I88" s="1">
        <f>G88</f>
        <v>-2.1998000011080876E-3</v>
      </c>
      <c r="Q88" s="72">
        <f t="shared" si="15"/>
        <v>32964.834000000003</v>
      </c>
      <c r="AB88" s="1" t="s">
        <v>47</v>
      </c>
      <c r="AC88" s="1">
        <v>10</v>
      </c>
      <c r="AE88" s="1" t="s">
        <v>58</v>
      </c>
      <c r="AG88" s="1" t="s">
        <v>49</v>
      </c>
    </row>
    <row r="89" spans="1:33">
      <c r="A89" s="1" t="s">
        <v>78</v>
      </c>
      <c r="B89" s="2" t="s">
        <v>46</v>
      </c>
      <c r="C89" s="26">
        <v>47995.506999999998</v>
      </c>
      <c r="D89" s="26"/>
      <c r="E89" s="1">
        <f t="shared" si="12"/>
        <v>2371.9989669454467</v>
      </c>
      <c r="F89" s="1">
        <f t="shared" si="13"/>
        <v>2372</v>
      </c>
      <c r="G89" s="1">
        <f t="shared" si="14"/>
        <v>-4.836000080103986E-4</v>
      </c>
      <c r="J89" s="1">
        <f>G89</f>
        <v>-4.836000080103986E-4</v>
      </c>
      <c r="Q89" s="72">
        <f t="shared" si="15"/>
        <v>32977.006999999998</v>
      </c>
      <c r="AB89" s="1" t="s">
        <v>47</v>
      </c>
      <c r="AG89" s="1" t="s">
        <v>45</v>
      </c>
    </row>
    <row r="90" spans="1:33">
      <c r="A90" s="1" t="s">
        <v>78</v>
      </c>
      <c r="B90" s="2" t="s">
        <v>46</v>
      </c>
      <c r="C90" s="26">
        <v>48011.41</v>
      </c>
      <c r="D90" s="26"/>
      <c r="E90" s="1">
        <f t="shared" si="12"/>
        <v>2405.9705681992232</v>
      </c>
      <c r="F90" s="1">
        <f t="shared" si="13"/>
        <v>2406</v>
      </c>
      <c r="G90" s="1">
        <f t="shared" si="14"/>
        <v>-1.3777799998933915E-2</v>
      </c>
      <c r="J90" s="1">
        <f>G90</f>
        <v>-1.3777799998933915E-2</v>
      </c>
      <c r="Q90" s="72">
        <f t="shared" si="15"/>
        <v>32992.910000000003</v>
      </c>
      <c r="AB90" s="1" t="s">
        <v>47</v>
      </c>
      <c r="AG90" s="1" t="s">
        <v>45</v>
      </c>
    </row>
    <row r="91" spans="1:33">
      <c r="A91" s="1" t="s">
        <v>78</v>
      </c>
      <c r="B91" s="2" t="s">
        <v>46</v>
      </c>
      <c r="C91" s="26">
        <v>48011.415999999997</v>
      </c>
      <c r="D91" s="26"/>
      <c r="E91" s="1">
        <f t="shared" si="12"/>
        <v>2405.9833852530692</v>
      </c>
      <c r="F91" s="1">
        <f t="shared" si="13"/>
        <v>2406</v>
      </c>
      <c r="G91" s="1">
        <f t="shared" si="14"/>
        <v>-7.7778000049875118E-3</v>
      </c>
      <c r="J91" s="1">
        <f>G91</f>
        <v>-7.7778000049875118E-3</v>
      </c>
      <c r="Q91" s="72">
        <f t="shared" si="15"/>
        <v>32992.915999999997</v>
      </c>
      <c r="AB91" s="1" t="s">
        <v>47</v>
      </c>
      <c r="AG91" s="1" t="s">
        <v>45</v>
      </c>
    </row>
    <row r="92" spans="1:33">
      <c r="A92" s="1" t="s">
        <v>81</v>
      </c>
      <c r="B92" s="2" t="s">
        <v>46</v>
      </c>
      <c r="C92" s="26">
        <v>48011.42</v>
      </c>
      <c r="D92" s="26"/>
      <c r="E92" s="1">
        <f t="shared" si="12"/>
        <v>2405.9919299556441</v>
      </c>
      <c r="F92" s="1">
        <f t="shared" si="13"/>
        <v>2406</v>
      </c>
      <c r="G92" s="1">
        <f t="shared" si="14"/>
        <v>-3.7778000041726045E-3</v>
      </c>
      <c r="I92" s="1">
        <f>G92</f>
        <v>-3.7778000041726045E-3</v>
      </c>
      <c r="Q92" s="72">
        <f t="shared" si="15"/>
        <v>32992.92</v>
      </c>
      <c r="AB92" s="1" t="s">
        <v>47</v>
      </c>
      <c r="AC92" s="1">
        <v>8</v>
      </c>
      <c r="AE92" s="1" t="s">
        <v>58</v>
      </c>
      <c r="AG92" s="1" t="s">
        <v>49</v>
      </c>
    </row>
    <row r="93" spans="1:33">
      <c r="A93" s="1" t="s">
        <v>81</v>
      </c>
      <c r="B93" s="2"/>
      <c r="C93" s="26">
        <v>48015.400999999998</v>
      </c>
      <c r="D93" s="26"/>
      <c r="E93" s="1">
        <f t="shared" si="12"/>
        <v>2414.4960451912111</v>
      </c>
      <c r="F93" s="1">
        <f t="shared" si="13"/>
        <v>2414.5</v>
      </c>
      <c r="G93" s="1">
        <f t="shared" si="14"/>
        <v>-1.851350003562402E-3</v>
      </c>
      <c r="I93" s="1">
        <f>G93</f>
        <v>-1.851350003562402E-3</v>
      </c>
      <c r="Q93" s="72">
        <f t="shared" si="15"/>
        <v>32996.900999999998</v>
      </c>
      <c r="AB93" s="1" t="s">
        <v>47</v>
      </c>
      <c r="AC93" s="1">
        <v>6</v>
      </c>
      <c r="AE93" s="1" t="s">
        <v>58</v>
      </c>
      <c r="AG93" s="1" t="s">
        <v>49</v>
      </c>
    </row>
    <row r="94" spans="1:33">
      <c r="A94" s="1" t="s">
        <v>78</v>
      </c>
      <c r="B94" s="2" t="s">
        <v>46</v>
      </c>
      <c r="C94" s="26">
        <v>48273.567000000003</v>
      </c>
      <c r="D94" s="26"/>
      <c r="E94" s="1">
        <f t="shared" si="12"/>
        <v>2965.9839662928557</v>
      </c>
      <c r="F94" s="1">
        <f t="shared" si="13"/>
        <v>2966</v>
      </c>
      <c r="G94" s="1">
        <f t="shared" si="14"/>
        <v>-7.5058000002172776E-3</v>
      </c>
      <c r="J94" s="1">
        <f>G94</f>
        <v>-7.5058000002172776E-3</v>
      </c>
      <c r="Q94" s="72">
        <f t="shared" si="15"/>
        <v>33255.067000000003</v>
      </c>
      <c r="AB94" s="1" t="s">
        <v>47</v>
      </c>
      <c r="AG94" s="1" t="s">
        <v>45</v>
      </c>
    </row>
    <row r="95" spans="1:33">
      <c r="A95" s="1" t="s">
        <v>78</v>
      </c>
      <c r="B95" s="2" t="s">
        <v>46</v>
      </c>
      <c r="C95" s="26">
        <v>48275.442000000003</v>
      </c>
      <c r="D95" s="26"/>
      <c r="E95" s="1">
        <f t="shared" si="12"/>
        <v>2969.9892956238505</v>
      </c>
      <c r="F95" s="1">
        <f t="shared" si="13"/>
        <v>2970</v>
      </c>
      <c r="G95" s="1">
        <f t="shared" si="14"/>
        <v>-5.0110000011045486E-3</v>
      </c>
      <c r="J95" s="1">
        <f>G95</f>
        <v>-5.0110000011045486E-3</v>
      </c>
      <c r="Q95" s="72">
        <f t="shared" si="15"/>
        <v>33256.942000000003</v>
      </c>
      <c r="AB95" s="1" t="s">
        <v>47</v>
      </c>
      <c r="AG95" s="1" t="s">
        <v>45</v>
      </c>
    </row>
    <row r="96" spans="1:33">
      <c r="A96" s="1" t="s">
        <v>78</v>
      </c>
      <c r="B96" s="2" t="s">
        <v>46</v>
      </c>
      <c r="C96" s="26">
        <v>48281.502</v>
      </c>
      <c r="D96" s="26"/>
      <c r="E96" s="1">
        <f t="shared" si="12"/>
        <v>2982.9345200216198</v>
      </c>
      <c r="F96" s="1">
        <f t="shared" si="13"/>
        <v>2983</v>
      </c>
      <c r="G96" s="1">
        <f t="shared" si="14"/>
        <v>-3.0652900000859518E-2</v>
      </c>
      <c r="J96" s="1">
        <f>G96</f>
        <v>-3.0652900000859518E-2</v>
      </c>
      <c r="Q96" s="72">
        <f t="shared" si="15"/>
        <v>33263.002</v>
      </c>
      <c r="AB96" s="1" t="s">
        <v>47</v>
      </c>
      <c r="AG96" s="1" t="s">
        <v>45</v>
      </c>
    </row>
    <row r="97" spans="1:33">
      <c r="A97" s="1" t="s">
        <v>78</v>
      </c>
      <c r="B97" s="2"/>
      <c r="C97" s="26">
        <v>48330.438000000002</v>
      </c>
      <c r="D97" s="26"/>
      <c r="E97" s="1">
        <f t="shared" si="12"/>
        <v>3087.470411297119</v>
      </c>
      <c r="F97" s="1">
        <f t="shared" si="13"/>
        <v>3087.5</v>
      </c>
      <c r="G97" s="1">
        <f t="shared" si="14"/>
        <v>-1.3851250005245674E-2</v>
      </c>
      <c r="J97" s="1">
        <f>G97</f>
        <v>-1.3851250005245674E-2</v>
      </c>
      <c r="Q97" s="72">
        <f t="shared" si="15"/>
        <v>33311.938000000002</v>
      </c>
      <c r="AB97" s="1" t="s">
        <v>47</v>
      </c>
      <c r="AG97" s="1" t="s">
        <v>45</v>
      </c>
    </row>
    <row r="98" spans="1:33">
      <c r="A98" s="1" t="s">
        <v>83</v>
      </c>
      <c r="B98" s="2"/>
      <c r="C98" s="26">
        <v>48331.394999999997</v>
      </c>
      <c r="D98" s="26"/>
      <c r="E98" s="1">
        <f t="shared" si="12"/>
        <v>3089.5147313876473</v>
      </c>
      <c r="F98" s="1">
        <f t="shared" si="13"/>
        <v>3089.5</v>
      </c>
      <c r="G98" s="1">
        <f t="shared" si="14"/>
        <v>6.8961499928263947E-3</v>
      </c>
      <c r="I98" s="1">
        <f>G98</f>
        <v>6.8961499928263947E-3</v>
      </c>
      <c r="Q98" s="72">
        <f t="shared" si="15"/>
        <v>33312.894999999997</v>
      </c>
      <c r="AB98" s="1" t="s">
        <v>47</v>
      </c>
      <c r="AC98" s="1">
        <v>7</v>
      </c>
      <c r="AE98" s="1" t="s">
        <v>58</v>
      </c>
      <c r="AG98" s="1" t="s">
        <v>49</v>
      </c>
    </row>
    <row r="99" spans="1:33">
      <c r="A99" s="1" t="s">
        <v>83</v>
      </c>
      <c r="B99" s="2"/>
      <c r="C99" s="26">
        <v>48361.358999999997</v>
      </c>
      <c r="D99" s="26"/>
      <c r="E99" s="1">
        <f t="shared" si="12"/>
        <v>3153.5230983604065</v>
      </c>
      <c r="F99" s="1">
        <f t="shared" si="13"/>
        <v>3153.5</v>
      </c>
      <c r="G99" s="1">
        <f t="shared" si="14"/>
        <v>1.0812949993123766E-2</v>
      </c>
      <c r="I99" s="1">
        <f>G99</f>
        <v>1.0812949993123766E-2</v>
      </c>
      <c r="Q99" s="72">
        <f t="shared" si="15"/>
        <v>33342.858999999997</v>
      </c>
      <c r="AB99" s="1" t="s">
        <v>47</v>
      </c>
      <c r="AC99" s="1">
        <v>9</v>
      </c>
      <c r="AE99" s="1" t="s">
        <v>58</v>
      </c>
      <c r="AG99" s="1" t="s">
        <v>49</v>
      </c>
    </row>
    <row r="100" spans="1:33">
      <c r="A100" s="1" t="s">
        <v>78</v>
      </c>
      <c r="B100" s="2" t="s">
        <v>46</v>
      </c>
      <c r="C100" s="26">
        <v>48362.508000000002</v>
      </c>
      <c r="D100" s="26"/>
      <c r="E100" s="1">
        <f t="shared" si="12"/>
        <v>3155.9775641744504</v>
      </c>
      <c r="F100" s="1">
        <f t="shared" si="13"/>
        <v>3156</v>
      </c>
      <c r="G100" s="1">
        <f t="shared" si="14"/>
        <v>-1.050280000345083E-2</v>
      </c>
      <c r="J100" s="1">
        <f>G100</f>
        <v>-1.050280000345083E-2</v>
      </c>
      <c r="Q100" s="72">
        <f t="shared" si="15"/>
        <v>33344.008000000002</v>
      </c>
      <c r="AB100" s="1" t="s">
        <v>47</v>
      </c>
      <c r="AG100" s="1" t="s">
        <v>45</v>
      </c>
    </row>
    <row r="101" spans="1:33">
      <c r="A101" s="1" t="s">
        <v>84</v>
      </c>
      <c r="B101" s="2"/>
      <c r="C101" s="26">
        <v>48677.332999999999</v>
      </c>
      <c r="D101" s="26">
        <v>4.0000000000000001E-3</v>
      </c>
      <c r="E101" s="1">
        <f t="shared" si="12"/>
        <v>3828.4990610439859</v>
      </c>
      <c r="F101" s="1">
        <f t="shared" si="13"/>
        <v>3828.5</v>
      </c>
      <c r="G101" s="1">
        <f t="shared" si="14"/>
        <v>-4.395500072860159E-4</v>
      </c>
      <c r="I101" s="1">
        <f t="shared" ref="I101:I106" si="16">G101</f>
        <v>-4.395500072860159E-4</v>
      </c>
      <c r="Q101" s="72">
        <f t="shared" si="15"/>
        <v>33658.832999999999</v>
      </c>
      <c r="AB101" s="1" t="s">
        <v>47</v>
      </c>
      <c r="AC101" s="1">
        <v>8</v>
      </c>
      <c r="AE101" s="1" t="s">
        <v>58</v>
      </c>
      <c r="AG101" s="1" t="s">
        <v>49</v>
      </c>
    </row>
    <row r="102" spans="1:33">
      <c r="A102" s="1" t="s">
        <v>85</v>
      </c>
      <c r="B102" s="2" t="s">
        <v>46</v>
      </c>
      <c r="C102" s="26">
        <v>48688.332999999999</v>
      </c>
      <c r="D102" s="26">
        <v>4.0000000000000001E-3</v>
      </c>
      <c r="E102" s="1">
        <f t="shared" si="12"/>
        <v>3851.9969931191545</v>
      </c>
      <c r="F102" s="1">
        <f t="shared" si="13"/>
        <v>3852</v>
      </c>
      <c r="G102" s="1">
        <f t="shared" si="14"/>
        <v>-1.4076000079512596E-3</v>
      </c>
      <c r="I102" s="1">
        <f t="shared" si="16"/>
        <v>-1.4076000079512596E-3</v>
      </c>
      <c r="Q102" s="72">
        <f t="shared" si="15"/>
        <v>33669.832999999999</v>
      </c>
      <c r="AB102" s="1" t="s">
        <v>47</v>
      </c>
      <c r="AC102" s="1">
        <v>7</v>
      </c>
      <c r="AE102" s="1" t="s">
        <v>58</v>
      </c>
      <c r="AG102" s="1" t="s">
        <v>49</v>
      </c>
    </row>
    <row r="103" spans="1:33">
      <c r="A103" s="1" t="s">
        <v>85</v>
      </c>
      <c r="B103" s="2"/>
      <c r="C103" s="26">
        <v>48720.383000000002</v>
      </c>
      <c r="D103" s="26">
        <v>6.0000000000000001E-3</v>
      </c>
      <c r="E103" s="1">
        <f t="shared" si="12"/>
        <v>3920.4614224836291</v>
      </c>
      <c r="F103" s="1">
        <f t="shared" si="13"/>
        <v>3920.5</v>
      </c>
      <c r="G103" s="1">
        <f t="shared" si="14"/>
        <v>-1.8059150002954993E-2</v>
      </c>
      <c r="I103" s="1">
        <f t="shared" si="16"/>
        <v>-1.8059150002954993E-2</v>
      </c>
      <c r="Q103" s="72">
        <f t="shared" si="15"/>
        <v>33701.883000000002</v>
      </c>
      <c r="AB103" s="1" t="s">
        <v>47</v>
      </c>
      <c r="AC103" s="1">
        <v>11</v>
      </c>
      <c r="AE103" s="1" t="s">
        <v>58</v>
      </c>
      <c r="AG103" s="1" t="s">
        <v>49</v>
      </c>
    </row>
    <row r="104" spans="1:33">
      <c r="A104" s="1" t="s">
        <v>85</v>
      </c>
      <c r="B104" s="2" t="s">
        <v>46</v>
      </c>
      <c r="C104" s="26">
        <v>48739.353000000003</v>
      </c>
      <c r="D104" s="26">
        <v>6.0000000000000001E-3</v>
      </c>
      <c r="E104" s="1">
        <f t="shared" si="12"/>
        <v>3960.9846744350816</v>
      </c>
      <c r="F104" s="1">
        <f t="shared" si="13"/>
        <v>3961</v>
      </c>
      <c r="G104" s="1">
        <f t="shared" si="14"/>
        <v>-7.1743000007700175E-3</v>
      </c>
      <c r="I104" s="1">
        <f t="shared" si="16"/>
        <v>-7.1743000007700175E-3</v>
      </c>
      <c r="Q104" s="72">
        <f t="shared" si="15"/>
        <v>33720.853000000003</v>
      </c>
      <c r="AB104" s="1" t="s">
        <v>47</v>
      </c>
      <c r="AC104" s="1">
        <v>9</v>
      </c>
      <c r="AE104" s="1" t="s">
        <v>58</v>
      </c>
      <c r="AG104" s="1" t="s">
        <v>49</v>
      </c>
    </row>
    <row r="105" spans="1:33">
      <c r="A105" s="1" t="s">
        <v>85</v>
      </c>
      <c r="B105" s="2" t="s">
        <v>46</v>
      </c>
      <c r="C105" s="26">
        <v>48753.392</v>
      </c>
      <c r="D105" s="26">
        <v>4.0000000000000001E-3</v>
      </c>
      <c r="E105" s="1">
        <f t="shared" si="12"/>
        <v>3990.97444428992</v>
      </c>
      <c r="F105" s="1">
        <f t="shared" si="13"/>
        <v>3991</v>
      </c>
      <c r="G105" s="1">
        <f t="shared" si="14"/>
        <v>-1.1963300006755162E-2</v>
      </c>
      <c r="I105" s="1">
        <f t="shared" si="16"/>
        <v>-1.1963300006755162E-2</v>
      </c>
      <c r="Q105" s="72">
        <f t="shared" si="15"/>
        <v>33734.892</v>
      </c>
      <c r="AB105" s="1" t="s">
        <v>47</v>
      </c>
      <c r="AC105" s="1">
        <v>12</v>
      </c>
      <c r="AE105" s="1" t="s">
        <v>58</v>
      </c>
      <c r="AG105" s="1" t="s">
        <v>49</v>
      </c>
    </row>
    <row r="106" spans="1:33">
      <c r="A106" s="1" t="s">
        <v>85</v>
      </c>
      <c r="B106" s="2" t="s">
        <v>46</v>
      </c>
      <c r="C106" s="26">
        <v>48760.421999999999</v>
      </c>
      <c r="D106" s="26">
        <v>5.0000000000000001E-3</v>
      </c>
      <c r="E106" s="1">
        <f t="shared" si="12"/>
        <v>4005.9917590615933</v>
      </c>
      <c r="F106" s="1">
        <f t="shared" si="13"/>
        <v>4006</v>
      </c>
      <c r="G106" s="1">
        <f t="shared" si="14"/>
        <v>-3.8578000021516345E-3</v>
      </c>
      <c r="I106" s="1">
        <f t="shared" si="16"/>
        <v>-3.8578000021516345E-3</v>
      </c>
      <c r="Q106" s="72">
        <f t="shared" si="15"/>
        <v>33741.921999999999</v>
      </c>
      <c r="AB106" s="1" t="s">
        <v>47</v>
      </c>
      <c r="AC106" s="1">
        <v>7</v>
      </c>
      <c r="AE106" s="1" t="s">
        <v>58</v>
      </c>
      <c r="AG106" s="1" t="s">
        <v>49</v>
      </c>
    </row>
    <row r="107" spans="1:33">
      <c r="A107" s="1" t="s">
        <v>78</v>
      </c>
      <c r="B107" s="2" t="s">
        <v>46</v>
      </c>
      <c r="C107" s="26">
        <v>49018.358</v>
      </c>
      <c r="D107" s="26"/>
      <c r="E107" s="1">
        <f t="shared" si="12"/>
        <v>4556.9883597652952</v>
      </c>
      <c r="F107" s="1">
        <f t="shared" si="13"/>
        <v>4557</v>
      </c>
      <c r="G107" s="1">
        <f t="shared" si="14"/>
        <v>-5.4491000046255067E-3</v>
      </c>
      <c r="J107" s="1">
        <f>G107</f>
        <v>-5.4491000046255067E-3</v>
      </c>
      <c r="Q107" s="72">
        <f t="shared" si="15"/>
        <v>33999.858</v>
      </c>
      <c r="AB107" s="1" t="s">
        <v>47</v>
      </c>
      <c r="AG107" s="1" t="s">
        <v>45</v>
      </c>
    </row>
    <row r="108" spans="1:33">
      <c r="A108" s="1" t="s">
        <v>87</v>
      </c>
      <c r="B108" s="2" t="s">
        <v>46</v>
      </c>
      <c r="C108" s="26">
        <v>49055.351999999999</v>
      </c>
      <c r="D108" s="26">
        <v>5.0000000000000001E-3</v>
      </c>
      <c r="E108" s="1">
        <f t="shared" si="12"/>
        <v>4636.0140415097285</v>
      </c>
      <c r="F108" s="1">
        <f t="shared" si="13"/>
        <v>4636</v>
      </c>
      <c r="G108" s="1">
        <f t="shared" si="14"/>
        <v>6.5731999929994345E-3</v>
      </c>
      <c r="I108" s="1">
        <f>G108</f>
        <v>6.5731999929994345E-3</v>
      </c>
      <c r="Q108" s="72">
        <f t="shared" si="15"/>
        <v>34036.851999999999</v>
      </c>
      <c r="AB108" s="1" t="s">
        <v>47</v>
      </c>
      <c r="AC108" s="1">
        <v>7</v>
      </c>
      <c r="AE108" s="1" t="s">
        <v>58</v>
      </c>
      <c r="AG108" s="1" t="s">
        <v>49</v>
      </c>
    </row>
    <row r="109" spans="1:33">
      <c r="A109" s="1" t="s">
        <v>78</v>
      </c>
      <c r="B109" s="2" t="s">
        <v>46</v>
      </c>
      <c r="C109" s="26">
        <v>49061.415000000001</v>
      </c>
      <c r="D109" s="26"/>
      <c r="E109" s="1">
        <f t="shared" si="12"/>
        <v>4648.9656744344366</v>
      </c>
      <c r="F109" s="1">
        <f t="shared" si="13"/>
        <v>4649</v>
      </c>
      <c r="G109" s="1">
        <f t="shared" si="14"/>
        <v>-1.6068700002506375E-2</v>
      </c>
      <c r="J109" s="1">
        <f>G109</f>
        <v>-1.6068700002506375E-2</v>
      </c>
      <c r="Q109" s="72">
        <f t="shared" si="15"/>
        <v>34042.915000000001</v>
      </c>
      <c r="AB109" s="1" t="s">
        <v>47</v>
      </c>
      <c r="AG109" s="1" t="s">
        <v>45</v>
      </c>
    </row>
    <row r="110" spans="1:33">
      <c r="A110" s="1" t="s">
        <v>89</v>
      </c>
      <c r="B110" s="2" t="s">
        <v>46</v>
      </c>
      <c r="C110" s="26">
        <v>49076.409</v>
      </c>
      <c r="D110" s="26">
        <v>5.0000000000000001E-3</v>
      </c>
      <c r="E110" s="1">
        <f t="shared" si="12"/>
        <v>4680.9954920285318</v>
      </c>
      <c r="F110" s="1">
        <f t="shared" si="13"/>
        <v>4681</v>
      </c>
      <c r="G110" s="1">
        <f t="shared" si="14"/>
        <v>-2.1103000035509467E-3</v>
      </c>
      <c r="I110" s="1">
        <f>G110</f>
        <v>-2.1103000035509467E-3</v>
      </c>
      <c r="Q110" s="72">
        <f t="shared" si="15"/>
        <v>34057.909</v>
      </c>
      <c r="AB110" s="1" t="s">
        <v>47</v>
      </c>
      <c r="AC110" s="1">
        <v>7</v>
      </c>
      <c r="AE110" s="1" t="s">
        <v>58</v>
      </c>
      <c r="AG110" s="1" t="s">
        <v>49</v>
      </c>
    </row>
    <row r="111" spans="1:33">
      <c r="A111" s="1" t="s">
        <v>78</v>
      </c>
      <c r="B111" s="2"/>
      <c r="C111" s="26">
        <v>49080.392999999996</v>
      </c>
      <c r="D111" s="26"/>
      <c r="E111" s="1">
        <f t="shared" si="12"/>
        <v>4689.506015791022</v>
      </c>
      <c r="F111" s="1">
        <f t="shared" si="13"/>
        <v>4689.5</v>
      </c>
      <c r="G111" s="1">
        <f t="shared" si="14"/>
        <v>2.8161499940324575E-3</v>
      </c>
      <c r="J111" s="1">
        <f>G111</f>
        <v>2.8161499940324575E-3</v>
      </c>
      <c r="Q111" s="72">
        <f t="shared" si="15"/>
        <v>34061.892999999996</v>
      </c>
      <c r="AB111" s="1" t="s">
        <v>47</v>
      </c>
      <c r="AG111" s="1" t="s">
        <v>45</v>
      </c>
    </row>
    <row r="112" spans="1:33">
      <c r="A112" s="1" t="s">
        <v>89</v>
      </c>
      <c r="B112" s="2" t="s">
        <v>46</v>
      </c>
      <c r="C112" s="26">
        <v>49092.330999999998</v>
      </c>
      <c r="D112" s="26">
        <v>4.0000000000000001E-3</v>
      </c>
      <c r="E112" s="1">
        <f t="shared" si="12"/>
        <v>4715.0076806195138</v>
      </c>
      <c r="F112" s="1">
        <f t="shared" si="13"/>
        <v>4715</v>
      </c>
      <c r="G112" s="1">
        <f t="shared" si="14"/>
        <v>3.5954999984824099E-3</v>
      </c>
      <c r="I112" s="1">
        <f>G112</f>
        <v>3.5954999984824099E-3</v>
      </c>
      <c r="O112" s="1">
        <f t="shared" ref="O112:O143" ca="1" si="17">+C$11+C$12*F112</f>
        <v>-8.4344160177590149E-3</v>
      </c>
      <c r="Q112" s="72">
        <f t="shared" si="15"/>
        <v>34073.830999999998</v>
      </c>
      <c r="AB112" s="1" t="s">
        <v>47</v>
      </c>
      <c r="AC112" s="1">
        <v>8</v>
      </c>
      <c r="AE112" s="1" t="s">
        <v>58</v>
      </c>
      <c r="AG112" s="1" t="s">
        <v>49</v>
      </c>
    </row>
    <row r="113" spans="1:33">
      <c r="A113" s="1" t="s">
        <v>78</v>
      </c>
      <c r="B113" s="2" t="s">
        <v>46</v>
      </c>
      <c r="C113" s="26">
        <v>49126.493000000002</v>
      </c>
      <c r="D113" s="26"/>
      <c r="E113" s="1">
        <f t="shared" si="12"/>
        <v>4787.9837129424232</v>
      </c>
      <c r="F113" s="1">
        <f t="shared" si="13"/>
        <v>4788</v>
      </c>
      <c r="G113" s="1">
        <f t="shared" si="14"/>
        <v>-7.6244000010774471E-3</v>
      </c>
      <c r="J113" s="1">
        <f t="shared" ref="J113:J118" si="18">G113</f>
        <v>-7.6244000010774471E-3</v>
      </c>
      <c r="O113" s="1">
        <f t="shared" ca="1" si="17"/>
        <v>-8.2507314885929845E-3</v>
      </c>
      <c r="Q113" s="72">
        <f t="shared" si="15"/>
        <v>34107.993000000002</v>
      </c>
      <c r="AB113" s="1" t="s">
        <v>47</v>
      </c>
      <c r="AG113" s="1" t="s">
        <v>45</v>
      </c>
    </row>
    <row r="114" spans="1:33">
      <c r="A114" s="1" t="s">
        <v>78</v>
      </c>
      <c r="B114" s="2" t="s">
        <v>46</v>
      </c>
      <c r="C114" s="26">
        <v>49368.523999999998</v>
      </c>
      <c r="D114" s="26"/>
      <c r="E114" s="1">
        <f t="shared" si="12"/>
        <v>5305.0044400410616</v>
      </c>
      <c r="F114" s="1">
        <f t="shared" si="13"/>
        <v>5305</v>
      </c>
      <c r="G114" s="1">
        <f t="shared" si="14"/>
        <v>2.0784999942407012E-3</v>
      </c>
      <c r="J114" s="1">
        <f t="shared" si="18"/>
        <v>2.0784999942407012E-3</v>
      </c>
      <c r="O114" s="1">
        <f t="shared" ca="1" si="17"/>
        <v>-6.9498424258691779E-3</v>
      </c>
      <c r="Q114" s="72">
        <f t="shared" si="15"/>
        <v>34350.023999999998</v>
      </c>
      <c r="AB114" s="1" t="s">
        <v>47</v>
      </c>
      <c r="AG114" s="1" t="s">
        <v>45</v>
      </c>
    </row>
    <row r="115" spans="1:33">
      <c r="A115" s="1" t="s">
        <v>78</v>
      </c>
      <c r="B115" s="2"/>
      <c r="C115" s="26">
        <v>49374.360999999997</v>
      </c>
      <c r="D115" s="26"/>
      <c r="E115" s="1">
        <f t="shared" si="12"/>
        <v>5317.4732972704023</v>
      </c>
      <c r="F115" s="1">
        <f t="shared" si="13"/>
        <v>5317.5</v>
      </c>
      <c r="G115" s="1">
        <f t="shared" si="14"/>
        <v>-1.2500250006269198E-2</v>
      </c>
      <c r="J115" s="1">
        <f t="shared" si="18"/>
        <v>-1.2500250006269198E-2</v>
      </c>
      <c r="O115" s="1">
        <f t="shared" ca="1" si="17"/>
        <v>-6.9183895955325283E-3</v>
      </c>
      <c r="Q115" s="72">
        <f t="shared" si="15"/>
        <v>34355.860999999997</v>
      </c>
      <c r="AB115" s="1" t="s">
        <v>47</v>
      </c>
      <c r="AG115" s="1" t="s">
        <v>45</v>
      </c>
    </row>
    <row r="116" spans="1:33">
      <c r="A116" s="1" t="s">
        <v>78</v>
      </c>
      <c r="B116" s="2"/>
      <c r="C116" s="26">
        <v>49374.368999999999</v>
      </c>
      <c r="D116" s="26"/>
      <c r="E116" s="1">
        <f t="shared" si="12"/>
        <v>5317.4903866755512</v>
      </c>
      <c r="F116" s="1">
        <f t="shared" si="13"/>
        <v>5317.5</v>
      </c>
      <c r="G116" s="1">
        <f t="shared" si="14"/>
        <v>-4.5002500046393834E-3</v>
      </c>
      <c r="J116" s="1">
        <f t="shared" si="18"/>
        <v>-4.5002500046393834E-3</v>
      </c>
      <c r="O116" s="1">
        <f t="shared" ca="1" si="17"/>
        <v>-6.9183895955325283E-3</v>
      </c>
      <c r="Q116" s="72">
        <f t="shared" si="15"/>
        <v>34355.868999999999</v>
      </c>
      <c r="AB116" s="1" t="s">
        <v>47</v>
      </c>
      <c r="AG116" s="1" t="s">
        <v>45</v>
      </c>
    </row>
    <row r="117" spans="1:33">
      <c r="A117" s="1" t="s">
        <v>78</v>
      </c>
      <c r="B117" s="2"/>
      <c r="C117" s="26">
        <v>49374.375999999997</v>
      </c>
      <c r="D117" s="26"/>
      <c r="E117" s="1">
        <f t="shared" ref="E117:E148" si="19">+(C117-C$7)/C$8</f>
        <v>5317.5053399050494</v>
      </c>
      <c r="F117" s="1">
        <f t="shared" ref="F117:F148" si="20">ROUND(2*E117,0)/2</f>
        <v>5317.5</v>
      </c>
      <c r="G117" s="1">
        <f t="shared" ref="G117:G148" si="21">+C117-(C$7+F117*C$8)</f>
        <v>2.4997499931487255E-3</v>
      </c>
      <c r="J117" s="1">
        <f t="shared" si="18"/>
        <v>2.4997499931487255E-3</v>
      </c>
      <c r="O117" s="1">
        <f t="shared" ca="1" si="17"/>
        <v>-6.9183895955325283E-3</v>
      </c>
      <c r="Q117" s="72">
        <f t="shared" ref="Q117:Q148" si="22">+C117-15018.5</f>
        <v>34355.875999999997</v>
      </c>
      <c r="AB117" s="1" t="s">
        <v>47</v>
      </c>
      <c r="AG117" s="1" t="s">
        <v>45</v>
      </c>
    </row>
    <row r="118" spans="1:33">
      <c r="A118" s="1" t="s">
        <v>78</v>
      </c>
      <c r="B118" s="2"/>
      <c r="C118" s="26">
        <v>49374.377999999997</v>
      </c>
      <c r="D118" s="26"/>
      <c r="E118" s="1">
        <f t="shared" si="19"/>
        <v>5317.5096122563364</v>
      </c>
      <c r="F118" s="1">
        <f t="shared" si="20"/>
        <v>5317.5</v>
      </c>
      <c r="G118" s="1">
        <f t="shared" si="21"/>
        <v>4.4997499935561791E-3</v>
      </c>
      <c r="J118" s="1">
        <f t="shared" si="18"/>
        <v>4.4997499935561791E-3</v>
      </c>
      <c r="O118" s="1">
        <f t="shared" ca="1" si="17"/>
        <v>-6.9183895955325283E-3</v>
      </c>
      <c r="Q118" s="72">
        <f t="shared" si="22"/>
        <v>34355.877999999997</v>
      </c>
      <c r="AB118" s="1" t="s">
        <v>47</v>
      </c>
      <c r="AG118" s="1" t="s">
        <v>45</v>
      </c>
    </row>
    <row r="119" spans="1:33">
      <c r="A119" s="1" t="s">
        <v>93</v>
      </c>
      <c r="B119" s="2" t="s">
        <v>46</v>
      </c>
      <c r="C119" s="26">
        <v>49421.417000000001</v>
      </c>
      <c r="D119" s="26"/>
      <c r="E119" s="1">
        <f t="shared" si="19"/>
        <v>5417.9931783366965</v>
      </c>
      <c r="F119" s="1">
        <f t="shared" si="20"/>
        <v>5418</v>
      </c>
      <c r="G119" s="1">
        <f t="shared" si="21"/>
        <v>-3.1933999998727813E-3</v>
      </c>
      <c r="I119" s="1">
        <f>G119</f>
        <v>-3.1933999998727813E-3</v>
      </c>
      <c r="O119" s="1">
        <f t="shared" ca="1" si="17"/>
        <v>-6.6655088396258694E-3</v>
      </c>
      <c r="Q119" s="72">
        <f t="shared" si="22"/>
        <v>34402.917000000001</v>
      </c>
      <c r="AB119" s="1" t="s">
        <v>47</v>
      </c>
      <c r="AC119" s="1">
        <v>8</v>
      </c>
      <c r="AE119" s="1" t="s">
        <v>58</v>
      </c>
      <c r="AG119" s="1" t="s">
        <v>49</v>
      </c>
    </row>
    <row r="120" spans="1:33">
      <c r="A120" s="1" t="s">
        <v>78</v>
      </c>
      <c r="B120" s="2" t="s">
        <v>46</v>
      </c>
      <c r="C120" s="26">
        <v>49463.552000000003</v>
      </c>
      <c r="D120" s="26"/>
      <c r="E120" s="1">
        <f t="shared" si="19"/>
        <v>5508.000939062812</v>
      </c>
      <c r="F120" s="1">
        <f t="shared" si="20"/>
        <v>5508</v>
      </c>
      <c r="G120" s="1">
        <f t="shared" si="21"/>
        <v>4.3960000039078295E-4</v>
      </c>
      <c r="J120" s="1">
        <f>G120</f>
        <v>4.3960000039078295E-4</v>
      </c>
      <c r="O120" s="1">
        <f t="shared" ca="1" si="17"/>
        <v>-6.439048461201996E-3</v>
      </c>
      <c r="Q120" s="72">
        <f t="shared" si="22"/>
        <v>34445.052000000003</v>
      </c>
      <c r="AB120" s="1" t="s">
        <v>47</v>
      </c>
      <c r="AG120" s="1" t="s">
        <v>45</v>
      </c>
    </row>
    <row r="121" spans="1:33">
      <c r="A121" s="1" t="s">
        <v>93</v>
      </c>
      <c r="B121" s="2" t="s">
        <v>46</v>
      </c>
      <c r="C121" s="26">
        <v>49472.447999999997</v>
      </c>
      <c r="D121" s="26"/>
      <c r="E121" s="1">
        <f t="shared" si="19"/>
        <v>5527.0043575846803</v>
      </c>
      <c r="F121" s="1">
        <f t="shared" si="20"/>
        <v>5527</v>
      </c>
      <c r="G121" s="1">
        <f t="shared" si="21"/>
        <v>2.0398999913595617E-3</v>
      </c>
      <c r="I121" s="1">
        <f t="shared" ref="I121:I134" si="23">G121</f>
        <v>2.0398999913595617E-3</v>
      </c>
      <c r="O121" s="1">
        <f t="shared" ca="1" si="17"/>
        <v>-6.3912401590902907E-3</v>
      </c>
      <c r="Q121" s="72">
        <f t="shared" si="22"/>
        <v>34453.947999999997</v>
      </c>
      <c r="AB121" s="1" t="s">
        <v>47</v>
      </c>
      <c r="AC121" s="1">
        <v>9</v>
      </c>
      <c r="AE121" s="1" t="s">
        <v>58</v>
      </c>
      <c r="AG121" s="1" t="s">
        <v>49</v>
      </c>
    </row>
    <row r="122" spans="1:33">
      <c r="A122" s="1" t="s">
        <v>93</v>
      </c>
      <c r="B122" s="2"/>
      <c r="C122" s="26">
        <v>49484.377999999997</v>
      </c>
      <c r="D122" s="26"/>
      <c r="E122" s="1">
        <f t="shared" si="19"/>
        <v>5552.4889330080223</v>
      </c>
      <c r="F122" s="1">
        <f t="shared" si="20"/>
        <v>5552.5</v>
      </c>
      <c r="G122" s="1">
        <f t="shared" si="21"/>
        <v>-5.1807500058203004E-3</v>
      </c>
      <c r="I122" s="1">
        <f t="shared" si="23"/>
        <v>-5.1807500058203004E-3</v>
      </c>
      <c r="O122" s="1">
        <f t="shared" ca="1" si="17"/>
        <v>-6.3270763852035262E-3</v>
      </c>
      <c r="Q122" s="72">
        <f t="shared" si="22"/>
        <v>34465.877999999997</v>
      </c>
      <c r="AB122" s="1" t="s">
        <v>47</v>
      </c>
      <c r="AC122" s="1">
        <v>7</v>
      </c>
      <c r="AE122" s="1" t="s">
        <v>58</v>
      </c>
      <c r="AG122" s="1" t="s">
        <v>49</v>
      </c>
    </row>
    <row r="123" spans="1:33">
      <c r="A123" s="1" t="s">
        <v>95</v>
      </c>
      <c r="B123" s="2"/>
      <c r="C123" s="26">
        <v>49778.362999999998</v>
      </c>
      <c r="D123" s="26">
        <v>5.0000000000000001E-3</v>
      </c>
      <c r="E123" s="1">
        <f t="shared" si="19"/>
        <v>6180.4925294733366</v>
      </c>
      <c r="F123" s="1">
        <f t="shared" si="20"/>
        <v>6180.5</v>
      </c>
      <c r="G123" s="1">
        <f t="shared" si="21"/>
        <v>-3.4971500062965788E-3</v>
      </c>
      <c r="I123" s="1">
        <f t="shared" si="23"/>
        <v>-3.4971500062965788E-3</v>
      </c>
      <c r="O123" s="1">
        <f t="shared" ca="1" si="17"/>
        <v>-4.7468861890902752E-3</v>
      </c>
      <c r="Q123" s="72">
        <f t="shared" si="22"/>
        <v>34759.862999999998</v>
      </c>
      <c r="AB123" s="1" t="s">
        <v>47</v>
      </c>
      <c r="AC123" s="1">
        <v>6</v>
      </c>
      <c r="AE123" s="1" t="s">
        <v>58</v>
      </c>
      <c r="AG123" s="1" t="s">
        <v>49</v>
      </c>
    </row>
    <row r="124" spans="1:33">
      <c r="A124" s="1" t="s">
        <v>95</v>
      </c>
      <c r="B124" s="2"/>
      <c r="C124" s="26">
        <v>49793.347000000002</v>
      </c>
      <c r="D124" s="26">
        <v>4.0000000000000001E-3</v>
      </c>
      <c r="E124" s="1">
        <f t="shared" si="19"/>
        <v>6212.5009853110114</v>
      </c>
      <c r="F124" s="1">
        <f t="shared" si="20"/>
        <v>6212.5</v>
      </c>
      <c r="G124" s="1">
        <f t="shared" si="21"/>
        <v>4.6124999789753929E-4</v>
      </c>
      <c r="I124" s="1">
        <f t="shared" si="23"/>
        <v>4.6124999789753929E-4</v>
      </c>
      <c r="O124" s="1">
        <f t="shared" ca="1" si="17"/>
        <v>-4.6663669434284551E-3</v>
      </c>
      <c r="Q124" s="72">
        <f t="shared" si="22"/>
        <v>34774.847000000002</v>
      </c>
      <c r="AB124" s="1" t="s">
        <v>47</v>
      </c>
      <c r="AC124" s="1">
        <v>8</v>
      </c>
      <c r="AE124" s="1" t="s">
        <v>58</v>
      </c>
      <c r="AG124" s="1" t="s">
        <v>49</v>
      </c>
    </row>
    <row r="125" spans="1:33">
      <c r="A125" s="1" t="s">
        <v>96</v>
      </c>
      <c r="B125" s="2"/>
      <c r="C125" s="26">
        <v>49799.434000000001</v>
      </c>
      <c r="D125" s="26">
        <v>4.0000000000000001E-3</v>
      </c>
      <c r="E125" s="1">
        <f t="shared" si="19"/>
        <v>6225.5038864511516</v>
      </c>
      <c r="F125" s="1">
        <f t="shared" si="20"/>
        <v>6225.5</v>
      </c>
      <c r="G125" s="1">
        <f t="shared" si="21"/>
        <v>1.8193500000052154E-3</v>
      </c>
      <c r="I125" s="1">
        <f t="shared" si="23"/>
        <v>1.8193500000052154E-3</v>
      </c>
      <c r="O125" s="1">
        <f t="shared" ca="1" si="17"/>
        <v>-4.6336559998783403E-3</v>
      </c>
      <c r="Q125" s="72">
        <f t="shared" si="22"/>
        <v>34780.934000000001</v>
      </c>
      <c r="AB125" s="1" t="s">
        <v>47</v>
      </c>
      <c r="AC125" s="1">
        <v>11</v>
      </c>
      <c r="AE125" s="1" t="s">
        <v>76</v>
      </c>
      <c r="AG125" s="1" t="s">
        <v>49</v>
      </c>
    </row>
    <row r="126" spans="1:33">
      <c r="A126" s="1" t="s">
        <v>97</v>
      </c>
      <c r="B126" s="2"/>
      <c r="C126" s="26">
        <v>49836.413</v>
      </c>
      <c r="D126" s="26">
        <v>4.0000000000000001E-3</v>
      </c>
      <c r="E126" s="1">
        <f t="shared" si="19"/>
        <v>6304.497525560937</v>
      </c>
      <c r="F126" s="1">
        <f t="shared" si="20"/>
        <v>6304.5</v>
      </c>
      <c r="G126" s="1">
        <f t="shared" si="21"/>
        <v>-1.1583500017877668E-3</v>
      </c>
      <c r="I126" s="1">
        <f t="shared" si="23"/>
        <v>-1.1583500017877668E-3</v>
      </c>
      <c r="O126" s="1">
        <f t="shared" ca="1" si="17"/>
        <v>-4.4348741121507176E-3</v>
      </c>
      <c r="Q126" s="72">
        <f t="shared" si="22"/>
        <v>34817.913</v>
      </c>
      <c r="AB126" s="1" t="s">
        <v>47</v>
      </c>
      <c r="AC126" s="1">
        <v>11</v>
      </c>
      <c r="AE126" s="1" t="s">
        <v>58</v>
      </c>
      <c r="AG126" s="1" t="s">
        <v>49</v>
      </c>
    </row>
    <row r="127" spans="1:33">
      <c r="A127" s="1" t="s">
        <v>97</v>
      </c>
      <c r="B127" s="2" t="s">
        <v>46</v>
      </c>
      <c r="C127" s="26">
        <v>49840.394500000002</v>
      </c>
      <c r="D127" s="26">
        <v>1.4E-3</v>
      </c>
      <c r="E127" s="1">
        <f t="shared" si="19"/>
        <v>6313.0027088843299</v>
      </c>
      <c r="F127" s="1">
        <f t="shared" si="20"/>
        <v>6313</v>
      </c>
      <c r="G127" s="1">
        <f t="shared" si="21"/>
        <v>1.2681000007432885E-3</v>
      </c>
      <c r="I127" s="1">
        <f t="shared" si="23"/>
        <v>1.2681000007432885E-3</v>
      </c>
      <c r="O127" s="1">
        <f t="shared" ca="1" si="17"/>
        <v>-4.4134861875217944E-3</v>
      </c>
      <c r="Q127" s="72">
        <f t="shared" si="22"/>
        <v>34821.894500000002</v>
      </c>
      <c r="AB127" s="1" t="s">
        <v>77</v>
      </c>
      <c r="AC127" s="1">
        <v>16</v>
      </c>
      <c r="AE127" s="1" t="s">
        <v>48</v>
      </c>
      <c r="AG127" s="1" t="s">
        <v>49</v>
      </c>
    </row>
    <row r="128" spans="1:33">
      <c r="A128" s="1" t="s">
        <v>98</v>
      </c>
      <c r="B128" s="2" t="s">
        <v>46</v>
      </c>
      <c r="C128" s="26">
        <v>50141.398999999998</v>
      </c>
      <c r="D128" s="26">
        <v>4.0000000000000001E-3</v>
      </c>
      <c r="E128" s="1">
        <f t="shared" si="19"/>
        <v>6956.0011902770557</v>
      </c>
      <c r="F128" s="1">
        <f t="shared" si="20"/>
        <v>6956</v>
      </c>
      <c r="G128" s="1">
        <f t="shared" si="21"/>
        <v>5.5719999363645911E-4</v>
      </c>
      <c r="I128" s="1">
        <f t="shared" si="23"/>
        <v>5.5719999363645911E-4</v>
      </c>
      <c r="O128" s="1">
        <f t="shared" ca="1" si="17"/>
        <v>-2.7955525950045662E-3</v>
      </c>
      <c r="Q128" s="72">
        <f t="shared" si="22"/>
        <v>35122.898999999998</v>
      </c>
      <c r="AB128" s="1" t="s">
        <v>47</v>
      </c>
      <c r="AC128" s="1">
        <v>8</v>
      </c>
      <c r="AE128" s="1" t="s">
        <v>58</v>
      </c>
      <c r="AG128" s="1" t="s">
        <v>49</v>
      </c>
    </row>
    <row r="129" spans="1:33">
      <c r="A129" s="1" t="s">
        <v>99</v>
      </c>
      <c r="B129" s="2" t="s">
        <v>46</v>
      </c>
      <c r="C129" s="26">
        <v>50192.406999999999</v>
      </c>
      <c r="D129" s="26">
        <v>6.0000000000000001E-3</v>
      </c>
      <c r="E129" s="1">
        <f t="shared" si="19"/>
        <v>7064.963237485259</v>
      </c>
      <c r="F129" s="1">
        <f t="shared" si="20"/>
        <v>7065</v>
      </c>
      <c r="G129" s="1">
        <f t="shared" si="21"/>
        <v>-1.7209500001627021E-2</v>
      </c>
      <c r="I129" s="1">
        <f t="shared" si="23"/>
        <v>-1.7209500001627021E-2</v>
      </c>
      <c r="O129" s="1">
        <f t="shared" ca="1" si="17"/>
        <v>-2.5212839144689858E-3</v>
      </c>
      <c r="Q129" s="72">
        <f t="shared" si="22"/>
        <v>35173.906999999999</v>
      </c>
      <c r="AB129" s="1" t="s">
        <v>47</v>
      </c>
      <c r="AC129" s="1">
        <v>7</v>
      </c>
      <c r="AE129" s="1" t="s">
        <v>58</v>
      </c>
      <c r="AG129" s="1" t="s">
        <v>49</v>
      </c>
    </row>
    <row r="130" spans="1:33">
      <c r="A130" s="1" t="s">
        <v>100</v>
      </c>
      <c r="B130" s="2" t="s">
        <v>46</v>
      </c>
      <c r="C130" s="26">
        <v>50502.33</v>
      </c>
      <c r="D130" s="26">
        <v>4.0000000000000001E-3</v>
      </c>
      <c r="E130" s="1">
        <f t="shared" si="19"/>
        <v>7727.0132013518532</v>
      </c>
      <c r="F130" s="1">
        <f t="shared" si="20"/>
        <v>7727</v>
      </c>
      <c r="G130" s="1">
        <f t="shared" si="21"/>
        <v>6.1798999959137291E-3</v>
      </c>
      <c r="I130" s="1">
        <f t="shared" si="23"/>
        <v>6.1798999959137291E-3</v>
      </c>
      <c r="O130" s="1">
        <f t="shared" ca="1" si="17"/>
        <v>-8.5554201984005054E-4</v>
      </c>
      <c r="Q130" s="72">
        <f t="shared" si="22"/>
        <v>35483.83</v>
      </c>
      <c r="AB130" s="1" t="s">
        <v>47</v>
      </c>
      <c r="AC130" s="1">
        <v>7</v>
      </c>
      <c r="AE130" s="1" t="s">
        <v>58</v>
      </c>
      <c r="AG130" s="1" t="s">
        <v>49</v>
      </c>
    </row>
    <row r="131" spans="1:33">
      <c r="A131" s="1" t="s">
        <v>100</v>
      </c>
      <c r="B131" s="2" t="s">
        <v>46</v>
      </c>
      <c r="C131" s="26">
        <v>50517.315000000002</v>
      </c>
      <c r="D131" s="26">
        <v>5.0000000000000001E-3</v>
      </c>
      <c r="E131" s="1">
        <f t="shared" si="19"/>
        <v>7759.0237933651642</v>
      </c>
      <c r="F131" s="1">
        <f t="shared" si="20"/>
        <v>7759</v>
      </c>
      <c r="G131" s="1">
        <f t="shared" si="21"/>
        <v>1.1138299996673595E-2</v>
      </c>
      <c r="I131" s="1">
        <f t="shared" si="23"/>
        <v>1.1138299996673595E-2</v>
      </c>
      <c r="O131" s="1">
        <f t="shared" ca="1" si="17"/>
        <v>-7.7502277417822868E-4</v>
      </c>
      <c r="Q131" s="72">
        <f t="shared" si="22"/>
        <v>35498.815000000002</v>
      </c>
      <c r="AB131" s="1" t="s">
        <v>47</v>
      </c>
      <c r="AC131" s="1">
        <v>7</v>
      </c>
      <c r="AE131" s="1" t="s">
        <v>58</v>
      </c>
      <c r="AG131" s="1" t="s">
        <v>49</v>
      </c>
    </row>
    <row r="132" spans="1:33">
      <c r="A132" s="1" t="s">
        <v>102</v>
      </c>
      <c r="B132" s="2"/>
      <c r="C132" s="26">
        <v>50556.387999999999</v>
      </c>
      <c r="D132" s="26">
        <v>5.0000000000000001E-3</v>
      </c>
      <c r="E132" s="1">
        <f t="shared" si="19"/>
        <v>7842.490584271799</v>
      </c>
      <c r="F132" s="1">
        <f t="shared" si="20"/>
        <v>7842.5</v>
      </c>
      <c r="G132" s="1">
        <f t="shared" si="21"/>
        <v>-4.4077500060666353E-3</v>
      </c>
      <c r="I132" s="1">
        <f t="shared" si="23"/>
        <v>-4.4077500060666353E-3</v>
      </c>
      <c r="O132" s="1">
        <f t="shared" ca="1" si="17"/>
        <v>-5.6491786752941447E-4</v>
      </c>
      <c r="Q132" s="72">
        <f t="shared" si="22"/>
        <v>35537.887999999999</v>
      </c>
      <c r="AB132" s="1" t="s">
        <v>47</v>
      </c>
      <c r="AC132" s="1">
        <v>10</v>
      </c>
      <c r="AE132" s="1" t="s">
        <v>58</v>
      </c>
      <c r="AG132" s="1" t="s">
        <v>49</v>
      </c>
    </row>
    <row r="133" spans="1:33">
      <c r="A133" s="1" t="s">
        <v>102</v>
      </c>
      <c r="B133" s="2"/>
      <c r="C133" s="26">
        <v>50571.375999999997</v>
      </c>
      <c r="D133" s="26">
        <v>6.0000000000000001E-3</v>
      </c>
      <c r="E133" s="1">
        <f t="shared" si="19"/>
        <v>7874.5075848120332</v>
      </c>
      <c r="F133" s="1">
        <f t="shared" si="20"/>
        <v>7874.5</v>
      </c>
      <c r="G133" s="1">
        <f t="shared" si="21"/>
        <v>3.5506499916664325E-3</v>
      </c>
      <c r="I133" s="1">
        <f t="shared" si="23"/>
        <v>3.5506499916664325E-3</v>
      </c>
      <c r="O133" s="1">
        <f t="shared" ca="1" si="17"/>
        <v>-4.8439862186759261E-4</v>
      </c>
      <c r="Q133" s="72">
        <f t="shared" si="22"/>
        <v>35552.875999999997</v>
      </c>
      <c r="AB133" s="1" t="s">
        <v>47</v>
      </c>
      <c r="AC133" s="1">
        <v>12</v>
      </c>
      <c r="AE133" s="1" t="s">
        <v>58</v>
      </c>
      <c r="AG133" s="1" t="s">
        <v>49</v>
      </c>
    </row>
    <row r="134" spans="1:33">
      <c r="A134" s="1" t="s">
        <v>103</v>
      </c>
      <c r="B134" s="2"/>
      <c r="C134" s="26">
        <v>50902.347000000002</v>
      </c>
      <c r="D134" s="26">
        <v>6.0000000000000001E-3</v>
      </c>
      <c r="E134" s="1">
        <f t="shared" si="19"/>
        <v>8581.5197736166465</v>
      </c>
      <c r="F134" s="1">
        <f t="shared" si="20"/>
        <v>8581.5</v>
      </c>
      <c r="G134" s="1">
        <f t="shared" si="21"/>
        <v>9.256550001737196E-3</v>
      </c>
      <c r="I134" s="1">
        <f t="shared" si="23"/>
        <v>9.256550001737196E-3</v>
      </c>
      <c r="O134" s="1">
        <f t="shared" ca="1" si="17"/>
        <v>1.2945734619732793E-3</v>
      </c>
      <c r="Q134" s="72">
        <f t="shared" si="22"/>
        <v>35883.847000000002</v>
      </c>
      <c r="AB134" s="1" t="s">
        <v>47</v>
      </c>
      <c r="AC134" s="1">
        <v>9</v>
      </c>
      <c r="AE134" s="1" t="s">
        <v>58</v>
      </c>
      <c r="AG134" s="1" t="s">
        <v>49</v>
      </c>
    </row>
    <row r="135" spans="1:33">
      <c r="A135" s="1" t="s">
        <v>104</v>
      </c>
      <c r="B135" s="2" t="s">
        <v>43</v>
      </c>
      <c r="C135" s="26">
        <v>51209.433499999999</v>
      </c>
      <c r="D135" s="26">
        <v>1.1000000000000001E-3</v>
      </c>
      <c r="E135" s="1">
        <f t="shared" si="19"/>
        <v>9237.5104752713014</v>
      </c>
      <c r="F135" s="1">
        <f t="shared" si="20"/>
        <v>9237.5</v>
      </c>
      <c r="G135" s="1">
        <f t="shared" si="21"/>
        <v>4.9037499993573874E-3</v>
      </c>
      <c r="K135" s="1">
        <f>G135</f>
        <v>4.9037499993573874E-3</v>
      </c>
      <c r="O135" s="1">
        <f t="shared" ca="1" si="17"/>
        <v>2.9452179980406258E-3</v>
      </c>
      <c r="Q135" s="72">
        <f t="shared" si="22"/>
        <v>36190.933499999999</v>
      </c>
    </row>
    <row r="136" spans="1:33">
      <c r="A136" s="28" t="s">
        <v>107</v>
      </c>
      <c r="B136" s="52"/>
      <c r="C136" s="26">
        <v>52032.403299999998</v>
      </c>
      <c r="D136" s="26">
        <v>5.0000000000000001E-4</v>
      </c>
      <c r="E136" s="1">
        <f t="shared" si="19"/>
        <v>10995.518517118126</v>
      </c>
      <c r="F136" s="1">
        <f t="shared" si="20"/>
        <v>10995.5</v>
      </c>
      <c r="G136" s="1">
        <f t="shared" si="21"/>
        <v>8.6683499976061285E-3</v>
      </c>
      <c r="K136" s="1">
        <f>G136</f>
        <v>8.6683499976061285E-3</v>
      </c>
      <c r="O136" s="1">
        <f t="shared" ca="1" si="17"/>
        <v>7.3687440565869539E-3</v>
      </c>
      <c r="Q136" s="72">
        <f t="shared" si="22"/>
        <v>37013.903299999998</v>
      </c>
    </row>
    <row r="137" spans="1:33">
      <c r="A137" s="30" t="s">
        <v>109</v>
      </c>
      <c r="B137" s="24" t="s">
        <v>46</v>
      </c>
      <c r="C137" s="25">
        <v>52042.438800000004</v>
      </c>
      <c r="D137" s="25" t="s">
        <v>33</v>
      </c>
      <c r="E137" s="1">
        <f t="shared" si="19"/>
        <v>11016.956107785441</v>
      </c>
      <c r="F137" s="1">
        <f t="shared" si="20"/>
        <v>11017</v>
      </c>
      <c r="H137" s="26"/>
      <c r="I137" s="2"/>
      <c r="J137" s="2"/>
      <c r="N137" s="14">
        <v>-1.0629974996845704E-2</v>
      </c>
      <c r="O137" s="1">
        <f t="shared" ca="1" si="17"/>
        <v>7.4228429247659884E-3</v>
      </c>
      <c r="Q137" s="72">
        <f t="shared" si="22"/>
        <v>37023.938800000004</v>
      </c>
    </row>
    <row r="138" spans="1:33">
      <c r="A138" s="23" t="s">
        <v>112</v>
      </c>
      <c r="B138" s="24"/>
      <c r="C138" s="25">
        <v>52361.499400000001</v>
      </c>
      <c r="D138" s="25">
        <v>2.9999999999999997E-4</v>
      </c>
      <c r="E138" s="1">
        <f t="shared" si="19"/>
        <v>11698.525590209303</v>
      </c>
      <c r="F138" s="1">
        <f t="shared" si="20"/>
        <v>11698.5</v>
      </c>
      <c r="G138" s="1">
        <f t="shared" ref="G138:G169" si="24">+C138-(C$7+F138*C$8)</f>
        <v>1.1979449998761993E-2</v>
      </c>
      <c r="H138" s="26"/>
      <c r="I138" s="2"/>
      <c r="J138" s="2"/>
      <c r="K138" s="1">
        <f>G138</f>
        <v>1.1979449998761993E-2</v>
      </c>
      <c r="O138" s="1">
        <f t="shared" ca="1" si="17"/>
        <v>9.1376512347200976E-3</v>
      </c>
      <c r="Q138" s="72">
        <f t="shared" si="22"/>
        <v>37342.999400000001</v>
      </c>
    </row>
    <row r="139" spans="1:33">
      <c r="A139" s="28" t="s">
        <v>113</v>
      </c>
      <c r="B139" s="31" t="s">
        <v>46</v>
      </c>
      <c r="C139" s="25">
        <v>52367.584600000002</v>
      </c>
      <c r="D139" s="25">
        <v>2.9999999999999997E-4</v>
      </c>
      <c r="E139" s="1">
        <f t="shared" si="19"/>
        <v>11711.524646233289</v>
      </c>
      <c r="F139" s="1">
        <f t="shared" si="20"/>
        <v>11711.5</v>
      </c>
      <c r="G139" s="1">
        <f t="shared" si="24"/>
        <v>1.153754999540979E-2</v>
      </c>
      <c r="K139" s="1">
        <f>G139</f>
        <v>1.153754999540979E-2</v>
      </c>
      <c r="O139" s="1">
        <f t="shared" ca="1" si="17"/>
        <v>9.1703621782702124E-3</v>
      </c>
      <c r="Q139" s="72">
        <f t="shared" si="22"/>
        <v>37349.084600000002</v>
      </c>
    </row>
    <row r="140" spans="1:33">
      <c r="A140" s="23" t="s">
        <v>113</v>
      </c>
      <c r="B140" s="23"/>
      <c r="C140" s="25">
        <v>52367.815999999999</v>
      </c>
      <c r="D140" s="25">
        <v>1.4E-3</v>
      </c>
      <c r="E140" s="1">
        <f t="shared" si="19"/>
        <v>11712.018957277118</v>
      </c>
      <c r="F140" s="1">
        <f t="shared" si="20"/>
        <v>11712</v>
      </c>
      <c r="G140" s="1">
        <f t="shared" si="24"/>
        <v>8.8743999949656427E-3</v>
      </c>
      <c r="K140" s="1">
        <f>G140</f>
        <v>8.8743999949656427E-3</v>
      </c>
      <c r="O140" s="1">
        <f t="shared" ca="1" si="17"/>
        <v>9.1716202914836793E-3</v>
      </c>
      <c r="Q140" s="72">
        <f t="shared" si="22"/>
        <v>37349.315999999999</v>
      </c>
    </row>
    <row r="141" spans="1:33">
      <c r="A141" s="23" t="s">
        <v>112</v>
      </c>
      <c r="B141" s="32"/>
      <c r="C141" s="25">
        <v>52368.521500000003</v>
      </c>
      <c r="D141" s="25">
        <v>2.9999999999999997E-4</v>
      </c>
      <c r="E141" s="1">
        <f t="shared" si="19"/>
        <v>11713.526029193401</v>
      </c>
      <c r="F141" s="1">
        <f t="shared" si="20"/>
        <v>11713.5</v>
      </c>
      <c r="G141" s="1">
        <f t="shared" si="24"/>
        <v>1.2184949999209493E-2</v>
      </c>
      <c r="H141" s="26"/>
      <c r="I141" s="2"/>
      <c r="J141" s="2"/>
      <c r="K141" s="1">
        <f>G141</f>
        <v>1.2184949999209493E-2</v>
      </c>
      <c r="O141" s="1">
        <f t="shared" ca="1" si="17"/>
        <v>9.1753946311240765E-3</v>
      </c>
      <c r="Q141" s="72">
        <f t="shared" si="22"/>
        <v>37350.021500000003</v>
      </c>
    </row>
    <row r="142" spans="1:33">
      <c r="A142" s="30" t="s">
        <v>114</v>
      </c>
      <c r="B142" s="24" t="s">
        <v>46</v>
      </c>
      <c r="C142" s="25">
        <v>52658.527000000002</v>
      </c>
      <c r="D142" s="25">
        <v>4.0000000000000001E-3</v>
      </c>
      <c r="E142" s="1">
        <f t="shared" si="19"/>
        <v>12333.02871468661</v>
      </c>
      <c r="F142" s="1">
        <f t="shared" si="20"/>
        <v>12333</v>
      </c>
      <c r="G142" s="1">
        <f t="shared" si="24"/>
        <v>1.3442099996609613E-2</v>
      </c>
      <c r="H142" s="26"/>
      <c r="I142" s="2"/>
      <c r="J142" s="2"/>
      <c r="K142" s="1">
        <f>G142</f>
        <v>1.3442099996609613E-2</v>
      </c>
      <c r="O142" s="1">
        <f t="shared" ca="1" si="17"/>
        <v>1.0734196902608406E-2</v>
      </c>
      <c r="Q142" s="72">
        <f t="shared" si="22"/>
        <v>37640.027000000002</v>
      </c>
    </row>
    <row r="143" spans="1:33">
      <c r="A143" s="30" t="s">
        <v>109</v>
      </c>
      <c r="B143" s="24" t="s">
        <v>46</v>
      </c>
      <c r="C143" s="25">
        <v>52698.317029999998</v>
      </c>
      <c r="D143" s="25">
        <v>2.0999999999999999E-3</v>
      </c>
      <c r="E143" s="1">
        <f t="shared" si="19"/>
        <v>12418.027207614687</v>
      </c>
      <c r="F143" s="1">
        <f t="shared" si="20"/>
        <v>12418</v>
      </c>
      <c r="G143" s="1">
        <f t="shared" si="24"/>
        <v>1.273659999424126E-2</v>
      </c>
      <c r="H143" s="26"/>
      <c r="I143" s="2"/>
      <c r="J143" s="2"/>
      <c r="N143" s="1">
        <f>G143</f>
        <v>1.273659999424126E-2</v>
      </c>
      <c r="O143" s="1">
        <f t="shared" ca="1" si="17"/>
        <v>1.0948076148897617E-2</v>
      </c>
      <c r="Q143" s="72">
        <f t="shared" si="22"/>
        <v>37679.817029999998</v>
      </c>
    </row>
    <row r="144" spans="1:33">
      <c r="A144" s="53" t="s">
        <v>118</v>
      </c>
      <c r="B144" s="54"/>
      <c r="C144" s="26">
        <v>52742.556799999998</v>
      </c>
      <c r="D144" s="26">
        <v>2.9999999999999997E-4</v>
      </c>
      <c r="E144" s="1">
        <f t="shared" si="19"/>
        <v>12512.531126749331</v>
      </c>
      <c r="F144" s="1">
        <f t="shared" si="20"/>
        <v>12512.5</v>
      </c>
      <c r="G144" s="1">
        <f t="shared" si="24"/>
        <v>1.4571249994332902E-2</v>
      </c>
      <c r="H144" s="26"/>
      <c r="I144" s="2"/>
      <c r="J144" s="2"/>
      <c r="K144" s="1">
        <f>G144</f>
        <v>1.4571249994332902E-2</v>
      </c>
      <c r="O144" s="1">
        <f t="shared" ref="O144:O175" ca="1" si="25">+C$11+C$12*F144</f>
        <v>1.1185859546242682E-2</v>
      </c>
      <c r="Q144" s="72">
        <f t="shared" si="22"/>
        <v>37724.056799999998</v>
      </c>
    </row>
    <row r="145" spans="1:17">
      <c r="A145" s="53" t="s">
        <v>119</v>
      </c>
      <c r="B145" s="55" t="s">
        <v>43</v>
      </c>
      <c r="C145" s="26">
        <v>52745.3655</v>
      </c>
      <c r="D145" s="26">
        <v>1E-4</v>
      </c>
      <c r="E145" s="1">
        <f t="shared" si="19"/>
        <v>12518.531003278382</v>
      </c>
      <c r="F145" s="1">
        <f t="shared" si="20"/>
        <v>12518.5</v>
      </c>
      <c r="G145" s="1">
        <f t="shared" si="24"/>
        <v>1.45134499980486E-2</v>
      </c>
      <c r="H145" s="26"/>
      <c r="I145" s="2"/>
      <c r="J145" s="2"/>
      <c r="K145" s="1">
        <f>G145</f>
        <v>1.45134499980486E-2</v>
      </c>
      <c r="O145" s="1">
        <f t="shared" ca="1" si="25"/>
        <v>1.1200956904804278E-2</v>
      </c>
      <c r="Q145" s="72">
        <f t="shared" si="22"/>
        <v>37726.8655</v>
      </c>
    </row>
    <row r="146" spans="1:17">
      <c r="A146" s="34" t="s">
        <v>119</v>
      </c>
      <c r="B146" s="56" t="s">
        <v>43</v>
      </c>
      <c r="C146" s="57">
        <v>52745.3655</v>
      </c>
      <c r="D146" s="57">
        <v>1E-4</v>
      </c>
      <c r="E146" s="1">
        <f t="shared" si="19"/>
        <v>12518.531003278382</v>
      </c>
      <c r="F146" s="1">
        <f t="shared" si="20"/>
        <v>12518.5</v>
      </c>
      <c r="G146" s="1">
        <f t="shared" si="24"/>
        <v>1.45134499980486E-2</v>
      </c>
      <c r="H146" s="26"/>
      <c r="I146" s="2"/>
      <c r="J146" s="2"/>
      <c r="K146" s="1">
        <f>G146</f>
        <v>1.45134499980486E-2</v>
      </c>
      <c r="O146" s="1">
        <f t="shared" ca="1" si="25"/>
        <v>1.1200956904804278E-2</v>
      </c>
      <c r="Q146" s="72">
        <f t="shared" si="22"/>
        <v>37726.8655</v>
      </c>
    </row>
    <row r="147" spans="1:17">
      <c r="A147" s="33" t="s">
        <v>118</v>
      </c>
      <c r="B147" s="2" t="s">
        <v>46</v>
      </c>
      <c r="C147" s="26">
        <v>53003.538999999997</v>
      </c>
      <c r="D147" s="26">
        <v>2.0000000000000001E-4</v>
      </c>
      <c r="E147" s="1">
        <f t="shared" si="19"/>
        <v>13070.034945697333</v>
      </c>
      <c r="F147" s="1">
        <f t="shared" si="20"/>
        <v>13070</v>
      </c>
      <c r="G147" s="1">
        <f t="shared" si="24"/>
        <v>1.6358999993826728E-2</v>
      </c>
      <c r="H147" s="26"/>
      <c r="I147" s="2"/>
      <c r="J147" s="2"/>
      <c r="K147" s="1">
        <f>G147</f>
        <v>1.6358999993826728E-2</v>
      </c>
      <c r="O147" s="1">
        <f t="shared" ca="1" si="25"/>
        <v>1.2588655779257232E-2</v>
      </c>
      <c r="Q147" s="72">
        <f t="shared" si="22"/>
        <v>37985.038999999997</v>
      </c>
    </row>
    <row r="148" spans="1:17">
      <c r="A148" s="35" t="s">
        <v>121</v>
      </c>
      <c r="C148" s="26">
        <v>53040.753799999999</v>
      </c>
      <c r="D148" s="26">
        <v>2.9999999999999997E-4</v>
      </c>
      <c r="E148" s="1">
        <f t="shared" si="19"/>
        <v>13149.53229502379</v>
      </c>
      <c r="F148" s="1">
        <f t="shared" si="20"/>
        <v>13149.5</v>
      </c>
      <c r="G148" s="1">
        <f t="shared" si="24"/>
        <v>1.5118149996851571E-2</v>
      </c>
      <c r="L148" s="1">
        <f>G148</f>
        <v>1.5118149996851571E-2</v>
      </c>
      <c r="O148" s="1">
        <f t="shared" ca="1" si="25"/>
        <v>1.2788695780198325E-2</v>
      </c>
      <c r="Q148" s="72">
        <f t="shared" si="22"/>
        <v>38022.253799999999</v>
      </c>
    </row>
    <row r="149" spans="1:17">
      <c r="A149" s="33" t="s">
        <v>122</v>
      </c>
      <c r="B149" s="2" t="s">
        <v>46</v>
      </c>
      <c r="C149" s="26">
        <v>53069.544999999998</v>
      </c>
      <c r="D149" s="26">
        <v>2.0000000000000001E-4</v>
      </c>
      <c r="E149" s="1">
        <f t="shared" ref="E149:E180" si="26">+(C149-C$7)/C$8</f>
        <v>13211.035355202206</v>
      </c>
      <c r="F149" s="1">
        <f t="shared" ref="F149:F180" si="27">ROUND(2*E149,0)/2</f>
        <v>13211</v>
      </c>
      <c r="G149" s="1">
        <f t="shared" si="24"/>
        <v>1.6550699991057627E-2</v>
      </c>
      <c r="H149" s="26"/>
      <c r="I149" s="2"/>
      <c r="J149" s="2"/>
      <c r="K149" s="1">
        <f t="shared" ref="K149:K159" si="28">G149</f>
        <v>1.6550699991057627E-2</v>
      </c>
      <c r="O149" s="1">
        <f t="shared" ca="1" si="25"/>
        <v>1.2943443705454638E-2</v>
      </c>
      <c r="Q149" s="72">
        <f t="shared" ref="Q149:Q180" si="29">+C149-15018.5</f>
        <v>38051.044999999998</v>
      </c>
    </row>
    <row r="150" spans="1:17">
      <c r="A150" s="33" t="s">
        <v>122</v>
      </c>
      <c r="B150" s="55"/>
      <c r="C150" s="26">
        <v>53095.522599999997</v>
      </c>
      <c r="D150" s="26">
        <v>2.9999999999999997E-4</v>
      </c>
      <c r="E150" s="1">
        <f t="shared" si="26"/>
        <v>13266.528071590921</v>
      </c>
      <c r="F150" s="1">
        <f t="shared" si="27"/>
        <v>13266.5</v>
      </c>
      <c r="G150" s="1">
        <f t="shared" si="24"/>
        <v>1.3141049996193033E-2</v>
      </c>
      <c r="H150" s="26"/>
      <c r="I150" s="2"/>
      <c r="J150" s="2"/>
      <c r="K150" s="1">
        <f t="shared" si="28"/>
        <v>1.3141049996193033E-2</v>
      </c>
      <c r="O150" s="1">
        <f t="shared" ca="1" si="25"/>
        <v>1.3083094272149355E-2</v>
      </c>
      <c r="Q150" s="72">
        <f t="shared" si="29"/>
        <v>38077.022599999997</v>
      </c>
    </row>
    <row r="151" spans="1:17">
      <c r="A151" s="33" t="s">
        <v>118</v>
      </c>
      <c r="B151" s="54"/>
      <c r="C151" s="26">
        <v>53096.461799999997</v>
      </c>
      <c r="D151" s="26">
        <v>3.5999999999999999E-3</v>
      </c>
      <c r="E151" s="1">
        <f t="shared" si="26"/>
        <v>13268.534367755014</v>
      </c>
      <c r="F151" s="1">
        <f t="shared" si="27"/>
        <v>13268.5</v>
      </c>
      <c r="G151" s="1">
        <f t="shared" si="24"/>
        <v>1.6088449992821552E-2</v>
      </c>
      <c r="H151" s="26"/>
      <c r="I151" s="2"/>
      <c r="J151" s="2"/>
      <c r="K151" s="1">
        <f t="shared" si="28"/>
        <v>1.6088449992821552E-2</v>
      </c>
      <c r="O151" s="1">
        <f t="shared" ca="1" si="25"/>
        <v>1.3088126725003223E-2</v>
      </c>
      <c r="Q151" s="72">
        <f t="shared" si="29"/>
        <v>38077.961799999997</v>
      </c>
    </row>
    <row r="152" spans="1:17">
      <c r="A152" s="33" t="s">
        <v>122</v>
      </c>
      <c r="B152" s="55"/>
      <c r="C152" s="26">
        <v>53410.575799999999</v>
      </c>
      <c r="D152" s="26">
        <v>4.4999999999999997E-3</v>
      </c>
      <c r="E152" s="1">
        <f t="shared" si="26"/>
        <v>13939.537043742244</v>
      </c>
      <c r="F152" s="1">
        <f t="shared" si="27"/>
        <v>13939.5</v>
      </c>
      <c r="G152" s="1">
        <f t="shared" si="24"/>
        <v>1.7341149992716964E-2</v>
      </c>
      <c r="H152" s="26"/>
      <c r="I152" s="2"/>
      <c r="J152" s="2"/>
      <c r="K152" s="1">
        <f t="shared" si="28"/>
        <v>1.7341149992716964E-2</v>
      </c>
      <c r="O152" s="1">
        <f t="shared" ca="1" si="25"/>
        <v>1.4776514657474545E-2</v>
      </c>
      <c r="Q152" s="72">
        <f t="shared" si="29"/>
        <v>38392.075799999999</v>
      </c>
    </row>
    <row r="153" spans="1:17">
      <c r="A153" s="33" t="s">
        <v>123</v>
      </c>
      <c r="B153" s="55" t="s">
        <v>43</v>
      </c>
      <c r="C153" s="26">
        <v>53433.280290000002</v>
      </c>
      <c r="D153" s="26">
        <v>5.0000000000000002E-5</v>
      </c>
      <c r="E153" s="1">
        <f t="shared" si="26"/>
        <v>13988.037822271466</v>
      </c>
      <c r="F153" s="1">
        <f t="shared" si="27"/>
        <v>13988</v>
      </c>
      <c r="G153" s="1">
        <f t="shared" si="24"/>
        <v>1.770560000295518E-2</v>
      </c>
      <c r="H153" s="26"/>
      <c r="I153" s="2"/>
      <c r="J153" s="2"/>
      <c r="K153" s="1">
        <f t="shared" si="28"/>
        <v>1.770560000295518E-2</v>
      </c>
      <c r="O153" s="1">
        <f t="shared" ca="1" si="25"/>
        <v>1.4898551639180746E-2</v>
      </c>
      <c r="Q153" s="72">
        <f t="shared" si="29"/>
        <v>38414.780290000002</v>
      </c>
    </row>
    <row r="154" spans="1:17">
      <c r="A154" s="30" t="s">
        <v>123</v>
      </c>
      <c r="B154" s="55" t="s">
        <v>43</v>
      </c>
      <c r="C154" s="26">
        <v>53503.029799999997</v>
      </c>
      <c r="D154" s="26">
        <v>4.0000000000000002E-4</v>
      </c>
      <c r="E154" s="1">
        <f t="shared" si="26"/>
        <v>14137.03502665839</v>
      </c>
      <c r="F154" s="1">
        <f t="shared" si="27"/>
        <v>14137</v>
      </c>
      <c r="G154" s="1">
        <f t="shared" si="24"/>
        <v>1.6396899991377722E-2</v>
      </c>
      <c r="H154" s="26"/>
      <c r="I154" s="2"/>
      <c r="J154" s="2"/>
      <c r="K154" s="1">
        <f t="shared" si="28"/>
        <v>1.6396899991377722E-2</v>
      </c>
      <c r="O154" s="1">
        <f t="shared" ca="1" si="25"/>
        <v>1.5273469376793601E-2</v>
      </c>
      <c r="Q154" s="72">
        <f t="shared" si="29"/>
        <v>38484.529799999997</v>
      </c>
    </row>
    <row r="155" spans="1:17">
      <c r="A155" s="33" t="s">
        <v>123</v>
      </c>
      <c r="B155" s="55" t="s">
        <v>43</v>
      </c>
      <c r="C155" s="26">
        <v>53510.050799999997</v>
      </c>
      <c r="D155" s="26">
        <v>2.0000000000000001E-4</v>
      </c>
      <c r="E155" s="1">
        <f t="shared" si="26"/>
        <v>14152.033115849277</v>
      </c>
      <c r="F155" s="1">
        <f t="shared" si="27"/>
        <v>14152</v>
      </c>
      <c r="G155" s="1">
        <f t="shared" si="24"/>
        <v>1.5502399997785687E-2</v>
      </c>
      <c r="H155" s="26"/>
      <c r="I155" s="2"/>
      <c r="J155" s="2"/>
      <c r="K155" s="1">
        <f t="shared" si="28"/>
        <v>1.5502399997785687E-2</v>
      </c>
      <c r="O155" s="1">
        <f t="shared" ca="1" si="25"/>
        <v>1.531121277319758E-2</v>
      </c>
      <c r="Q155" s="72">
        <f t="shared" si="29"/>
        <v>38491.550799999997</v>
      </c>
    </row>
    <row r="156" spans="1:17">
      <c r="A156" s="25" t="s">
        <v>126</v>
      </c>
      <c r="B156" s="55"/>
      <c r="C156" s="58">
        <v>53765.420400000003</v>
      </c>
      <c r="D156" s="26">
        <v>2.0000000000000001E-4</v>
      </c>
      <c r="E156" s="1">
        <f t="shared" si="26"/>
        <v>14697.547435382286</v>
      </c>
      <c r="F156" s="1">
        <f t="shared" si="27"/>
        <v>14697.5</v>
      </c>
      <c r="G156" s="1">
        <f t="shared" si="24"/>
        <v>2.2205749999557156E-2</v>
      </c>
      <c r="H156" s="26"/>
      <c r="I156" s="2"/>
      <c r="J156" s="2"/>
      <c r="K156" s="1">
        <f t="shared" si="28"/>
        <v>2.2205749999557156E-2</v>
      </c>
      <c r="O156" s="1">
        <f t="shared" ca="1" si="25"/>
        <v>1.6683814289088945E-2</v>
      </c>
      <c r="Q156" s="72">
        <f t="shared" si="29"/>
        <v>38746.920400000003</v>
      </c>
    </row>
    <row r="157" spans="1:17">
      <c r="A157" s="30" t="s">
        <v>127</v>
      </c>
      <c r="B157" s="24" t="s">
        <v>46</v>
      </c>
      <c r="C157" s="25">
        <v>53814.335099999997</v>
      </c>
      <c r="D157" s="25">
        <v>2E-3</v>
      </c>
      <c r="E157" s="1">
        <f t="shared" si="26"/>
        <v>14802.03782611657</v>
      </c>
      <c r="F157" s="1">
        <f t="shared" si="27"/>
        <v>14802</v>
      </c>
      <c r="G157" s="1">
        <f t="shared" si="24"/>
        <v>1.7707399994833395E-2</v>
      </c>
      <c r="H157" s="26"/>
      <c r="I157" s="2"/>
      <c r="J157" s="2"/>
      <c r="K157" s="1">
        <f t="shared" si="28"/>
        <v>1.7707399994833395E-2</v>
      </c>
      <c r="O157" s="1">
        <f t="shared" ca="1" si="25"/>
        <v>1.6946759950703334E-2</v>
      </c>
      <c r="Q157" s="72">
        <f t="shared" si="29"/>
        <v>38795.835099999997</v>
      </c>
    </row>
    <row r="158" spans="1:17">
      <c r="A158" s="30" t="s">
        <v>128</v>
      </c>
      <c r="B158" s="24" t="s">
        <v>43</v>
      </c>
      <c r="C158" s="25">
        <v>53846.401599999997</v>
      </c>
      <c r="D158" s="25">
        <v>4.0000000000000002E-4</v>
      </c>
      <c r="E158" s="1">
        <f t="shared" si="26"/>
        <v>14870.537502379153</v>
      </c>
      <c r="F158" s="1">
        <f t="shared" si="27"/>
        <v>14870.5</v>
      </c>
      <c r="G158" s="1">
        <f t="shared" si="24"/>
        <v>1.7555849990458228E-2</v>
      </c>
      <c r="H158" s="26"/>
      <c r="I158" s="2"/>
      <c r="J158" s="2"/>
      <c r="K158" s="1">
        <f t="shared" si="28"/>
        <v>1.7555849990458228E-2</v>
      </c>
      <c r="O158" s="1">
        <f t="shared" ca="1" si="25"/>
        <v>1.711912146094817E-2</v>
      </c>
      <c r="Q158" s="72">
        <f t="shared" si="29"/>
        <v>38827.901599999997</v>
      </c>
    </row>
    <row r="159" spans="1:17">
      <c r="A159" s="30" t="s">
        <v>127</v>
      </c>
      <c r="B159" s="54"/>
      <c r="C159" s="26">
        <v>53846.402900000001</v>
      </c>
      <c r="D159" s="26">
        <v>6.9999999999999999E-4</v>
      </c>
      <c r="E159" s="1">
        <f t="shared" si="26"/>
        <v>14870.540279407496</v>
      </c>
      <c r="F159" s="1">
        <f t="shared" si="27"/>
        <v>14870.5</v>
      </c>
      <c r="G159" s="1">
        <f t="shared" si="24"/>
        <v>1.8855849993997253E-2</v>
      </c>
      <c r="H159" s="26"/>
      <c r="I159" s="2"/>
      <c r="J159" s="2"/>
      <c r="K159" s="1">
        <f t="shared" si="28"/>
        <v>1.8855849993997253E-2</v>
      </c>
      <c r="O159" s="1">
        <f t="shared" ca="1" si="25"/>
        <v>1.711912146094817E-2</v>
      </c>
      <c r="Q159" s="72">
        <f t="shared" si="29"/>
        <v>38827.902900000001</v>
      </c>
    </row>
    <row r="160" spans="1:17">
      <c r="A160" s="35" t="s">
        <v>129</v>
      </c>
      <c r="C160" s="36">
        <v>54154.8989</v>
      </c>
      <c r="D160" s="26">
        <v>2.0000000000000001E-4</v>
      </c>
      <c r="E160" s="1">
        <f t="shared" si="26"/>
        <v>15529.541920631242</v>
      </c>
      <c r="F160" s="1">
        <f t="shared" si="27"/>
        <v>15529.5</v>
      </c>
      <c r="G160" s="1">
        <f t="shared" si="24"/>
        <v>1.9624149994342588E-2</v>
      </c>
      <c r="L160" s="1">
        <f>G160</f>
        <v>1.9624149994342588E-2</v>
      </c>
      <c r="O160" s="1">
        <f t="shared" ca="1" si="25"/>
        <v>1.8777314676296307E-2</v>
      </c>
      <c r="Q160" s="72">
        <f t="shared" si="29"/>
        <v>39136.3989</v>
      </c>
    </row>
    <row r="161" spans="1:17">
      <c r="A161" s="34" t="s">
        <v>130</v>
      </c>
      <c r="B161" s="55" t="s">
        <v>43</v>
      </c>
      <c r="C161" s="57">
        <v>54159.580499999996</v>
      </c>
      <c r="D161" s="57">
        <v>1E-4</v>
      </c>
      <c r="E161" s="1">
        <f t="shared" si="26"/>
        <v>15539.542640522424</v>
      </c>
      <c r="F161" s="1">
        <f t="shared" si="27"/>
        <v>15539.5</v>
      </c>
      <c r="G161" s="1">
        <f t="shared" si="24"/>
        <v>1.9961149992013816E-2</v>
      </c>
      <c r="H161" s="26"/>
      <c r="I161" s="2"/>
      <c r="J161" s="2"/>
      <c r="K161" s="1">
        <f t="shared" ref="K161:K166" si="30">G161</f>
        <v>1.9961149992013816E-2</v>
      </c>
      <c r="O161" s="1">
        <f t="shared" ca="1" si="25"/>
        <v>1.8802476940565631E-2</v>
      </c>
      <c r="Q161" s="72">
        <f t="shared" si="29"/>
        <v>39141.080499999996</v>
      </c>
    </row>
    <row r="162" spans="1:17">
      <c r="A162" s="25" t="s">
        <v>131</v>
      </c>
      <c r="B162" s="24" t="s">
        <v>43</v>
      </c>
      <c r="C162" s="25">
        <v>54167.537199999999</v>
      </c>
      <c r="D162" s="25">
        <v>2.0000000000000001E-4</v>
      </c>
      <c r="E162" s="1">
        <f t="shared" si="26"/>
        <v>15556.539549262658</v>
      </c>
      <c r="F162" s="1">
        <f t="shared" si="27"/>
        <v>15556.5</v>
      </c>
      <c r="G162" s="1">
        <f t="shared" si="24"/>
        <v>1.8514049996156245E-2</v>
      </c>
      <c r="H162" s="26"/>
      <c r="I162" s="2"/>
      <c r="J162" s="2"/>
      <c r="K162" s="1">
        <f t="shared" si="30"/>
        <v>1.8514049996156245E-2</v>
      </c>
      <c r="O162" s="1">
        <f t="shared" ca="1" si="25"/>
        <v>1.884525278982347E-2</v>
      </c>
      <c r="Q162" s="72">
        <f t="shared" si="29"/>
        <v>39149.037199999999</v>
      </c>
    </row>
    <row r="163" spans="1:17">
      <c r="A163" s="28" t="s">
        <v>132</v>
      </c>
      <c r="B163" s="24" t="s">
        <v>46</v>
      </c>
      <c r="C163" s="25">
        <v>54173.392899999999</v>
      </c>
      <c r="D163" s="25">
        <v>5.0000000000000001E-4</v>
      </c>
      <c r="E163" s="1">
        <f t="shared" si="26"/>
        <v>15569.048352976526</v>
      </c>
      <c r="F163" s="1">
        <f t="shared" si="27"/>
        <v>15569</v>
      </c>
      <c r="G163" s="1">
        <f t="shared" si="24"/>
        <v>2.2635299996181857E-2</v>
      </c>
      <c r="H163" s="26"/>
      <c r="I163" s="2"/>
      <c r="J163" s="2"/>
      <c r="K163" s="1">
        <f t="shared" si="30"/>
        <v>2.2635299996181857E-2</v>
      </c>
      <c r="O163" s="1">
        <f t="shared" ca="1" si="25"/>
        <v>1.8876705620160118E-2</v>
      </c>
      <c r="Q163" s="72">
        <f t="shared" si="29"/>
        <v>39154.892899999999</v>
      </c>
    </row>
    <row r="164" spans="1:17">
      <c r="A164" s="25" t="s">
        <v>126</v>
      </c>
      <c r="B164" s="24" t="s">
        <v>46</v>
      </c>
      <c r="C164" s="25">
        <v>54186.498599999999</v>
      </c>
      <c r="D164" s="25">
        <v>2.9999999999999997E-4</v>
      </c>
      <c r="E164" s="1">
        <f t="shared" si="26"/>
        <v>15597.044430103575</v>
      </c>
      <c r="F164" s="1">
        <f t="shared" si="27"/>
        <v>15597</v>
      </c>
      <c r="G164" s="1">
        <f t="shared" si="24"/>
        <v>2.0798899997316767E-2</v>
      </c>
      <c r="H164" s="26"/>
      <c r="I164" s="2"/>
      <c r="J164" s="2"/>
      <c r="K164" s="1">
        <f t="shared" si="30"/>
        <v>2.0798899997316767E-2</v>
      </c>
      <c r="O164" s="1">
        <f t="shared" ca="1" si="25"/>
        <v>1.8947159960114215E-2</v>
      </c>
      <c r="Q164" s="72">
        <f t="shared" si="29"/>
        <v>39167.998599999999</v>
      </c>
    </row>
    <row r="165" spans="1:17">
      <c r="A165" s="25" t="s">
        <v>126</v>
      </c>
      <c r="B165" s="32"/>
      <c r="C165" s="25">
        <v>54206.3923</v>
      </c>
      <c r="D165" s="25">
        <v>5.9999999999999995E-4</v>
      </c>
      <c r="E165" s="1">
        <f t="shared" si="26"/>
        <v>15639.540867496647</v>
      </c>
      <c r="F165" s="1">
        <f t="shared" si="27"/>
        <v>15639.5</v>
      </c>
      <c r="G165" s="1">
        <f t="shared" si="24"/>
        <v>1.9131149994791485E-2</v>
      </c>
      <c r="H165" s="26"/>
      <c r="I165" s="2"/>
      <c r="J165" s="2"/>
      <c r="K165" s="1">
        <f t="shared" si="30"/>
        <v>1.9131149994791485E-2</v>
      </c>
      <c r="O165" s="1">
        <f t="shared" ca="1" si="25"/>
        <v>1.9054099583258821E-2</v>
      </c>
      <c r="Q165" s="72">
        <f t="shared" si="29"/>
        <v>39187.8923</v>
      </c>
    </row>
    <row r="166" spans="1:17">
      <c r="A166" s="34" t="s">
        <v>133</v>
      </c>
      <c r="B166" s="32" t="s">
        <v>46</v>
      </c>
      <c r="C166" s="34">
        <v>54469.4804</v>
      </c>
      <c r="D166" s="34">
        <v>1E-4</v>
      </c>
      <c r="E166" s="1">
        <f t="shared" si="26"/>
        <v>16201.543258731665</v>
      </c>
      <c r="F166" s="1">
        <f t="shared" si="27"/>
        <v>16201.5</v>
      </c>
      <c r="G166" s="1">
        <f t="shared" si="24"/>
        <v>2.0250549998308998E-2</v>
      </c>
      <c r="H166" s="26"/>
      <c r="I166" s="2"/>
      <c r="J166" s="2"/>
      <c r="K166" s="1">
        <f t="shared" si="30"/>
        <v>2.0250549998308998E-2</v>
      </c>
      <c r="O166" s="1">
        <f t="shared" ca="1" si="25"/>
        <v>2.0468218835194563E-2</v>
      </c>
      <c r="Q166" s="72">
        <f t="shared" si="29"/>
        <v>39450.9804</v>
      </c>
    </row>
    <row r="167" spans="1:17">
      <c r="A167" s="35" t="s">
        <v>134</v>
      </c>
      <c r="B167" s="23"/>
      <c r="C167" s="25">
        <v>54498.738700000002</v>
      </c>
      <c r="D167" s="25">
        <v>2.0000000000000001E-4</v>
      </c>
      <c r="E167" s="1">
        <f t="shared" si="26"/>
        <v>16264.044126553023</v>
      </c>
      <c r="F167" s="1">
        <f t="shared" si="27"/>
        <v>16264</v>
      </c>
      <c r="G167" s="1">
        <f t="shared" si="24"/>
        <v>2.0656799999414943E-2</v>
      </c>
      <c r="L167" s="1">
        <f>G167</f>
        <v>2.0656799999414943E-2</v>
      </c>
      <c r="O167" s="1">
        <f t="shared" ca="1" si="25"/>
        <v>2.0625482986877809E-2</v>
      </c>
      <c r="Q167" s="72">
        <f t="shared" si="29"/>
        <v>39480.238700000002</v>
      </c>
    </row>
    <row r="168" spans="1:17">
      <c r="A168" s="25" t="s">
        <v>131</v>
      </c>
      <c r="B168" s="24" t="s">
        <v>43</v>
      </c>
      <c r="C168" s="25">
        <v>54521.443299999999</v>
      </c>
      <c r="D168" s="25">
        <v>2.9999999999999997E-4</v>
      </c>
      <c r="E168" s="1">
        <f t="shared" si="26"/>
        <v>16312.545140061551</v>
      </c>
      <c r="F168" s="1">
        <f t="shared" si="27"/>
        <v>16312.5</v>
      </c>
      <c r="G168" s="1">
        <f t="shared" si="24"/>
        <v>2.1131249995960388E-2</v>
      </c>
      <c r="H168" s="26"/>
      <c r="I168" s="2"/>
      <c r="J168" s="2"/>
      <c r="K168" s="1">
        <f>G168</f>
        <v>2.1131249995960388E-2</v>
      </c>
      <c r="O168" s="1">
        <f t="shared" ca="1" si="25"/>
        <v>2.0747519968584011E-2</v>
      </c>
      <c r="Q168" s="72">
        <f t="shared" si="29"/>
        <v>39502.943299999999</v>
      </c>
    </row>
    <row r="169" spans="1:17">
      <c r="A169" s="30" t="s">
        <v>136</v>
      </c>
      <c r="B169" s="24" t="s">
        <v>46</v>
      </c>
      <c r="C169" s="25">
        <v>54540.401839999999</v>
      </c>
      <c r="D169" s="25">
        <v>2.9999999999999997E-4</v>
      </c>
      <c r="E169" s="1">
        <f t="shared" si="26"/>
        <v>16353.043911440129</v>
      </c>
      <c r="F169" s="1">
        <f t="shared" si="27"/>
        <v>16353</v>
      </c>
      <c r="G169" s="1">
        <f t="shared" si="24"/>
        <v>2.055609999661101E-2</v>
      </c>
      <c r="H169" s="26"/>
      <c r="I169" s="2"/>
      <c r="J169" s="2"/>
      <c r="N169" s="1">
        <f>G169</f>
        <v>2.055609999661101E-2</v>
      </c>
      <c r="O169" s="1">
        <f t="shared" ca="1" si="25"/>
        <v>2.0849427138874749E-2</v>
      </c>
      <c r="Q169" s="72">
        <f t="shared" si="29"/>
        <v>39521.901839999999</v>
      </c>
    </row>
    <row r="170" spans="1:17">
      <c r="A170" s="35" t="s">
        <v>134</v>
      </c>
      <c r="B170" s="23"/>
      <c r="C170" s="25">
        <v>54816.832000000002</v>
      </c>
      <c r="D170" s="25">
        <v>2.9999999999999997E-4</v>
      </c>
      <c r="E170" s="1">
        <f t="shared" si="26"/>
        <v>16943.547286277226</v>
      </c>
      <c r="F170" s="1">
        <f t="shared" si="27"/>
        <v>16943.5</v>
      </c>
      <c r="G170" s="1">
        <f t="shared" ref="G170:G201" si="31">+C170-(C$7+F170*C$8)</f>
        <v>2.2135949999210425E-2</v>
      </c>
      <c r="L170" s="1">
        <f>G170</f>
        <v>2.2135949999210425E-2</v>
      </c>
      <c r="O170" s="1">
        <f t="shared" ca="1" si="25"/>
        <v>2.2335258843978051E-2</v>
      </c>
      <c r="Q170" s="72">
        <f t="shared" si="29"/>
        <v>39798.332000000002</v>
      </c>
    </row>
    <row r="171" spans="1:17">
      <c r="A171" s="25" t="s">
        <v>138</v>
      </c>
      <c r="B171" s="24" t="s">
        <v>43</v>
      </c>
      <c r="C171" s="25">
        <v>54845.857000000004</v>
      </c>
      <c r="D171" s="25">
        <v>2E-3</v>
      </c>
      <c r="E171" s="1">
        <f t="shared" si="26"/>
        <v>17005.549784321025</v>
      </c>
      <c r="F171" s="1">
        <f t="shared" si="27"/>
        <v>17005.5</v>
      </c>
      <c r="G171" s="1">
        <f t="shared" si="31"/>
        <v>2.3305349997826852E-2</v>
      </c>
      <c r="H171" s="26"/>
      <c r="I171" s="2"/>
      <c r="J171" s="2"/>
      <c r="K171" s="1">
        <f t="shared" ref="K171:K218" si="32">G171</f>
        <v>2.3305349997826852E-2</v>
      </c>
      <c r="O171" s="1">
        <f t="shared" ca="1" si="25"/>
        <v>2.2491264882447834E-2</v>
      </c>
      <c r="Q171" s="72">
        <f t="shared" si="29"/>
        <v>39827.357000000004</v>
      </c>
    </row>
    <row r="172" spans="1:17">
      <c r="A172" s="28" t="s">
        <v>139</v>
      </c>
      <c r="B172" s="31" t="s">
        <v>43</v>
      </c>
      <c r="C172" s="28">
        <v>54854.748800000001</v>
      </c>
      <c r="D172" s="28">
        <v>1E-4</v>
      </c>
      <c r="E172" s="1">
        <f t="shared" si="26"/>
        <v>17024.544230905201</v>
      </c>
      <c r="F172" s="1">
        <f t="shared" si="27"/>
        <v>17024.5</v>
      </c>
      <c r="G172" s="1">
        <f t="shared" si="31"/>
        <v>2.0705650000309106E-2</v>
      </c>
      <c r="H172" s="26"/>
      <c r="I172" s="2"/>
      <c r="J172" s="2"/>
      <c r="K172" s="1">
        <f t="shared" si="32"/>
        <v>2.0705650000309106E-2</v>
      </c>
      <c r="O172" s="1">
        <f t="shared" ca="1" si="25"/>
        <v>2.2539073184559541E-2</v>
      </c>
      <c r="Q172" s="72">
        <f t="shared" si="29"/>
        <v>39836.248800000001</v>
      </c>
    </row>
    <row r="173" spans="1:17">
      <c r="A173" s="34" t="s">
        <v>133</v>
      </c>
      <c r="B173" s="32" t="s">
        <v>43</v>
      </c>
      <c r="C173" s="34">
        <v>54937.3747</v>
      </c>
      <c r="D173" s="34">
        <v>2.0000000000000001E-4</v>
      </c>
      <c r="E173" s="1">
        <f t="shared" si="26"/>
        <v>17201.047665982442</v>
      </c>
      <c r="F173" s="1">
        <f t="shared" si="27"/>
        <v>17201</v>
      </c>
      <c r="G173" s="1">
        <f t="shared" si="31"/>
        <v>2.2313699999358505E-2</v>
      </c>
      <c r="H173" s="26"/>
      <c r="I173" s="2"/>
      <c r="J173" s="2"/>
      <c r="K173" s="1">
        <f t="shared" si="32"/>
        <v>2.2313699999358505E-2</v>
      </c>
      <c r="O173" s="1">
        <f t="shared" ca="1" si="25"/>
        <v>2.2983187148913023E-2</v>
      </c>
      <c r="Q173" s="72">
        <f t="shared" si="29"/>
        <v>39918.8747</v>
      </c>
    </row>
    <row r="174" spans="1:17">
      <c r="A174" s="59" t="s">
        <v>141</v>
      </c>
      <c r="B174" s="60" t="s">
        <v>43</v>
      </c>
      <c r="C174" s="59">
        <v>54941.354399999997</v>
      </c>
      <c r="D174" s="59" t="s">
        <v>173</v>
      </c>
      <c r="E174" s="1">
        <f t="shared" si="26"/>
        <v>17209.549004189666</v>
      </c>
      <c r="F174" s="1">
        <f t="shared" si="27"/>
        <v>17209.5</v>
      </c>
      <c r="G174" s="1">
        <f t="shared" si="31"/>
        <v>2.2940149996429682E-2</v>
      </c>
      <c r="H174" s="26"/>
      <c r="I174" s="2"/>
      <c r="J174" s="2"/>
      <c r="K174" s="1">
        <f t="shared" si="32"/>
        <v>2.2940149996429682E-2</v>
      </c>
      <c r="O174" s="1">
        <f t="shared" ca="1" si="25"/>
        <v>2.3004575073541943E-2</v>
      </c>
      <c r="Q174" s="72">
        <f t="shared" si="29"/>
        <v>39922.854399999997</v>
      </c>
    </row>
    <row r="175" spans="1:17">
      <c r="A175" s="59" t="s">
        <v>141</v>
      </c>
      <c r="B175" s="60" t="s">
        <v>46</v>
      </c>
      <c r="C175" s="59">
        <v>54941.5893</v>
      </c>
      <c r="D175" s="59" t="s">
        <v>174</v>
      </c>
      <c r="E175" s="1">
        <f t="shared" si="26"/>
        <v>17210.050791848262</v>
      </c>
      <c r="F175" s="1">
        <f t="shared" si="27"/>
        <v>17210</v>
      </c>
      <c r="G175" s="1">
        <f t="shared" si="31"/>
        <v>2.3776999994879588E-2</v>
      </c>
      <c r="H175" s="26"/>
      <c r="I175" s="2"/>
      <c r="J175" s="2"/>
      <c r="K175" s="1">
        <f t="shared" si="32"/>
        <v>2.3776999994879588E-2</v>
      </c>
      <c r="O175" s="1">
        <f t="shared" ca="1" si="25"/>
        <v>2.3005833186755413E-2</v>
      </c>
      <c r="Q175" s="72">
        <f t="shared" si="29"/>
        <v>39923.0893</v>
      </c>
    </row>
    <row r="176" spans="1:17">
      <c r="A176" s="28" t="s">
        <v>142</v>
      </c>
      <c r="B176" s="31" t="s">
        <v>46</v>
      </c>
      <c r="C176" s="28">
        <v>55201.868000000002</v>
      </c>
      <c r="D176" s="28">
        <v>2.9999999999999997E-4</v>
      </c>
      <c r="E176" s="1">
        <f t="shared" si="26"/>
        <v>17766.051811231282</v>
      </c>
      <c r="F176" s="1">
        <f t="shared" si="27"/>
        <v>17766</v>
      </c>
      <c r="G176" s="1">
        <f t="shared" si="31"/>
        <v>2.4254199997812975E-2</v>
      </c>
      <c r="H176" s="26"/>
      <c r="I176" s="2"/>
      <c r="J176" s="2"/>
      <c r="K176" s="1">
        <f t="shared" si="32"/>
        <v>2.4254199997812975E-2</v>
      </c>
      <c r="O176" s="1">
        <f t="shared" ref="O176:O207" ca="1" si="33">+C$11+C$12*F176</f>
        <v>2.4404855080129566E-2</v>
      </c>
      <c r="Q176" s="72">
        <f t="shared" si="29"/>
        <v>40183.368000000002</v>
      </c>
    </row>
    <row r="177" spans="1:17">
      <c r="A177" s="37" t="s">
        <v>143</v>
      </c>
      <c r="B177" s="32" t="s">
        <v>46</v>
      </c>
      <c r="C177" s="34">
        <v>55236.741499999996</v>
      </c>
      <c r="D177" s="34">
        <v>1E-4</v>
      </c>
      <c r="E177" s="1">
        <f t="shared" si="26"/>
        <v>17840.547732524305</v>
      </c>
      <c r="F177" s="1">
        <f t="shared" si="27"/>
        <v>17840.5</v>
      </c>
      <c r="G177" s="1">
        <f t="shared" si="31"/>
        <v>2.2344849996443372E-2</v>
      </c>
      <c r="H177" s="26"/>
      <c r="I177" s="2"/>
      <c r="J177" s="2"/>
      <c r="K177" s="1">
        <f t="shared" si="32"/>
        <v>2.2344849996443372E-2</v>
      </c>
      <c r="O177" s="1">
        <f t="shared" ca="1" si="33"/>
        <v>2.459231394893599E-2</v>
      </c>
      <c r="Q177" s="72">
        <f t="shared" si="29"/>
        <v>40218.241499999996</v>
      </c>
    </row>
    <row r="178" spans="1:17">
      <c r="A178" s="37" t="s">
        <v>144</v>
      </c>
      <c r="B178" s="32" t="s">
        <v>43</v>
      </c>
      <c r="C178" s="34">
        <v>55272.3197</v>
      </c>
      <c r="D178" s="34">
        <v>2.0000000000000001E-4</v>
      </c>
      <c r="E178" s="1">
        <f t="shared" si="26"/>
        <v>17916.549016793109</v>
      </c>
      <c r="F178" s="1">
        <f t="shared" si="27"/>
        <v>17916.5</v>
      </c>
      <c r="G178" s="1">
        <f t="shared" si="31"/>
        <v>2.2946049997699447E-2</v>
      </c>
      <c r="H178" s="26"/>
      <c r="I178" s="2"/>
      <c r="J178" s="2"/>
      <c r="K178" s="1">
        <f t="shared" si="32"/>
        <v>2.2946049997699447E-2</v>
      </c>
      <c r="O178" s="1">
        <f t="shared" ca="1" si="33"/>
        <v>2.4783547157382818E-2</v>
      </c>
      <c r="Q178" s="72">
        <f t="shared" si="29"/>
        <v>40253.8197</v>
      </c>
    </row>
    <row r="179" spans="1:17">
      <c r="A179" s="59" t="s">
        <v>145</v>
      </c>
      <c r="B179" s="60" t="s">
        <v>43</v>
      </c>
      <c r="C179" s="59">
        <v>55279.341899999999</v>
      </c>
      <c r="D179" s="59" t="s">
        <v>173</v>
      </c>
      <c r="E179" s="1">
        <f t="shared" si="26"/>
        <v>17931.549669394768</v>
      </c>
      <c r="F179" s="1">
        <f t="shared" si="27"/>
        <v>17931.5</v>
      </c>
      <c r="G179" s="1">
        <f t="shared" si="31"/>
        <v>2.3251549995620735E-2</v>
      </c>
      <c r="H179" s="26"/>
      <c r="I179" s="2"/>
      <c r="J179" s="2"/>
      <c r="K179" s="1">
        <f t="shared" si="32"/>
        <v>2.3251549995620735E-2</v>
      </c>
      <c r="O179" s="1">
        <f t="shared" ca="1" si="33"/>
        <v>2.4821290553786797E-2</v>
      </c>
      <c r="Q179" s="72">
        <f t="shared" si="29"/>
        <v>40260.841899999999</v>
      </c>
    </row>
    <row r="180" spans="1:17">
      <c r="A180" s="59" t="s">
        <v>147</v>
      </c>
      <c r="B180" s="60" t="s">
        <v>43</v>
      </c>
      <c r="C180" s="59">
        <v>55579.8776</v>
      </c>
      <c r="D180" s="59">
        <v>5.0000000000000001E-4</v>
      </c>
      <c r="E180" s="1">
        <f t="shared" si="26"/>
        <v>18573.546711645973</v>
      </c>
      <c r="F180" s="1">
        <f t="shared" si="27"/>
        <v>18573.5</v>
      </c>
      <c r="G180" s="1">
        <f t="shared" si="31"/>
        <v>2.1866949995455798E-2</v>
      </c>
      <c r="H180" s="26"/>
      <c r="I180" s="2"/>
      <c r="J180" s="2"/>
      <c r="K180" s="1">
        <f t="shared" si="32"/>
        <v>2.1866949995455798E-2</v>
      </c>
      <c r="O180" s="1">
        <f t="shared" ca="1" si="33"/>
        <v>2.6436707919877095E-2</v>
      </c>
      <c r="Q180" s="72">
        <f t="shared" si="29"/>
        <v>40561.3776</v>
      </c>
    </row>
    <row r="181" spans="1:17">
      <c r="A181" s="37" t="s">
        <v>144</v>
      </c>
      <c r="B181" s="32" t="s">
        <v>43</v>
      </c>
      <c r="C181" s="34">
        <v>55603.284200000002</v>
      </c>
      <c r="D181" s="34">
        <v>2.0000000000000001E-4</v>
      </c>
      <c r="E181" s="1">
        <f t="shared" ref="E181:E212" si="34">+(C181-C$7)/C$8</f>
        <v>18623.547320456037</v>
      </c>
      <c r="F181" s="1">
        <f t="shared" ref="F181:F212" si="35">ROUND(2*E181,0)/2</f>
        <v>18623.5</v>
      </c>
      <c r="G181" s="1">
        <f t="shared" si="31"/>
        <v>2.2151949997351039E-2</v>
      </c>
      <c r="H181" s="26"/>
      <c r="I181" s="2"/>
      <c r="J181" s="2"/>
      <c r="K181" s="1">
        <f t="shared" si="32"/>
        <v>2.2151949997351039E-2</v>
      </c>
      <c r="O181" s="1">
        <f t="shared" ca="1" si="33"/>
        <v>2.6562519241223694E-2</v>
      </c>
      <c r="Q181" s="72">
        <f t="shared" ref="Q181:Q212" si="36">+C181-15018.5</f>
        <v>40584.784200000002</v>
      </c>
    </row>
    <row r="182" spans="1:17">
      <c r="A182" s="59" t="s">
        <v>151</v>
      </c>
      <c r="B182" s="60" t="s">
        <v>43</v>
      </c>
      <c r="C182" s="59">
        <v>55660.398099999999</v>
      </c>
      <c r="D182" s="59" t="s">
        <v>174</v>
      </c>
      <c r="E182" s="1">
        <f t="shared" si="34"/>
        <v>18745.552642524028</v>
      </c>
      <c r="F182" s="1">
        <f t="shared" si="35"/>
        <v>18745.5</v>
      </c>
      <c r="G182" s="1">
        <f t="shared" si="31"/>
        <v>2.4643349992402364E-2</v>
      </c>
      <c r="H182" s="26"/>
      <c r="I182" s="2"/>
      <c r="J182" s="2"/>
      <c r="K182" s="1">
        <f t="shared" si="32"/>
        <v>2.4643349992402364E-2</v>
      </c>
      <c r="O182" s="1">
        <f t="shared" ca="1" si="33"/>
        <v>2.6869498865309385E-2</v>
      </c>
      <c r="Q182" s="72">
        <f t="shared" si="36"/>
        <v>40641.898099999999</v>
      </c>
    </row>
    <row r="183" spans="1:17">
      <c r="A183" s="59" t="s">
        <v>147</v>
      </c>
      <c r="B183" s="60" t="s">
        <v>43</v>
      </c>
      <c r="C183" s="59">
        <v>55663.6731</v>
      </c>
      <c r="D183" s="59">
        <v>4.0000000000000002E-4</v>
      </c>
      <c r="E183" s="1">
        <f t="shared" si="34"/>
        <v>18752.548617755499</v>
      </c>
      <c r="F183" s="1">
        <f t="shared" si="35"/>
        <v>18752.5</v>
      </c>
      <c r="G183" s="1">
        <f t="shared" si="31"/>
        <v>2.275924999412382E-2</v>
      </c>
      <c r="H183" s="26"/>
      <c r="I183" s="2"/>
      <c r="J183" s="2"/>
      <c r="K183" s="1">
        <f t="shared" si="32"/>
        <v>2.275924999412382E-2</v>
      </c>
      <c r="O183" s="1">
        <f t="shared" ca="1" si="33"/>
        <v>2.6887112450297908E-2</v>
      </c>
      <c r="Q183" s="72">
        <f t="shared" si="36"/>
        <v>40645.1731</v>
      </c>
    </row>
    <row r="184" spans="1:17">
      <c r="A184" s="59" t="s">
        <v>151</v>
      </c>
      <c r="B184" s="60" t="s">
        <v>43</v>
      </c>
      <c r="C184" s="59">
        <v>55667.4179</v>
      </c>
      <c r="D184" s="59" t="s">
        <v>175</v>
      </c>
      <c r="E184" s="1">
        <f t="shared" si="34"/>
        <v>18760.548168304147</v>
      </c>
      <c r="F184" s="1">
        <f t="shared" si="35"/>
        <v>18760.5</v>
      </c>
      <c r="G184" s="1">
        <f t="shared" si="31"/>
        <v>2.2548850000021048E-2</v>
      </c>
      <c r="H184" s="26"/>
      <c r="I184" s="2"/>
      <c r="J184" s="2"/>
      <c r="K184" s="1">
        <f t="shared" si="32"/>
        <v>2.2548850000021048E-2</v>
      </c>
      <c r="O184" s="1">
        <f t="shared" ca="1" si="33"/>
        <v>2.6907242261713364E-2</v>
      </c>
      <c r="Q184" s="72">
        <f t="shared" si="36"/>
        <v>40648.9179</v>
      </c>
    </row>
    <row r="185" spans="1:17">
      <c r="A185" s="25" t="s">
        <v>152</v>
      </c>
      <c r="B185" s="24" t="s">
        <v>43</v>
      </c>
      <c r="C185" s="25">
        <v>55946.892599999999</v>
      </c>
      <c r="D185" s="25">
        <v>4.0000000000000002E-4</v>
      </c>
      <c r="E185" s="1">
        <f t="shared" si="34"/>
        <v>19357.555215333974</v>
      </c>
      <c r="F185" s="1">
        <f t="shared" si="35"/>
        <v>19357.5</v>
      </c>
      <c r="G185" s="1">
        <f t="shared" si="31"/>
        <v>2.5847749995591585E-2</v>
      </c>
      <c r="H185" s="26"/>
      <c r="I185" s="2"/>
      <c r="J185" s="2"/>
      <c r="K185" s="1">
        <f t="shared" si="32"/>
        <v>2.5847749995591585E-2</v>
      </c>
      <c r="O185" s="1">
        <f t="shared" ca="1" si="33"/>
        <v>2.8409429438591725E-2</v>
      </c>
      <c r="Q185" s="72">
        <f t="shared" si="36"/>
        <v>40928.392599999999</v>
      </c>
    </row>
    <row r="186" spans="1:17">
      <c r="A186" s="23" t="s">
        <v>153</v>
      </c>
      <c r="B186" s="24" t="s">
        <v>46</v>
      </c>
      <c r="C186" s="25">
        <v>55952.978300000002</v>
      </c>
      <c r="D186" s="25" t="s">
        <v>35</v>
      </c>
      <c r="E186" s="1">
        <f t="shared" si="34"/>
        <v>19370.555339445786</v>
      </c>
      <c r="F186" s="1">
        <f t="shared" si="35"/>
        <v>19370.5</v>
      </c>
      <c r="G186" s="1">
        <f t="shared" si="31"/>
        <v>2.5905850001436193E-2</v>
      </c>
      <c r="H186" s="26"/>
      <c r="I186" s="2"/>
      <c r="J186" s="2"/>
      <c r="K186" s="1">
        <f t="shared" si="32"/>
        <v>2.5905850001436193E-2</v>
      </c>
      <c r="O186" s="1">
        <f t="shared" ca="1" si="33"/>
        <v>2.8442140382141837E-2</v>
      </c>
      <c r="Q186" s="72">
        <f t="shared" si="36"/>
        <v>40934.478300000002</v>
      </c>
    </row>
    <row r="187" spans="1:17">
      <c r="A187" s="23" t="s">
        <v>153</v>
      </c>
      <c r="B187" s="24" t="s">
        <v>46</v>
      </c>
      <c r="C187" s="25">
        <v>55953.212699999996</v>
      </c>
      <c r="D187" s="25" t="s">
        <v>35</v>
      </c>
      <c r="E187" s="1">
        <f t="shared" si="34"/>
        <v>19371.056059016537</v>
      </c>
      <c r="F187" s="1">
        <f t="shared" si="35"/>
        <v>19371</v>
      </c>
      <c r="G187" s="1">
        <f t="shared" si="31"/>
        <v>2.6242699990689289E-2</v>
      </c>
      <c r="H187" s="26"/>
      <c r="I187" s="2"/>
      <c r="J187" s="2"/>
      <c r="K187" s="1">
        <f t="shared" si="32"/>
        <v>2.6242699990689289E-2</v>
      </c>
      <c r="O187" s="1">
        <f t="shared" ca="1" si="33"/>
        <v>2.8443398495355307E-2</v>
      </c>
      <c r="Q187" s="72">
        <f t="shared" si="36"/>
        <v>40934.712699999996</v>
      </c>
    </row>
    <row r="188" spans="1:17">
      <c r="A188" s="23" t="s">
        <v>153</v>
      </c>
      <c r="B188" s="24" t="s">
        <v>46</v>
      </c>
      <c r="C188" s="25">
        <v>55955.083200000001</v>
      </c>
      <c r="D188" s="25" t="s">
        <v>35</v>
      </c>
      <c r="E188" s="1">
        <f t="shared" si="34"/>
        <v>19375.051775557145</v>
      </c>
      <c r="F188" s="1">
        <f t="shared" si="35"/>
        <v>19375</v>
      </c>
      <c r="G188" s="1">
        <f t="shared" si="31"/>
        <v>2.4237500001618173E-2</v>
      </c>
      <c r="H188" s="26"/>
      <c r="I188" s="2"/>
      <c r="J188" s="2"/>
      <c r="K188" s="1">
        <f t="shared" si="32"/>
        <v>2.4237500001618173E-2</v>
      </c>
      <c r="O188" s="1">
        <f t="shared" ca="1" si="33"/>
        <v>2.8453463401063035E-2</v>
      </c>
      <c r="Q188" s="72">
        <f t="shared" si="36"/>
        <v>40936.583200000001</v>
      </c>
    </row>
    <row r="189" spans="1:17">
      <c r="A189" s="23" t="s">
        <v>153</v>
      </c>
      <c r="B189" s="24" t="s">
        <v>46</v>
      </c>
      <c r="C189" s="25">
        <v>55955.319100000001</v>
      </c>
      <c r="D189" s="25" t="s">
        <v>35</v>
      </c>
      <c r="E189" s="1">
        <f t="shared" si="34"/>
        <v>19375.555699391378</v>
      </c>
      <c r="F189" s="1">
        <f t="shared" si="35"/>
        <v>19375.5</v>
      </c>
      <c r="G189" s="1">
        <f t="shared" si="31"/>
        <v>2.6074349996633828E-2</v>
      </c>
      <c r="H189" s="26"/>
      <c r="I189" s="2"/>
      <c r="J189" s="2"/>
      <c r="K189" s="1">
        <f t="shared" si="32"/>
        <v>2.6074349996633828E-2</v>
      </c>
      <c r="O189" s="1">
        <f t="shared" ca="1" si="33"/>
        <v>2.8454721514276499E-2</v>
      </c>
      <c r="Q189" s="72">
        <f t="shared" si="36"/>
        <v>40936.819100000001</v>
      </c>
    </row>
    <row r="190" spans="1:17">
      <c r="A190" s="23" t="s">
        <v>153</v>
      </c>
      <c r="B190" s="24" t="s">
        <v>46</v>
      </c>
      <c r="C190" s="25">
        <v>56011.960200000001</v>
      </c>
      <c r="D190" s="25" t="s">
        <v>35</v>
      </c>
      <c r="E190" s="1">
        <f t="shared" si="34"/>
        <v>19496.551037615271</v>
      </c>
      <c r="F190" s="1">
        <f t="shared" si="35"/>
        <v>19496.5</v>
      </c>
      <c r="G190" s="1">
        <f t="shared" si="31"/>
        <v>2.3892049997812137E-2</v>
      </c>
      <c r="H190" s="26"/>
      <c r="I190" s="2"/>
      <c r="J190" s="2"/>
      <c r="K190" s="1">
        <f t="shared" si="32"/>
        <v>2.3892049997812137E-2</v>
      </c>
      <c r="O190" s="1">
        <f t="shared" ca="1" si="33"/>
        <v>2.8759184911935264E-2</v>
      </c>
      <c r="Q190" s="72">
        <f t="shared" si="36"/>
        <v>40993.460200000001</v>
      </c>
    </row>
    <row r="191" spans="1:17">
      <c r="A191" s="23" t="s">
        <v>153</v>
      </c>
      <c r="B191" s="24" t="s">
        <v>46</v>
      </c>
      <c r="C191" s="25">
        <v>56012.196600000003</v>
      </c>
      <c r="D191" s="25" t="s">
        <v>35</v>
      </c>
      <c r="E191" s="1">
        <f t="shared" si="34"/>
        <v>19497.056029537325</v>
      </c>
      <c r="F191" s="1">
        <f t="shared" si="35"/>
        <v>19497</v>
      </c>
      <c r="G191" s="1">
        <f t="shared" si="31"/>
        <v>2.6228900002024602E-2</v>
      </c>
      <c r="H191" s="26"/>
      <c r="I191" s="2"/>
      <c r="J191" s="2"/>
      <c r="K191" s="1">
        <f t="shared" si="32"/>
        <v>2.6228900002024602E-2</v>
      </c>
      <c r="O191" s="1">
        <f t="shared" ca="1" si="33"/>
        <v>2.8760443025148727E-2</v>
      </c>
      <c r="Q191" s="72">
        <f t="shared" si="36"/>
        <v>40993.696600000003</v>
      </c>
    </row>
    <row r="192" spans="1:17">
      <c r="A192" s="30" t="s">
        <v>154</v>
      </c>
      <c r="B192" s="24" t="s">
        <v>46</v>
      </c>
      <c r="C192" s="25">
        <v>56309.925000000003</v>
      </c>
      <c r="D192" s="25">
        <v>2.9999999999999997E-4</v>
      </c>
      <c r="E192" s="1">
        <f t="shared" si="34"/>
        <v>20133.056185905385</v>
      </c>
      <c r="F192" s="1">
        <f t="shared" si="35"/>
        <v>20133</v>
      </c>
      <c r="G192" s="1">
        <f t="shared" si="31"/>
        <v>2.6302099999156781E-2</v>
      </c>
      <c r="H192" s="26"/>
      <c r="I192" s="2"/>
      <c r="J192" s="2"/>
      <c r="K192" s="1">
        <f t="shared" si="32"/>
        <v>2.6302099999156781E-2</v>
      </c>
      <c r="O192" s="1">
        <f t="shared" ca="1" si="33"/>
        <v>3.0360763032677436E-2</v>
      </c>
      <c r="Q192" s="72">
        <f t="shared" si="36"/>
        <v>41291.425000000003</v>
      </c>
    </row>
    <row r="193" spans="1:17">
      <c r="A193" s="23" t="s">
        <v>155</v>
      </c>
      <c r="B193" s="24" t="s">
        <v>46</v>
      </c>
      <c r="C193" s="25">
        <v>56321.1607</v>
      </c>
      <c r="D193" s="25" t="s">
        <v>35</v>
      </c>
      <c r="E193" s="1">
        <f t="shared" si="34"/>
        <v>20157.057614579648</v>
      </c>
      <c r="F193" s="1">
        <f t="shared" si="35"/>
        <v>20157</v>
      </c>
      <c r="G193" s="1">
        <f t="shared" si="31"/>
        <v>2.6970899998559617E-2</v>
      </c>
      <c r="H193" s="26"/>
      <c r="I193" s="2"/>
      <c r="J193" s="2"/>
      <c r="K193" s="1">
        <f t="shared" si="32"/>
        <v>2.6970899998559617E-2</v>
      </c>
      <c r="O193" s="1">
        <f t="shared" ca="1" si="33"/>
        <v>3.0421152466923798E-2</v>
      </c>
      <c r="Q193" s="72">
        <f t="shared" si="36"/>
        <v>41302.6607</v>
      </c>
    </row>
    <row r="194" spans="1:17">
      <c r="A194" s="23" t="s">
        <v>155</v>
      </c>
      <c r="B194" s="24" t="s">
        <v>46</v>
      </c>
      <c r="C194" s="25">
        <v>56335.204100000003</v>
      </c>
      <c r="D194" s="25" t="s">
        <v>35</v>
      </c>
      <c r="E194" s="1">
        <f t="shared" si="34"/>
        <v>20187.056783607328</v>
      </c>
      <c r="F194" s="1">
        <f t="shared" si="35"/>
        <v>20187</v>
      </c>
      <c r="G194" s="1">
        <f t="shared" si="31"/>
        <v>2.6581899997836445E-2</v>
      </c>
      <c r="H194" s="26"/>
      <c r="I194" s="2"/>
      <c r="J194" s="2"/>
      <c r="K194" s="1">
        <f t="shared" si="32"/>
        <v>2.6581899997836445E-2</v>
      </c>
      <c r="O194" s="1">
        <f t="shared" ca="1" si="33"/>
        <v>3.0496639259731756E-2</v>
      </c>
      <c r="Q194" s="72">
        <f t="shared" si="36"/>
        <v>41316.704100000003</v>
      </c>
    </row>
    <row r="195" spans="1:17">
      <c r="A195" s="23" t="s">
        <v>155</v>
      </c>
      <c r="B195" s="24" t="s">
        <v>46</v>
      </c>
      <c r="C195" s="25">
        <v>56335.204299999998</v>
      </c>
      <c r="D195" s="25" t="s">
        <v>35</v>
      </c>
      <c r="E195" s="1">
        <f t="shared" si="34"/>
        <v>20187.057210842446</v>
      </c>
      <c r="F195" s="1">
        <f t="shared" si="35"/>
        <v>20187</v>
      </c>
      <c r="G195" s="1">
        <f t="shared" si="31"/>
        <v>2.678189999278402E-2</v>
      </c>
      <c r="H195" s="26"/>
      <c r="I195" s="2"/>
      <c r="J195" s="2"/>
      <c r="K195" s="1">
        <f t="shared" si="32"/>
        <v>2.678189999278402E-2</v>
      </c>
      <c r="O195" s="1">
        <f t="shared" ca="1" si="33"/>
        <v>3.0496639259731756E-2</v>
      </c>
      <c r="Q195" s="72">
        <f t="shared" si="36"/>
        <v>41316.704299999998</v>
      </c>
    </row>
    <row r="196" spans="1:17">
      <c r="A196" s="23" t="s">
        <v>155</v>
      </c>
      <c r="B196" s="24" t="s">
        <v>46</v>
      </c>
      <c r="C196" s="25">
        <v>56335.204299999998</v>
      </c>
      <c r="D196" s="25" t="s">
        <v>35</v>
      </c>
      <c r="E196" s="1">
        <f t="shared" si="34"/>
        <v>20187.057210842446</v>
      </c>
      <c r="F196" s="1">
        <f t="shared" si="35"/>
        <v>20187</v>
      </c>
      <c r="G196" s="1">
        <f t="shared" si="31"/>
        <v>2.678189999278402E-2</v>
      </c>
      <c r="H196" s="26"/>
      <c r="I196" s="2"/>
      <c r="J196" s="2"/>
      <c r="K196" s="1">
        <f t="shared" si="32"/>
        <v>2.678189999278402E-2</v>
      </c>
      <c r="O196" s="1">
        <f t="shared" ca="1" si="33"/>
        <v>3.0496639259731756E-2</v>
      </c>
      <c r="Q196" s="72">
        <f t="shared" si="36"/>
        <v>41316.704299999998</v>
      </c>
    </row>
    <row r="197" spans="1:17">
      <c r="A197" s="37" t="s">
        <v>156</v>
      </c>
      <c r="B197" s="32" t="s">
        <v>43</v>
      </c>
      <c r="C197" s="25">
        <v>56397.465700000001</v>
      </c>
      <c r="D197" s="34">
        <v>1.5E-3</v>
      </c>
      <c r="E197" s="1">
        <f t="shared" si="34"/>
        <v>20320.058497033806</v>
      </c>
      <c r="F197" s="1">
        <f t="shared" si="35"/>
        <v>20320</v>
      </c>
      <c r="G197" s="1">
        <f t="shared" si="31"/>
        <v>2.7384000000893138E-2</v>
      </c>
      <c r="H197" s="26"/>
      <c r="I197" s="2"/>
      <c r="J197" s="2"/>
      <c r="K197" s="1">
        <f t="shared" si="32"/>
        <v>2.7384000000893138E-2</v>
      </c>
      <c r="O197" s="1">
        <f t="shared" ca="1" si="33"/>
        <v>3.0831297374513705E-2</v>
      </c>
      <c r="Q197" s="72">
        <f t="shared" si="36"/>
        <v>41378.965700000001</v>
      </c>
    </row>
    <row r="198" spans="1:17">
      <c r="A198" s="25" t="s">
        <v>157</v>
      </c>
      <c r="B198" s="24" t="s">
        <v>43</v>
      </c>
      <c r="C198" s="38">
        <v>56725.389159999999</v>
      </c>
      <c r="D198" s="25">
        <v>1E-4</v>
      </c>
      <c r="E198" s="1">
        <f t="shared" si="34"/>
        <v>21020.560605118739</v>
      </c>
      <c r="F198" s="1">
        <f t="shared" si="35"/>
        <v>21020.5</v>
      </c>
      <c r="G198" s="1">
        <f t="shared" si="31"/>
        <v>2.8370849999191705E-2</v>
      </c>
      <c r="H198" s="26"/>
      <c r="I198" s="2"/>
      <c r="J198" s="2"/>
      <c r="K198" s="1">
        <f t="shared" si="32"/>
        <v>2.8370849999191705E-2</v>
      </c>
      <c r="O198" s="1">
        <f t="shared" ca="1" si="33"/>
        <v>3.2593913986579522E-2</v>
      </c>
      <c r="Q198" s="72">
        <f t="shared" si="36"/>
        <v>41706.889159999999</v>
      </c>
    </row>
    <row r="199" spans="1:17">
      <c r="A199" s="25" t="s">
        <v>157</v>
      </c>
      <c r="B199" s="24" t="s">
        <v>43</v>
      </c>
      <c r="C199" s="38">
        <v>56725.389230000001</v>
      </c>
      <c r="D199" s="25">
        <v>1E-4</v>
      </c>
      <c r="E199" s="1">
        <f t="shared" si="34"/>
        <v>21020.560754651036</v>
      </c>
      <c r="F199" s="1">
        <f t="shared" si="35"/>
        <v>21020.5</v>
      </c>
      <c r="G199" s="1">
        <f t="shared" si="31"/>
        <v>2.8440850001061335E-2</v>
      </c>
      <c r="H199" s="26"/>
      <c r="I199" s="2"/>
      <c r="J199" s="2"/>
      <c r="K199" s="1">
        <f t="shared" si="32"/>
        <v>2.8440850001061335E-2</v>
      </c>
      <c r="O199" s="1">
        <f t="shared" ca="1" si="33"/>
        <v>3.2593913986579522E-2</v>
      </c>
      <c r="Q199" s="72">
        <f t="shared" si="36"/>
        <v>41706.889230000001</v>
      </c>
    </row>
    <row r="200" spans="1:17">
      <c r="A200" s="25" t="s">
        <v>157</v>
      </c>
      <c r="B200" s="24" t="s">
        <v>43</v>
      </c>
      <c r="C200" s="38">
        <v>56725.389439999999</v>
      </c>
      <c r="D200" s="25">
        <v>1E-4</v>
      </c>
      <c r="E200" s="1">
        <f t="shared" si="34"/>
        <v>21020.561203247918</v>
      </c>
      <c r="F200" s="1">
        <f t="shared" si="35"/>
        <v>21020.5</v>
      </c>
      <c r="G200" s="1">
        <f t="shared" si="31"/>
        <v>2.8650849999394268E-2</v>
      </c>
      <c r="H200" s="26"/>
      <c r="I200" s="2"/>
      <c r="J200" s="2"/>
      <c r="K200" s="1">
        <f t="shared" si="32"/>
        <v>2.8650849999394268E-2</v>
      </c>
      <c r="O200" s="1">
        <f t="shared" ca="1" si="33"/>
        <v>3.2593913986579522E-2</v>
      </c>
      <c r="Q200" s="72">
        <f t="shared" si="36"/>
        <v>41706.889439999999</v>
      </c>
    </row>
    <row r="201" spans="1:17">
      <c r="A201" s="39" t="s">
        <v>158</v>
      </c>
      <c r="B201" s="40" t="s">
        <v>46</v>
      </c>
      <c r="C201" s="39">
        <v>57000.181400000118</v>
      </c>
      <c r="D201" s="39" t="s">
        <v>159</v>
      </c>
      <c r="E201" s="1">
        <f t="shared" si="34"/>
        <v>21607.565095146576</v>
      </c>
      <c r="F201" s="1">
        <f t="shared" si="35"/>
        <v>21607.5</v>
      </c>
      <c r="G201" s="1">
        <f t="shared" si="31"/>
        <v>3.047275011340389E-2</v>
      </c>
      <c r="H201" s="26"/>
      <c r="I201" s="2"/>
      <c r="J201" s="2"/>
      <c r="K201" s="1">
        <f t="shared" si="32"/>
        <v>3.047275011340389E-2</v>
      </c>
      <c r="O201" s="1">
        <f t="shared" ca="1" si="33"/>
        <v>3.4070938899188559E-2</v>
      </c>
      <c r="Q201" s="72">
        <f t="shared" si="36"/>
        <v>41981.681400000118</v>
      </c>
    </row>
    <row r="202" spans="1:17">
      <c r="A202" s="34" t="s">
        <v>160</v>
      </c>
      <c r="B202" s="24"/>
      <c r="C202" s="34">
        <v>57035.5262</v>
      </c>
      <c r="D202" s="34">
        <v>5.0000000000000001E-4</v>
      </c>
      <c r="E202" s="1">
        <f t="shared" si="34"/>
        <v>21683.067796019997</v>
      </c>
      <c r="F202" s="1">
        <f t="shared" si="35"/>
        <v>21683</v>
      </c>
      <c r="G202" s="1">
        <f t="shared" ref="G202:G233" si="37">+C202-(C$7+F202*C$8)</f>
        <v>3.1737099998281337E-2</v>
      </c>
      <c r="H202" s="26"/>
      <c r="I202" s="2"/>
      <c r="J202" s="2"/>
      <c r="K202" s="1">
        <f t="shared" si="32"/>
        <v>3.1737099998281337E-2</v>
      </c>
      <c r="O202" s="1">
        <f t="shared" ca="1" si="33"/>
        <v>3.4260913994421924E-2</v>
      </c>
      <c r="Q202" s="72">
        <f t="shared" si="36"/>
        <v>42017.0262</v>
      </c>
    </row>
    <row r="203" spans="1:17">
      <c r="A203" s="25" t="s">
        <v>161</v>
      </c>
      <c r="B203" s="24" t="s">
        <v>43</v>
      </c>
      <c r="C203" s="25">
        <v>57069.464</v>
      </c>
      <c r="D203" s="25">
        <v>2.0000000000000001E-4</v>
      </c>
      <c r="E203" s="1">
        <f t="shared" si="34"/>
        <v>21755.564897763696</v>
      </c>
      <c r="F203" s="1">
        <f t="shared" si="35"/>
        <v>21755.5</v>
      </c>
      <c r="G203" s="1">
        <f t="shared" si="37"/>
        <v>3.038034999917727E-2</v>
      </c>
      <c r="H203" s="26"/>
      <c r="I203" s="2"/>
      <c r="J203" s="2"/>
      <c r="K203" s="1">
        <f t="shared" si="32"/>
        <v>3.038034999917727E-2</v>
      </c>
      <c r="O203" s="1">
        <f t="shared" ca="1" si="33"/>
        <v>3.4443340410374487E-2</v>
      </c>
      <c r="Q203" s="72">
        <f t="shared" si="36"/>
        <v>42050.964</v>
      </c>
    </row>
    <row r="204" spans="1:17">
      <c r="A204" s="25" t="s">
        <v>161</v>
      </c>
      <c r="B204" s="24" t="s">
        <v>43</v>
      </c>
      <c r="C204" s="25">
        <v>57332.553699999997</v>
      </c>
      <c r="D204" s="25">
        <v>2.0000000000000001E-4</v>
      </c>
      <c r="E204" s="1">
        <f t="shared" si="34"/>
        <v>22317.570706879731</v>
      </c>
      <c r="F204" s="1">
        <f t="shared" si="35"/>
        <v>22317.5</v>
      </c>
      <c r="G204" s="1">
        <f t="shared" si="37"/>
        <v>3.3099749991379213E-2</v>
      </c>
      <c r="H204" s="26"/>
      <c r="I204" s="2"/>
      <c r="J204" s="2"/>
      <c r="K204" s="1">
        <f t="shared" si="32"/>
        <v>3.3099749991379213E-2</v>
      </c>
      <c r="O204" s="1">
        <f t="shared" ca="1" si="33"/>
        <v>3.5857459662310229E-2</v>
      </c>
      <c r="Q204" s="72">
        <f t="shared" si="36"/>
        <v>42314.053699999997</v>
      </c>
    </row>
    <row r="205" spans="1:17">
      <c r="A205" s="41" t="s">
        <v>162</v>
      </c>
      <c r="B205" s="42" t="s">
        <v>43</v>
      </c>
      <c r="C205" s="43">
        <v>57414.474499999997</v>
      </c>
      <c r="D205" s="43">
        <v>3.5000000000000001E-3</v>
      </c>
      <c r="E205" s="1">
        <f t="shared" si="34"/>
        <v>22492.567924510957</v>
      </c>
      <c r="F205" s="1">
        <f t="shared" si="35"/>
        <v>22492.5</v>
      </c>
      <c r="G205" s="1">
        <f t="shared" si="37"/>
        <v>3.1797249990631826E-2</v>
      </c>
      <c r="H205" s="26"/>
      <c r="I205" s="2"/>
      <c r="J205" s="2"/>
      <c r="K205" s="1">
        <f t="shared" si="32"/>
        <v>3.1797249990631826E-2</v>
      </c>
      <c r="O205" s="1">
        <f t="shared" ca="1" si="33"/>
        <v>3.6297799287023313E-2</v>
      </c>
      <c r="Q205" s="72">
        <f t="shared" si="36"/>
        <v>42395.974499999997</v>
      </c>
    </row>
    <row r="206" spans="1:17">
      <c r="A206" s="39" t="s">
        <v>163</v>
      </c>
      <c r="B206" s="40" t="s">
        <v>43</v>
      </c>
      <c r="C206" s="39">
        <v>57423.139499999997</v>
      </c>
      <c r="D206" s="39" t="s">
        <v>159</v>
      </c>
      <c r="E206" s="1">
        <f t="shared" si="34"/>
        <v>22511.077886459261</v>
      </c>
      <c r="F206" s="1">
        <f t="shared" si="35"/>
        <v>22511</v>
      </c>
      <c r="G206" s="1">
        <f t="shared" si="37"/>
        <v>3.6460699993767776E-2</v>
      </c>
      <c r="H206" s="26"/>
      <c r="I206" s="2"/>
      <c r="J206" s="2"/>
      <c r="K206" s="1">
        <f t="shared" si="32"/>
        <v>3.6460699993767776E-2</v>
      </c>
      <c r="O206" s="1">
        <f t="shared" ca="1" si="33"/>
        <v>3.6344349475921557E-2</v>
      </c>
      <c r="Q206" s="72">
        <f t="shared" si="36"/>
        <v>42404.639499999997</v>
      </c>
    </row>
    <row r="207" spans="1:17">
      <c r="A207" s="25" t="s">
        <v>161</v>
      </c>
      <c r="B207" s="24" t="s">
        <v>43</v>
      </c>
      <c r="C207" s="25">
        <v>57479.545899999997</v>
      </c>
      <c r="D207" s="25">
        <v>2.0000000000000001E-4</v>
      </c>
      <c r="E207" s="1">
        <f t="shared" si="34"/>
        <v>22631.571864259695</v>
      </c>
      <c r="F207" s="1">
        <f t="shared" si="35"/>
        <v>22631.5</v>
      </c>
      <c r="G207" s="1">
        <f t="shared" si="37"/>
        <v>3.3641549991443753E-2</v>
      </c>
      <c r="H207" s="26"/>
      <c r="I207" s="2"/>
      <c r="J207" s="2"/>
      <c r="K207" s="1">
        <f t="shared" si="32"/>
        <v>3.3641549991443753E-2</v>
      </c>
      <c r="O207" s="1">
        <f t="shared" ca="1" si="33"/>
        <v>3.6647554760366852E-2</v>
      </c>
      <c r="Q207" s="72">
        <f t="shared" si="36"/>
        <v>42461.045899999997</v>
      </c>
    </row>
    <row r="208" spans="1:17">
      <c r="A208" s="35" t="s">
        <v>164</v>
      </c>
      <c r="B208" s="24"/>
      <c r="C208" s="25">
        <v>57707.996500000001</v>
      </c>
      <c r="D208" s="25">
        <v>1E-4</v>
      </c>
      <c r="E208" s="1">
        <f t="shared" si="34"/>
        <v>23119.582471653477</v>
      </c>
      <c r="F208" s="1">
        <f t="shared" si="35"/>
        <v>23119.5</v>
      </c>
      <c r="G208" s="1">
        <f t="shared" si="37"/>
        <v>3.8607149996096268E-2</v>
      </c>
      <c r="H208" s="26"/>
      <c r="I208" s="2"/>
      <c r="J208" s="2"/>
      <c r="K208" s="1">
        <f t="shared" si="32"/>
        <v>3.8607149996096268E-2</v>
      </c>
      <c r="O208" s="1">
        <f t="shared" ref="O208:O218" ca="1" si="38">+C$11+C$12*F208</f>
        <v>3.7875473256709632E-2</v>
      </c>
      <c r="Q208" s="72">
        <f t="shared" si="36"/>
        <v>42689.496500000001</v>
      </c>
    </row>
    <row r="209" spans="1:17">
      <c r="A209" s="47" t="s">
        <v>166</v>
      </c>
      <c r="B209" s="48" t="s">
        <v>43</v>
      </c>
      <c r="C209" s="49">
        <v>57721.572399999946</v>
      </c>
      <c r="D209" s="49">
        <v>1E-4</v>
      </c>
      <c r="E209" s="1">
        <f t="shared" si="34"/>
        <v>23148.58297856784</v>
      </c>
      <c r="F209" s="1">
        <f t="shared" si="35"/>
        <v>23148.5</v>
      </c>
      <c r="G209" s="1">
        <f t="shared" si="37"/>
        <v>3.8844449940370396E-2</v>
      </c>
      <c r="H209" s="26"/>
      <c r="I209" s="2"/>
      <c r="J209" s="2"/>
      <c r="K209" s="1">
        <f t="shared" si="32"/>
        <v>3.8844449940370396E-2</v>
      </c>
      <c r="O209" s="1">
        <f t="shared" ca="1" si="38"/>
        <v>3.7948443823090657E-2</v>
      </c>
      <c r="Q209" s="72">
        <f t="shared" si="36"/>
        <v>42703.072399999946</v>
      </c>
    </row>
    <row r="210" spans="1:17">
      <c r="A210" s="47" t="s">
        <v>166</v>
      </c>
      <c r="B210" s="48" t="s">
        <v>43</v>
      </c>
      <c r="C210" s="49">
        <v>57847.502299999818</v>
      </c>
      <c r="D210" s="49">
        <v>8.0000000000000004E-4</v>
      </c>
      <c r="E210" s="1">
        <f t="shared" si="34"/>
        <v>23417.591363697818</v>
      </c>
      <c r="F210" s="1">
        <f t="shared" si="35"/>
        <v>23417.5</v>
      </c>
      <c r="G210" s="1">
        <f t="shared" si="37"/>
        <v>4.2769749816216063E-2</v>
      </c>
      <c r="H210" s="26"/>
      <c r="I210" s="2"/>
      <c r="J210" s="2"/>
      <c r="K210" s="1">
        <f t="shared" si="32"/>
        <v>4.2769749816216063E-2</v>
      </c>
      <c r="O210" s="1">
        <f t="shared" ca="1" si="38"/>
        <v>3.862530873193535E-2</v>
      </c>
      <c r="Q210" s="72">
        <f t="shared" si="36"/>
        <v>42829.002299999818</v>
      </c>
    </row>
    <row r="211" spans="1:17">
      <c r="A211" s="39" t="s">
        <v>165</v>
      </c>
      <c r="B211" s="44" t="s">
        <v>43</v>
      </c>
      <c r="C211" s="45">
        <v>57864.354200000002</v>
      </c>
      <c r="D211" s="45">
        <v>5.0000000000000001E-4</v>
      </c>
      <c r="E211" s="1">
        <f t="shared" si="34"/>
        <v>23453.589982019806</v>
      </c>
      <c r="F211" s="1">
        <f t="shared" si="35"/>
        <v>23453.5</v>
      </c>
      <c r="G211" s="1">
        <f t="shared" si="37"/>
        <v>4.2122949998883996E-2</v>
      </c>
      <c r="H211" s="26"/>
      <c r="I211" s="2"/>
      <c r="J211" s="2"/>
      <c r="K211" s="1">
        <f t="shared" si="32"/>
        <v>4.2122949998883996E-2</v>
      </c>
      <c r="O211" s="1">
        <f t="shared" ca="1" si="38"/>
        <v>3.8715892883304896E-2</v>
      </c>
      <c r="Q211" s="72">
        <f t="shared" si="36"/>
        <v>42845.854200000002</v>
      </c>
    </row>
    <row r="212" spans="1:17">
      <c r="A212" s="39" t="s">
        <v>165</v>
      </c>
      <c r="B212" s="44" t="s">
        <v>46</v>
      </c>
      <c r="C212" s="45">
        <v>57867.395100000002</v>
      </c>
      <c r="D212" s="45">
        <v>1.6999999999999999E-3</v>
      </c>
      <c r="E212" s="1">
        <f t="shared" si="34"/>
        <v>23460.085878533202</v>
      </c>
      <c r="F212" s="1">
        <f t="shared" si="35"/>
        <v>23460</v>
      </c>
      <c r="G212" s="1">
        <f t="shared" si="37"/>
        <v>4.0201999996497761E-2</v>
      </c>
      <c r="H212" s="26"/>
      <c r="I212" s="2"/>
      <c r="J212" s="2"/>
      <c r="K212" s="1">
        <f t="shared" si="32"/>
        <v>4.0201999996497761E-2</v>
      </c>
      <c r="O212" s="1">
        <f t="shared" ca="1" si="38"/>
        <v>3.8732248355079955E-2</v>
      </c>
      <c r="Q212" s="72">
        <f t="shared" si="36"/>
        <v>42848.895100000002</v>
      </c>
    </row>
    <row r="213" spans="1:17">
      <c r="A213" s="39" t="s">
        <v>165</v>
      </c>
      <c r="B213" s="44" t="s">
        <v>46</v>
      </c>
      <c r="C213" s="45">
        <v>57873.480900000002</v>
      </c>
      <c r="D213" s="45">
        <v>1E-3</v>
      </c>
      <c r="E213" s="1">
        <f t="shared" ref="E213:E218" si="39">+(C213-C$7)/C$8</f>
        <v>23473.086216262574</v>
      </c>
      <c r="F213" s="1">
        <f t="shared" ref="F213:F244" si="40">ROUND(2*E213,0)/2</f>
        <v>23473</v>
      </c>
      <c r="G213" s="1">
        <f t="shared" si="37"/>
        <v>4.0360099999816157E-2</v>
      </c>
      <c r="H213" s="26"/>
      <c r="I213" s="2"/>
      <c r="J213" s="2"/>
      <c r="K213" s="1">
        <f t="shared" si="32"/>
        <v>4.0360099999816157E-2</v>
      </c>
      <c r="O213" s="1">
        <f t="shared" ca="1" si="38"/>
        <v>3.8764959298630067E-2</v>
      </c>
      <c r="Q213" s="72">
        <f t="shared" ref="Q213:Q218" si="41">+C213-15018.5</f>
        <v>42854.980900000002</v>
      </c>
    </row>
    <row r="214" spans="1:17">
      <c r="A214" s="47" t="s">
        <v>167</v>
      </c>
      <c r="B214" s="48" t="s">
        <v>43</v>
      </c>
      <c r="C214" s="49">
        <v>58922.094299999997</v>
      </c>
      <c r="D214" s="49" t="s">
        <v>159</v>
      </c>
      <c r="E214" s="1">
        <f t="shared" si="39"/>
        <v>25713.108620472711</v>
      </c>
      <c r="F214" s="1">
        <f t="shared" si="40"/>
        <v>25713</v>
      </c>
      <c r="G214" s="1">
        <f t="shared" si="37"/>
        <v>5.0848099992435891E-2</v>
      </c>
      <c r="H214" s="26"/>
      <c r="I214" s="2"/>
      <c r="J214" s="2"/>
      <c r="K214" s="1">
        <f t="shared" si="32"/>
        <v>5.0848099992435891E-2</v>
      </c>
      <c r="O214" s="1">
        <f t="shared" ca="1" si="38"/>
        <v>4.440130649495759E-2</v>
      </c>
      <c r="Q214" s="72">
        <f t="shared" si="41"/>
        <v>43903.594299999997</v>
      </c>
    </row>
    <row r="215" spans="1:17">
      <c r="A215" s="71" t="s">
        <v>976</v>
      </c>
      <c r="B215" s="24"/>
      <c r="C215" s="46">
        <v>58937.775099999999</v>
      </c>
      <c r="D215" s="28">
        <v>5.0000000000000001E-4</v>
      </c>
      <c r="E215" s="1">
        <f t="shared" si="39"/>
        <v>25746.605563498561</v>
      </c>
      <c r="F215" s="1">
        <f t="shared" si="40"/>
        <v>25746.5</v>
      </c>
      <c r="G215" s="1">
        <f t="shared" si="37"/>
        <v>4.941704999509966E-2</v>
      </c>
      <c r="H215" s="26"/>
      <c r="I215" s="2"/>
      <c r="J215" s="2"/>
      <c r="K215" s="1">
        <f t="shared" si="32"/>
        <v>4.941704999509966E-2</v>
      </c>
      <c r="O215" s="1">
        <f t="shared" ca="1" si="38"/>
        <v>4.4485600080259813E-2</v>
      </c>
      <c r="Q215" s="72">
        <f t="shared" si="41"/>
        <v>43919.275099999999</v>
      </c>
    </row>
    <row r="216" spans="1:17">
      <c r="A216" s="74" t="s">
        <v>978</v>
      </c>
      <c r="B216" s="75" t="s">
        <v>43</v>
      </c>
      <c r="C216" s="76">
        <v>59258.444900000002</v>
      </c>
      <c r="D216" s="74">
        <v>1.5E-3</v>
      </c>
      <c r="E216" s="1">
        <f t="shared" si="39"/>
        <v>26431.612579767465</v>
      </c>
      <c r="F216" s="1">
        <f t="shared" si="40"/>
        <v>26431.5</v>
      </c>
      <c r="G216" s="1">
        <f t="shared" si="37"/>
        <v>5.2701549997436814E-2</v>
      </c>
      <c r="H216" s="26"/>
      <c r="I216" s="2"/>
      <c r="J216" s="2"/>
      <c r="K216" s="1">
        <f t="shared" si="32"/>
        <v>5.2701549997436814E-2</v>
      </c>
      <c r="O216" s="1">
        <f t="shared" ca="1" si="38"/>
        <v>4.620921518270818E-2</v>
      </c>
      <c r="Q216" s="72">
        <f t="shared" si="41"/>
        <v>44239.944900000002</v>
      </c>
    </row>
    <row r="217" spans="1:17">
      <c r="A217" s="70" t="s">
        <v>975</v>
      </c>
      <c r="B217" s="2"/>
      <c r="C217" s="26">
        <v>59536.982400000001</v>
      </c>
      <c r="D217" s="26">
        <v>2.0000000000000001E-4</v>
      </c>
      <c r="E217" s="1">
        <f t="shared" si="39"/>
        <v>27026.617602984486</v>
      </c>
      <c r="F217" s="1">
        <f t="shared" si="40"/>
        <v>27026.5</v>
      </c>
      <c r="G217" s="1">
        <f t="shared" si="37"/>
        <v>5.5053049996786285E-2</v>
      </c>
      <c r="H217" s="26"/>
      <c r="I217" s="2"/>
      <c r="J217" s="2"/>
      <c r="K217" s="1">
        <f t="shared" si="32"/>
        <v>5.5053049996786285E-2</v>
      </c>
      <c r="O217" s="1">
        <f t="shared" ca="1" si="38"/>
        <v>4.7706369906732674E-2</v>
      </c>
      <c r="Q217" s="72">
        <f t="shared" si="41"/>
        <v>44518.482400000001</v>
      </c>
    </row>
    <row r="218" spans="1:17">
      <c r="A218" s="70" t="s">
        <v>977</v>
      </c>
      <c r="B218" s="2"/>
      <c r="C218" s="46">
        <v>59603.925499999998</v>
      </c>
      <c r="D218" s="28">
        <v>2.0000000000000001E-4</v>
      </c>
      <c r="E218" s="1">
        <f t="shared" si="39"/>
        <v>27169.619822684592</v>
      </c>
      <c r="F218" s="1">
        <f t="shared" si="40"/>
        <v>27169.5</v>
      </c>
      <c r="G218" s="1">
        <f t="shared" si="37"/>
        <v>5.6092149992764462E-2</v>
      </c>
      <c r="H218" s="26"/>
      <c r="I218" s="2"/>
      <c r="J218" s="2"/>
      <c r="K218" s="1">
        <f t="shared" si="32"/>
        <v>5.6092149992764462E-2</v>
      </c>
      <c r="O218" s="1">
        <f t="shared" ca="1" si="38"/>
        <v>4.8066190285783933E-2</v>
      </c>
      <c r="Q218" s="72">
        <f t="shared" si="41"/>
        <v>44585.425499999998</v>
      </c>
    </row>
    <row r="219" spans="1:17">
      <c r="A219" s="77" t="s">
        <v>979</v>
      </c>
      <c r="B219" s="77" t="s">
        <v>43</v>
      </c>
      <c r="C219" s="78">
        <v>59897.441999999806</v>
      </c>
      <c r="D219" s="74">
        <v>2.9999999999999997E-4</v>
      </c>
      <c r="E219" s="1">
        <f t="shared" ref="E219" si="42">+(C219-C$7)/C$8</f>
        <v>27796.622620860657</v>
      </c>
      <c r="F219" s="1">
        <f t="shared" si="40"/>
        <v>27796.5</v>
      </c>
      <c r="G219" s="1">
        <f t="shared" ref="G219" si="43">+C219-(C$7+F219*C$8)</f>
        <v>5.740204980247654E-2</v>
      </c>
      <c r="H219" s="26"/>
      <c r="I219" s="2"/>
      <c r="J219" s="2"/>
      <c r="N219" s="1">
        <f>G219</f>
        <v>5.740204980247654E-2</v>
      </c>
      <c r="O219" s="1">
        <f t="shared" ref="O219" ca="1" si="44">+C$11+C$12*F219</f>
        <v>4.9643864255470252E-2</v>
      </c>
      <c r="Q219" s="72">
        <f t="shared" ref="Q219" si="45">+C219-15018.5</f>
        <v>44878.941999999806</v>
      </c>
    </row>
  </sheetData>
  <sheetProtection selectLockedCells="1" selectUnlockedCells="1"/>
  <sortState xmlns:xlrd2="http://schemas.microsoft.com/office/spreadsheetml/2017/richdata2" ref="A21:AH218">
    <sortCondition ref="C21:C218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60"/>
  <sheetViews>
    <sheetView topLeftCell="A67" workbookViewId="0">
      <selection activeCell="A50" sqref="A50"/>
    </sheetView>
  </sheetViews>
  <sheetFormatPr defaultRowHeight="12.75"/>
  <cols>
    <col min="1" max="1" width="23.5703125" style="26" customWidth="1"/>
    <col min="2" max="2" width="6" style="1" customWidth="1"/>
    <col min="3" max="3" width="14" style="1" customWidth="1"/>
    <col min="4" max="4" width="7.28515625" style="26" customWidth="1"/>
    <col min="5" max="5" width="22.7109375" style="26" customWidth="1"/>
    <col min="6" max="8" width="27.7109375" style="1" customWidth="1"/>
    <col min="9" max="9" width="18.7109375" style="1" customWidth="1"/>
    <col min="10" max="10" width="27.7109375" style="1" customWidth="1"/>
    <col min="13" max="13" width="27.7109375" style="26" customWidth="1"/>
    <col min="14" max="14" width="27.7109375" style="1" customWidth="1"/>
  </cols>
  <sheetData>
    <row r="1" spans="1:13" ht="15.75">
      <c r="A1" s="61" t="s">
        <v>176</v>
      </c>
    </row>
    <row r="3" spans="1:13">
      <c r="A3" s="62" t="s">
        <v>177</v>
      </c>
    </row>
    <row r="11" spans="1:13">
      <c r="A11" s="63" t="s">
        <v>57</v>
      </c>
      <c r="B11" s="64" t="s">
        <v>43</v>
      </c>
      <c r="C11" s="65">
        <v>42451.255499999999</v>
      </c>
      <c r="D11" s="63" t="s">
        <v>34</v>
      </c>
      <c r="E11" s="63">
        <f>VLOOKUP(C11,'Active 1'!C$21:E$188,3,FALSE)</f>
        <v>3815.9923123187773</v>
      </c>
      <c r="F11" s="64" t="s">
        <v>178</v>
      </c>
      <c r="G11" s="65">
        <v>3816</v>
      </c>
      <c r="H11" s="65" t="s">
        <v>179</v>
      </c>
      <c r="I11" s="1">
        <f t="shared" ref="I11:I74" si="0">1*C11</f>
        <v>42451.255499999999</v>
      </c>
      <c r="J11" s="64" t="s">
        <v>180</v>
      </c>
      <c r="M11" s="63" t="s">
        <v>181</v>
      </c>
    </row>
    <row r="12" spans="1:13">
      <c r="A12" s="63" t="s">
        <v>57</v>
      </c>
      <c r="B12" s="64" t="s">
        <v>46</v>
      </c>
      <c r="C12" s="65">
        <v>42452.430800000002</v>
      </c>
      <c r="D12" s="63" t="s">
        <v>34</v>
      </c>
      <c r="E12" s="63">
        <f>VLOOKUP(C12,'Active 1'!C$21:E$188,3,FALSE)</f>
        <v>3818.5029635746268</v>
      </c>
      <c r="F12" s="64" t="s">
        <v>182</v>
      </c>
      <c r="G12" s="65">
        <v>3818.5</v>
      </c>
      <c r="H12" s="65" t="s">
        <v>183</v>
      </c>
      <c r="I12" s="1">
        <f t="shared" si="0"/>
        <v>42452.430800000002</v>
      </c>
      <c r="J12" s="64" t="s">
        <v>180</v>
      </c>
      <c r="M12" s="63" t="s">
        <v>181</v>
      </c>
    </row>
    <row r="13" spans="1:13">
      <c r="A13" s="63" t="s">
        <v>57</v>
      </c>
      <c r="B13" s="64" t="s">
        <v>43</v>
      </c>
      <c r="C13" s="65">
        <v>42452.662300000004</v>
      </c>
      <c r="D13" s="63" t="s">
        <v>34</v>
      </c>
      <c r="E13" s="63">
        <f>VLOOKUP(C13,'Active 1'!C$21:E$188,3,FALSE)</f>
        <v>3818.9974890283252</v>
      </c>
      <c r="F13" s="64" t="s">
        <v>184</v>
      </c>
      <c r="G13" s="65">
        <v>3819</v>
      </c>
      <c r="H13" s="65" t="s">
        <v>185</v>
      </c>
      <c r="I13" s="1">
        <f t="shared" si="0"/>
        <v>42452.662300000004</v>
      </c>
      <c r="J13" s="64" t="s">
        <v>180</v>
      </c>
      <c r="M13" s="63" t="s">
        <v>181</v>
      </c>
    </row>
    <row r="14" spans="1:13">
      <c r="A14" s="63" t="s">
        <v>57</v>
      </c>
      <c r="B14" s="64" t="s">
        <v>46</v>
      </c>
      <c r="C14" s="65">
        <v>42454.303999999996</v>
      </c>
      <c r="D14" s="63" t="s">
        <v>34</v>
      </c>
      <c r="E14" s="63">
        <f>VLOOKUP(C14,'Active 1'!C$21:E$188,3,FALSE)</f>
        <v>3822.504454200367</v>
      </c>
      <c r="F14" s="64" t="s">
        <v>186</v>
      </c>
      <c r="G14" s="65">
        <v>3822.5</v>
      </c>
      <c r="H14" s="65" t="s">
        <v>187</v>
      </c>
      <c r="I14" s="1">
        <f t="shared" si="0"/>
        <v>42454.303999999996</v>
      </c>
      <c r="J14" s="64" t="s">
        <v>180</v>
      </c>
      <c r="M14" s="63" t="s">
        <v>181</v>
      </c>
    </row>
    <row r="15" spans="1:13">
      <c r="A15" s="63" t="s">
        <v>188</v>
      </c>
      <c r="B15" s="64" t="s">
        <v>46</v>
      </c>
      <c r="C15" s="65">
        <v>42461.326000000001</v>
      </c>
      <c r="D15" s="63" t="s">
        <v>33</v>
      </c>
      <c r="E15" s="63">
        <f>VLOOKUP(C15,'Active 1'!C$21:E$188,3,FALSE)</f>
        <v>3837.5047035992825</v>
      </c>
      <c r="F15" s="64" t="s">
        <v>189</v>
      </c>
      <c r="G15" s="65">
        <v>3837.5</v>
      </c>
      <c r="H15" s="65" t="s">
        <v>190</v>
      </c>
      <c r="I15" s="1">
        <f t="shared" si="0"/>
        <v>42461.326000000001</v>
      </c>
      <c r="J15" s="64"/>
      <c r="M15" s="63" t="s">
        <v>191</v>
      </c>
    </row>
    <row r="16" spans="1:13">
      <c r="A16" s="63" t="s">
        <v>188</v>
      </c>
      <c r="B16" s="64" t="s">
        <v>43</v>
      </c>
      <c r="C16" s="65">
        <v>42464.347999999998</v>
      </c>
      <c r="D16" s="63" t="s">
        <v>33</v>
      </c>
      <c r="E16" s="63">
        <f>VLOOKUP(C16,'Active 1'!C$21:E$188,3,FALSE)</f>
        <v>3843.9602367356329</v>
      </c>
      <c r="F16" s="64" t="s">
        <v>192</v>
      </c>
      <c r="G16" s="65">
        <v>3844</v>
      </c>
      <c r="H16" s="65" t="s">
        <v>193</v>
      </c>
      <c r="I16" s="1">
        <f t="shared" si="0"/>
        <v>42464.347999999998</v>
      </c>
      <c r="J16" s="64"/>
      <c r="M16" s="63" t="s">
        <v>194</v>
      </c>
    </row>
    <row r="17" spans="1:13">
      <c r="A17" s="63" t="s">
        <v>188</v>
      </c>
      <c r="B17" s="64" t="s">
        <v>43</v>
      </c>
      <c r="C17" s="65">
        <v>42464.351000000002</v>
      </c>
      <c r="D17" s="63" t="s">
        <v>33</v>
      </c>
      <c r="E17" s="63">
        <f>VLOOKUP(C17,'Active 1'!C$21:E$188,3,FALSE)</f>
        <v>3843.9666452728388</v>
      </c>
      <c r="F17" s="64" t="s">
        <v>195</v>
      </c>
      <c r="G17" s="65">
        <v>3844</v>
      </c>
      <c r="H17" s="65" t="s">
        <v>196</v>
      </c>
      <c r="I17" s="1">
        <f t="shared" si="0"/>
        <v>42464.351000000002</v>
      </c>
      <c r="J17" s="64"/>
      <c r="M17" s="63" t="s">
        <v>191</v>
      </c>
    </row>
    <row r="18" spans="1:13">
      <c r="A18" s="63" t="s">
        <v>57</v>
      </c>
      <c r="B18" s="64" t="s">
        <v>46</v>
      </c>
      <c r="C18" s="65">
        <v>42472.557999999997</v>
      </c>
      <c r="D18" s="63" t="s">
        <v>34</v>
      </c>
      <c r="E18" s="63">
        <f>VLOOKUP(C18,'Active 1'!C$21:E$188,3,FALSE)</f>
        <v>3861.4982668645139</v>
      </c>
      <c r="F18" s="64" t="s">
        <v>197</v>
      </c>
      <c r="G18" s="65">
        <v>3861.5</v>
      </c>
      <c r="H18" s="65" t="s">
        <v>198</v>
      </c>
      <c r="I18" s="1">
        <f t="shared" si="0"/>
        <v>42472.557999999997</v>
      </c>
      <c r="J18" s="64" t="s">
        <v>180</v>
      </c>
      <c r="M18" s="63" t="s">
        <v>181</v>
      </c>
    </row>
    <row r="19" spans="1:13">
      <c r="A19" s="63" t="s">
        <v>57</v>
      </c>
      <c r="B19" s="64" t="s">
        <v>46</v>
      </c>
      <c r="C19" s="65">
        <v>42524.517999999996</v>
      </c>
      <c r="D19" s="63" t="s">
        <v>34</v>
      </c>
      <c r="E19" s="63">
        <f>VLOOKUP(C19,'Active 1'!C$21:E$188,3,FALSE)</f>
        <v>3972.4941311150324</v>
      </c>
      <c r="F19" s="64" t="s">
        <v>199</v>
      </c>
      <c r="G19" s="65">
        <v>3972.5</v>
      </c>
      <c r="H19" s="65" t="s">
        <v>200</v>
      </c>
      <c r="I19" s="1">
        <f t="shared" si="0"/>
        <v>42524.517999999996</v>
      </c>
      <c r="J19" s="64" t="s">
        <v>180</v>
      </c>
      <c r="M19" s="63" t="s">
        <v>181</v>
      </c>
    </row>
    <row r="20" spans="1:13">
      <c r="A20" s="63" t="s">
        <v>201</v>
      </c>
      <c r="B20" s="64" t="s">
        <v>46</v>
      </c>
      <c r="C20" s="65">
        <v>43925.625999999997</v>
      </c>
      <c r="D20" s="63" t="s">
        <v>33</v>
      </c>
      <c r="E20" s="63">
        <f>VLOOKUP(C20,'Active 1'!C$21:E$188,3,FALSE)</f>
        <v>6965.511709412137</v>
      </c>
      <c r="F20" s="64" t="s">
        <v>202</v>
      </c>
      <c r="G20" s="65">
        <v>6965.5</v>
      </c>
      <c r="H20" s="65" t="s">
        <v>203</v>
      </c>
      <c r="I20" s="1">
        <f t="shared" si="0"/>
        <v>43925.625999999997</v>
      </c>
      <c r="J20" s="64"/>
      <c r="M20" s="63" t="s">
        <v>204</v>
      </c>
    </row>
    <row r="21" spans="1:13">
      <c r="A21" s="63" t="s">
        <v>205</v>
      </c>
      <c r="B21" s="64" t="s">
        <v>46</v>
      </c>
      <c r="C21" s="65">
        <v>44298.284</v>
      </c>
      <c r="D21" s="63" t="s">
        <v>33</v>
      </c>
      <c r="E21" s="63">
        <f>VLOOKUP(C21,'Active 1'!C$21:E$188,3,FALSE)</f>
        <v>7761.5759276544504</v>
      </c>
      <c r="F21" s="64" t="s">
        <v>206</v>
      </c>
      <c r="G21" s="65">
        <v>7761.5</v>
      </c>
      <c r="H21" s="65" t="s">
        <v>207</v>
      </c>
      <c r="I21" s="1">
        <f t="shared" si="0"/>
        <v>44298.284</v>
      </c>
      <c r="J21" s="64"/>
      <c r="M21" s="63" t="s">
        <v>191</v>
      </c>
    </row>
    <row r="22" spans="1:13" ht="12.75" customHeight="1">
      <c r="A22" s="63" t="s">
        <v>208</v>
      </c>
      <c r="B22" s="64" t="s">
        <v>43</v>
      </c>
      <c r="C22" s="65">
        <v>44342.387000000002</v>
      </c>
      <c r="D22" s="63" t="s">
        <v>33</v>
      </c>
      <c r="E22" s="63">
        <f>VLOOKUP(C22,'Active 1'!C$21:E$188,3,FALSE)</f>
        <v>7855.7878329862633</v>
      </c>
      <c r="F22" s="64" t="s">
        <v>209</v>
      </c>
      <c r="G22" s="65">
        <v>7856</v>
      </c>
      <c r="H22" s="65" t="s">
        <v>210</v>
      </c>
      <c r="I22" s="1">
        <f t="shared" si="0"/>
        <v>44342.387000000002</v>
      </c>
      <c r="J22" s="64"/>
      <c r="M22" s="63" t="s">
        <v>191</v>
      </c>
    </row>
    <row r="23" spans="1:13">
      <c r="A23" s="63" t="s">
        <v>211</v>
      </c>
      <c r="B23" s="64" t="s">
        <v>43</v>
      </c>
      <c r="C23" s="65">
        <v>44371.447999999997</v>
      </c>
      <c r="D23" s="63" t="s">
        <v>33</v>
      </c>
      <c r="E23" s="63">
        <f>VLOOKUP(C23,'Active 1'!C$21:E$188,3,FALSE)</f>
        <v>7917.8673328127397</v>
      </c>
      <c r="F23" s="64" t="s">
        <v>212</v>
      </c>
      <c r="G23" s="65">
        <v>7918</v>
      </c>
      <c r="H23" s="65" t="s">
        <v>213</v>
      </c>
      <c r="I23" s="1">
        <f t="shared" si="0"/>
        <v>44371.447999999997</v>
      </c>
      <c r="J23" s="64"/>
      <c r="M23" s="63" t="s">
        <v>191</v>
      </c>
    </row>
    <row r="24" spans="1:13">
      <c r="A24" s="63" t="s">
        <v>201</v>
      </c>
      <c r="B24" s="64" t="s">
        <v>43</v>
      </c>
      <c r="C24" s="65">
        <v>44372.453000000001</v>
      </c>
      <c r="D24" s="63" t="s">
        <v>33</v>
      </c>
      <c r="E24" s="63">
        <f>VLOOKUP(C24,'Active 1'!C$21:E$188,3,FALSE)</f>
        <v>7920.014192773715</v>
      </c>
      <c r="F24" s="64" t="s">
        <v>214</v>
      </c>
      <c r="G24" s="65">
        <v>7920</v>
      </c>
      <c r="H24" s="65" t="s">
        <v>215</v>
      </c>
      <c r="I24" s="1">
        <f t="shared" si="0"/>
        <v>44372.453000000001</v>
      </c>
      <c r="J24" s="64"/>
      <c r="M24" s="63" t="s">
        <v>204</v>
      </c>
    </row>
    <row r="25" spans="1:13">
      <c r="A25" s="63" t="s">
        <v>216</v>
      </c>
      <c r="B25" s="64" t="s">
        <v>46</v>
      </c>
      <c r="C25" s="65">
        <v>45051.459000000003</v>
      </c>
      <c r="D25" s="63" t="s">
        <v>32</v>
      </c>
      <c r="E25" s="63">
        <f>VLOOKUP(C25,'Active 1'!C$21:E$188,3,FALSE)</f>
        <v>9370.4925954159153</v>
      </c>
      <c r="F25" s="64" t="s">
        <v>217</v>
      </c>
      <c r="G25" s="65">
        <v>9370.5</v>
      </c>
      <c r="H25" s="65" t="s">
        <v>218</v>
      </c>
      <c r="I25" s="1">
        <f t="shared" si="0"/>
        <v>45051.459000000003</v>
      </c>
      <c r="J25" s="64"/>
      <c r="M25" s="63" t="s">
        <v>219</v>
      </c>
    </row>
    <row r="26" spans="1:13">
      <c r="A26" s="63" t="s">
        <v>216</v>
      </c>
      <c r="B26" s="64" t="s">
        <v>43</v>
      </c>
      <c r="C26" s="65">
        <v>45107.41</v>
      </c>
      <c r="D26" s="63" t="s">
        <v>32</v>
      </c>
      <c r="E26" s="63">
        <f>VLOOKUP(C26,'Active 1'!C$21:E$188,3,FALSE)</f>
        <v>9490.0139503173959</v>
      </c>
      <c r="F26" s="64" t="s">
        <v>220</v>
      </c>
      <c r="G26" s="65">
        <v>9490</v>
      </c>
      <c r="H26" s="65" t="s">
        <v>215</v>
      </c>
      <c r="I26" s="1">
        <f t="shared" si="0"/>
        <v>45107.41</v>
      </c>
      <c r="J26" s="64"/>
      <c r="M26" s="63" t="s">
        <v>219</v>
      </c>
    </row>
    <row r="27" spans="1:13">
      <c r="A27" s="63" t="s">
        <v>221</v>
      </c>
      <c r="B27" s="64" t="s">
        <v>46</v>
      </c>
      <c r="C27" s="65">
        <v>45781.273999999998</v>
      </c>
      <c r="D27" s="63" t="s">
        <v>33</v>
      </c>
      <c r="E27" s="63">
        <f>VLOOKUP(C27,'Active 1'!C$21:E$188,3,FALSE)</f>
        <v>10929.508120204073</v>
      </c>
      <c r="F27" s="64" t="s">
        <v>222</v>
      </c>
      <c r="G27" s="65">
        <v>10929.5</v>
      </c>
      <c r="H27" s="65" t="s">
        <v>223</v>
      </c>
      <c r="I27" s="1">
        <f t="shared" si="0"/>
        <v>45781.273999999998</v>
      </c>
      <c r="J27" s="64"/>
      <c r="M27" s="63" t="s">
        <v>224</v>
      </c>
    </row>
    <row r="28" spans="1:13">
      <c r="A28" s="63" t="s">
        <v>225</v>
      </c>
      <c r="B28" s="64" t="s">
        <v>46</v>
      </c>
      <c r="C28" s="65">
        <v>45809.362000000001</v>
      </c>
      <c r="D28" s="63" t="s">
        <v>33</v>
      </c>
      <c r="E28" s="63">
        <f>VLOOKUP(C28,'Active 1'!C$21:E$188,3,FALSE)</f>
        <v>10989.509117799704</v>
      </c>
      <c r="F28" s="64" t="s">
        <v>226</v>
      </c>
      <c r="G28" s="65">
        <v>10989.5</v>
      </c>
      <c r="H28" s="65" t="s">
        <v>223</v>
      </c>
      <c r="I28" s="1">
        <f t="shared" si="0"/>
        <v>45809.362000000001</v>
      </c>
      <c r="J28" s="64"/>
      <c r="M28" s="63" t="s">
        <v>224</v>
      </c>
    </row>
    <row r="29" spans="1:13">
      <c r="A29" s="63" t="s">
        <v>225</v>
      </c>
      <c r="B29" s="64" t="s">
        <v>46</v>
      </c>
      <c r="C29" s="65">
        <v>46035.476000000002</v>
      </c>
      <c r="D29" s="63" t="s">
        <v>33</v>
      </c>
      <c r="E29" s="63">
        <f>VLOOKUP(C29,'Active 1'!C$21:E$188,3,FALSE)</f>
        <v>11472.529111047244</v>
      </c>
      <c r="F29" s="64" t="s">
        <v>227</v>
      </c>
      <c r="G29" s="65">
        <v>11472.5</v>
      </c>
      <c r="H29" s="65" t="s">
        <v>228</v>
      </c>
      <c r="I29" s="1">
        <f t="shared" si="0"/>
        <v>46035.476000000002</v>
      </c>
      <c r="J29" s="64"/>
      <c r="M29" s="63" t="s">
        <v>204</v>
      </c>
    </row>
    <row r="30" spans="1:13">
      <c r="A30" s="63" t="s">
        <v>225</v>
      </c>
      <c r="B30" s="64" t="s">
        <v>46</v>
      </c>
      <c r="C30" s="65">
        <v>46109.434999999998</v>
      </c>
      <c r="D30" s="63" t="s">
        <v>33</v>
      </c>
      <c r="E30" s="63">
        <f>VLOOKUP(C30,'Active 1'!C$21:E$188,3,FALSE)</f>
        <v>11630.518778562711</v>
      </c>
      <c r="F30" s="64" t="s">
        <v>229</v>
      </c>
      <c r="G30" s="65">
        <v>11630.5</v>
      </c>
      <c r="H30" s="65" t="s">
        <v>230</v>
      </c>
      <c r="I30" s="1">
        <f t="shared" si="0"/>
        <v>46109.434999999998</v>
      </c>
      <c r="J30" s="64"/>
      <c r="M30" s="63" t="s">
        <v>204</v>
      </c>
    </row>
    <row r="31" spans="1:13">
      <c r="A31" s="63" t="s">
        <v>231</v>
      </c>
      <c r="B31" s="64" t="s">
        <v>46</v>
      </c>
      <c r="C31" s="65">
        <v>46118.341</v>
      </c>
      <c r="D31" s="63" t="s">
        <v>33</v>
      </c>
      <c r="E31" s="63">
        <f>VLOOKUP(C31,'Active 1'!C$21:E$188,3,FALSE)</f>
        <v>11649.543589321285</v>
      </c>
      <c r="F31" s="64" t="s">
        <v>232</v>
      </c>
      <c r="G31" s="65">
        <v>11649.5</v>
      </c>
      <c r="H31" s="65" t="s">
        <v>233</v>
      </c>
      <c r="I31" s="1">
        <f t="shared" si="0"/>
        <v>46118.341</v>
      </c>
      <c r="J31" s="64"/>
      <c r="M31" s="63" t="s">
        <v>234</v>
      </c>
    </row>
    <row r="32" spans="1:13">
      <c r="A32" s="63" t="s">
        <v>235</v>
      </c>
      <c r="B32" s="64" t="s">
        <v>46</v>
      </c>
      <c r="C32" s="65">
        <v>46535.411</v>
      </c>
      <c r="D32" s="63" t="s">
        <v>33</v>
      </c>
      <c r="E32" s="63">
        <f>VLOOKUP(C32,'Active 1'!C$21:E$188,3,FALSE)</f>
        <v>12540.479792226681</v>
      </c>
      <c r="F32" s="64" t="s">
        <v>236</v>
      </c>
      <c r="G32" s="65">
        <v>12540.5</v>
      </c>
      <c r="H32" s="65" t="s">
        <v>237</v>
      </c>
      <c r="I32" s="1">
        <f t="shared" si="0"/>
        <v>46535.411</v>
      </c>
      <c r="J32" s="64"/>
      <c r="M32" s="63" t="s">
        <v>238</v>
      </c>
    </row>
    <row r="33" spans="1:13">
      <c r="A33" s="63" t="s">
        <v>235</v>
      </c>
      <c r="B33" s="64" t="s">
        <v>46</v>
      </c>
      <c r="C33" s="65">
        <v>46535.415999999997</v>
      </c>
      <c r="D33" s="63" t="s">
        <v>33</v>
      </c>
      <c r="E33" s="63">
        <f>VLOOKUP(C33,'Active 1'!C$21:E$188,3,FALSE)</f>
        <v>12540.490473122003</v>
      </c>
      <c r="F33" s="64" t="s">
        <v>239</v>
      </c>
      <c r="G33" s="65">
        <v>12540.5</v>
      </c>
      <c r="H33" s="65" t="s">
        <v>240</v>
      </c>
      <c r="I33" s="1">
        <f t="shared" si="0"/>
        <v>46535.415999999997</v>
      </c>
      <c r="J33" s="64"/>
      <c r="M33" s="63" t="s">
        <v>241</v>
      </c>
    </row>
    <row r="34" spans="1:13">
      <c r="A34" s="63" t="s">
        <v>235</v>
      </c>
      <c r="B34" s="64" t="s">
        <v>43</v>
      </c>
      <c r="C34" s="65">
        <v>46552.500999999997</v>
      </c>
      <c r="D34" s="63" t="s">
        <v>33</v>
      </c>
      <c r="E34" s="63">
        <f>VLOOKUP(C34,'Active 1'!C$21:E$188,3,FALSE)</f>
        <v>12576.987092458416</v>
      </c>
      <c r="F34" s="64" t="s">
        <v>242</v>
      </c>
      <c r="G34" s="65">
        <v>12577</v>
      </c>
      <c r="H34" s="65" t="s">
        <v>243</v>
      </c>
      <c r="I34" s="1">
        <f t="shared" si="0"/>
        <v>46552.500999999997</v>
      </c>
      <c r="J34" s="64"/>
      <c r="M34" s="63" t="s">
        <v>244</v>
      </c>
    </row>
    <row r="35" spans="1:13">
      <c r="A35" s="63" t="s">
        <v>235</v>
      </c>
      <c r="B35" s="64" t="s">
        <v>43</v>
      </c>
      <c r="C35" s="65">
        <v>46553.436999999998</v>
      </c>
      <c r="D35" s="63" t="s">
        <v>33</v>
      </c>
      <c r="E35" s="63">
        <f>VLOOKUP(C35,'Active 1'!C$21:E$188,3,FALSE)</f>
        <v>12578.986556063855</v>
      </c>
      <c r="F35" s="64" t="s">
        <v>245</v>
      </c>
      <c r="G35" s="65">
        <v>12579</v>
      </c>
      <c r="H35" s="65" t="s">
        <v>243</v>
      </c>
      <c r="I35" s="1">
        <f t="shared" si="0"/>
        <v>46553.436999999998</v>
      </c>
      <c r="J35" s="64"/>
      <c r="M35" s="63" t="s">
        <v>238</v>
      </c>
    </row>
    <row r="36" spans="1:13">
      <c r="A36" s="63" t="s">
        <v>235</v>
      </c>
      <c r="B36" s="64" t="s">
        <v>46</v>
      </c>
      <c r="C36" s="65">
        <v>46708.627</v>
      </c>
      <c r="D36" s="63" t="s">
        <v>33</v>
      </c>
      <c r="E36" s="63">
        <f>VLOOKUP(C36,'Active 1'!C$21:E$188,3,FALSE)</f>
        <v>12910.500185260131</v>
      </c>
      <c r="F36" s="64" t="s">
        <v>246</v>
      </c>
      <c r="G36" s="65">
        <v>12910.5</v>
      </c>
      <c r="H36" s="65" t="s">
        <v>247</v>
      </c>
      <c r="I36" s="1">
        <f t="shared" si="0"/>
        <v>46708.627</v>
      </c>
      <c r="J36" s="64"/>
      <c r="M36" s="63" t="s">
        <v>248</v>
      </c>
    </row>
    <row r="37" spans="1:13">
      <c r="A37" s="63" t="s">
        <v>235</v>
      </c>
      <c r="B37" s="64" t="s">
        <v>46</v>
      </c>
      <c r="C37" s="65">
        <v>46708.629000000001</v>
      </c>
      <c r="D37" s="63" t="s">
        <v>33</v>
      </c>
      <c r="E37" s="63">
        <f>VLOOKUP(C37,'Active 1'!C$21:E$188,3,FALSE)</f>
        <v>12910.504457618263</v>
      </c>
      <c r="F37" s="64" t="s">
        <v>249</v>
      </c>
      <c r="G37" s="65">
        <v>12910.5</v>
      </c>
      <c r="H37" s="65" t="s">
        <v>190</v>
      </c>
      <c r="I37" s="1">
        <f t="shared" si="0"/>
        <v>46708.629000000001</v>
      </c>
      <c r="J37" s="64"/>
      <c r="M37" s="63" t="s">
        <v>250</v>
      </c>
    </row>
    <row r="38" spans="1:13">
      <c r="A38" s="63" t="s">
        <v>251</v>
      </c>
      <c r="B38" s="64" t="s">
        <v>43</v>
      </c>
      <c r="C38" s="65">
        <v>46826.351999999999</v>
      </c>
      <c r="D38" s="63" t="s">
        <v>33</v>
      </c>
      <c r="E38" s="63">
        <f>VLOOKUP(C38,'Active 1'!C$21:E$188,3,FALSE)</f>
        <v>13161.981865762293</v>
      </c>
      <c r="F38" s="64" t="s">
        <v>252</v>
      </c>
      <c r="G38" s="65">
        <v>13162</v>
      </c>
      <c r="H38" s="65" t="s">
        <v>253</v>
      </c>
      <c r="I38" s="1">
        <f t="shared" si="0"/>
        <v>46826.351999999999</v>
      </c>
      <c r="J38" s="64"/>
      <c r="M38" s="63" t="s">
        <v>254</v>
      </c>
    </row>
    <row r="39" spans="1:13">
      <c r="A39" s="63" t="s">
        <v>251</v>
      </c>
      <c r="B39" s="64" t="s">
        <v>46</v>
      </c>
      <c r="C39" s="65">
        <v>46826.587</v>
      </c>
      <c r="D39" s="63" t="s">
        <v>33</v>
      </c>
      <c r="E39" s="63">
        <f>VLOOKUP(C39,'Active 1'!C$21:E$188,3,FALSE)</f>
        <v>13162.483867842719</v>
      </c>
      <c r="F39" s="64" t="s">
        <v>255</v>
      </c>
      <c r="G39" s="65">
        <v>13162.5</v>
      </c>
      <c r="H39" s="65" t="s">
        <v>253</v>
      </c>
      <c r="I39" s="1">
        <f t="shared" si="0"/>
        <v>46826.587</v>
      </c>
      <c r="J39" s="64"/>
      <c r="M39" s="63" t="s">
        <v>254</v>
      </c>
    </row>
    <row r="40" spans="1:13">
      <c r="A40" s="63" t="s">
        <v>251</v>
      </c>
      <c r="B40" s="64" t="s">
        <v>46</v>
      </c>
      <c r="C40" s="65">
        <v>46851.394999999997</v>
      </c>
      <c r="D40" s="63" t="s">
        <v>33</v>
      </c>
      <c r="E40" s="63">
        <f>VLOOKUP(C40,'Active 1'!C$21:E$188,3,FALSE)</f>
        <v>13215.478198103045</v>
      </c>
      <c r="F40" s="64" t="s">
        <v>256</v>
      </c>
      <c r="G40" s="65">
        <v>13215.5</v>
      </c>
      <c r="H40" s="65" t="s">
        <v>257</v>
      </c>
      <c r="I40" s="1">
        <f t="shared" si="0"/>
        <v>46851.394999999997</v>
      </c>
      <c r="J40" s="64"/>
      <c r="M40" s="63" t="s">
        <v>258</v>
      </c>
    </row>
    <row r="41" spans="1:13">
      <c r="A41" s="63" t="s">
        <v>251</v>
      </c>
      <c r="B41" s="64" t="s">
        <v>46</v>
      </c>
      <c r="C41" s="65">
        <v>46851.4</v>
      </c>
      <c r="D41" s="63" t="s">
        <v>33</v>
      </c>
      <c r="E41" s="63">
        <f>VLOOKUP(C41,'Active 1'!C$21:E$188,3,FALSE)</f>
        <v>13215.488878998383</v>
      </c>
      <c r="F41" s="64" t="s">
        <v>259</v>
      </c>
      <c r="G41" s="65">
        <v>13215.5</v>
      </c>
      <c r="H41" s="65" t="s">
        <v>260</v>
      </c>
      <c r="I41" s="1">
        <f t="shared" si="0"/>
        <v>46851.4</v>
      </c>
      <c r="J41" s="64"/>
      <c r="M41" s="63" t="s">
        <v>261</v>
      </c>
    </row>
    <row r="42" spans="1:13">
      <c r="A42" s="63" t="s">
        <v>251</v>
      </c>
      <c r="B42" s="64" t="s">
        <v>46</v>
      </c>
      <c r="C42" s="65">
        <v>46851.4</v>
      </c>
      <c r="D42" s="63" t="s">
        <v>33</v>
      </c>
      <c r="E42" s="63">
        <f>VLOOKUP(C42,'Active 1'!C$21:E$188,3,FALSE)</f>
        <v>13215.488878998383</v>
      </c>
      <c r="F42" s="64" t="s">
        <v>259</v>
      </c>
      <c r="G42" s="65">
        <v>13215.5</v>
      </c>
      <c r="H42" s="65" t="s">
        <v>260</v>
      </c>
      <c r="I42" s="1">
        <f t="shared" si="0"/>
        <v>46851.4</v>
      </c>
      <c r="J42" s="64"/>
      <c r="M42" s="63" t="s">
        <v>262</v>
      </c>
    </row>
    <row r="43" spans="1:13">
      <c r="A43" s="63" t="s">
        <v>251</v>
      </c>
      <c r="B43" s="64" t="s">
        <v>46</v>
      </c>
      <c r="C43" s="65">
        <v>46851.404000000002</v>
      </c>
      <c r="D43" s="63" t="s">
        <v>33</v>
      </c>
      <c r="E43" s="63">
        <f>VLOOKUP(C43,'Active 1'!C$21:E$188,3,FALSE)</f>
        <v>13215.497423714647</v>
      </c>
      <c r="F43" s="64" t="s">
        <v>263</v>
      </c>
      <c r="G43" s="65">
        <v>13215.5</v>
      </c>
      <c r="H43" s="65" t="s">
        <v>264</v>
      </c>
      <c r="I43" s="1">
        <f t="shared" si="0"/>
        <v>46851.404000000002</v>
      </c>
      <c r="J43" s="64"/>
      <c r="M43" s="63" t="s">
        <v>248</v>
      </c>
    </row>
    <row r="44" spans="1:13">
      <c r="A44" s="66" t="s">
        <v>265</v>
      </c>
      <c r="B44" s="64" t="s">
        <v>43</v>
      </c>
      <c r="C44" s="65">
        <v>46857.257100000003</v>
      </c>
      <c r="D44" s="63" t="s">
        <v>34</v>
      </c>
      <c r="E44" s="63">
        <f>VLOOKUP(C44,'Active 1'!C$21:E$188,3,FALSE)</f>
        <v>13228.00069340373</v>
      </c>
      <c r="F44" s="64" t="s">
        <v>266</v>
      </c>
      <c r="G44" s="65">
        <v>13228</v>
      </c>
      <c r="H44" s="65" t="s">
        <v>267</v>
      </c>
      <c r="I44" s="1">
        <f t="shared" si="0"/>
        <v>46857.257100000003</v>
      </c>
      <c r="J44" s="64" t="s">
        <v>180</v>
      </c>
      <c r="M44" s="63" t="s">
        <v>268</v>
      </c>
    </row>
    <row r="45" spans="1:13">
      <c r="A45" s="66" t="s">
        <v>265</v>
      </c>
      <c r="B45" s="64" t="s">
        <v>43</v>
      </c>
      <c r="C45" s="65">
        <v>46859.130400000002</v>
      </c>
      <c r="D45" s="63" t="s">
        <v>34</v>
      </c>
      <c r="E45" s="63">
        <f>VLOOKUP(C45,'Active 1'!C$21:E$188,3,FALSE)</f>
        <v>13232.002397647388</v>
      </c>
      <c r="F45" s="64" t="s">
        <v>269</v>
      </c>
      <c r="G45" s="65">
        <v>13232</v>
      </c>
      <c r="H45" s="65" t="s">
        <v>270</v>
      </c>
      <c r="I45" s="1">
        <f t="shared" si="0"/>
        <v>46859.130400000002</v>
      </c>
      <c r="J45" s="64" t="s">
        <v>180</v>
      </c>
      <c r="M45" s="63" t="s">
        <v>268</v>
      </c>
    </row>
    <row r="46" spans="1:13">
      <c r="A46" s="66" t="s">
        <v>265</v>
      </c>
      <c r="B46" s="64" t="s">
        <v>43</v>
      </c>
      <c r="C46" s="65">
        <v>46860.065000000002</v>
      </c>
      <c r="D46" s="63" t="s">
        <v>34</v>
      </c>
      <c r="E46" s="63">
        <f>VLOOKUP(C46,'Active 1'!C$21:E$188,3,FALSE)</f>
        <v>13233.998870602134</v>
      </c>
      <c r="F46" s="64" t="s">
        <v>271</v>
      </c>
      <c r="G46" s="65">
        <v>13234</v>
      </c>
      <c r="H46" s="65" t="s">
        <v>272</v>
      </c>
      <c r="I46" s="1">
        <f t="shared" si="0"/>
        <v>46860.065000000002</v>
      </c>
      <c r="J46" s="64" t="s">
        <v>180</v>
      </c>
      <c r="M46" s="63" t="s">
        <v>268</v>
      </c>
    </row>
    <row r="47" spans="1:13">
      <c r="A47" s="66" t="s">
        <v>265</v>
      </c>
      <c r="B47" s="64" t="s">
        <v>46</v>
      </c>
      <c r="C47" s="65">
        <v>46885.112099999998</v>
      </c>
      <c r="D47" s="63" t="s">
        <v>34</v>
      </c>
      <c r="E47" s="63">
        <f>VLOOKUP(C47,'Active 1'!C$21:E$188,3,FALSE)</f>
        <v>13287.503961277052</v>
      </c>
      <c r="F47" s="64" t="s">
        <v>273</v>
      </c>
      <c r="G47" s="65">
        <v>13287.5</v>
      </c>
      <c r="H47" s="65" t="s">
        <v>274</v>
      </c>
      <c r="I47" s="1">
        <f t="shared" si="0"/>
        <v>46885.112099999998</v>
      </c>
      <c r="J47" s="64" t="s">
        <v>180</v>
      </c>
      <c r="M47" s="63" t="s">
        <v>268</v>
      </c>
    </row>
    <row r="48" spans="1:13">
      <c r="A48" s="66" t="s">
        <v>265</v>
      </c>
      <c r="B48" s="64" t="s">
        <v>46</v>
      </c>
      <c r="C48" s="65">
        <v>46886.049299999999</v>
      </c>
      <c r="D48" s="63" t="s">
        <v>34</v>
      </c>
      <c r="E48" s="63">
        <f>VLOOKUP(C48,'Active 1'!C$21:E$188,3,FALSE)</f>
        <v>13289.505988297367</v>
      </c>
      <c r="F48" s="64" t="s">
        <v>275</v>
      </c>
      <c r="G48" s="65">
        <v>13289.5</v>
      </c>
      <c r="H48" s="65" t="s">
        <v>276</v>
      </c>
      <c r="I48" s="1">
        <f t="shared" si="0"/>
        <v>46886.049299999999</v>
      </c>
      <c r="J48" s="64" t="s">
        <v>180</v>
      </c>
      <c r="M48" s="63" t="s">
        <v>268</v>
      </c>
    </row>
    <row r="49" spans="1:13">
      <c r="A49" s="63" t="s">
        <v>251</v>
      </c>
      <c r="B49" s="64" t="s">
        <v>43</v>
      </c>
      <c r="C49" s="65">
        <v>46891.425000000003</v>
      </c>
      <c r="D49" s="63" t="s">
        <v>33</v>
      </c>
      <c r="E49" s="63">
        <f>VLOOKUP(C49,'Active 1'!C$21:E$188,3,FALSE)</f>
        <v>13300.989446100524</v>
      </c>
      <c r="F49" s="64" t="s">
        <v>277</v>
      </c>
      <c r="G49" s="65">
        <v>13301</v>
      </c>
      <c r="H49" s="65" t="s">
        <v>260</v>
      </c>
      <c r="I49" s="1">
        <f t="shared" si="0"/>
        <v>46891.425000000003</v>
      </c>
      <c r="J49" s="64"/>
      <c r="M49" s="63" t="s">
        <v>241</v>
      </c>
    </row>
    <row r="50" spans="1:13">
      <c r="A50" s="63" t="s">
        <v>251</v>
      </c>
      <c r="B50" s="64" t="s">
        <v>46</v>
      </c>
      <c r="C50" s="65">
        <v>46910.389000000003</v>
      </c>
      <c r="D50" s="63" t="s">
        <v>33</v>
      </c>
      <c r="E50" s="63">
        <f>VLOOKUP(C50,'Active 1'!C$21:E$188,3,FALSE)</f>
        <v>13341.499945901272</v>
      </c>
      <c r="F50" s="64" t="s">
        <v>278</v>
      </c>
      <c r="G50" s="65">
        <v>13341.5</v>
      </c>
      <c r="H50" s="65" t="s">
        <v>279</v>
      </c>
      <c r="I50" s="1">
        <f t="shared" si="0"/>
        <v>46910.389000000003</v>
      </c>
      <c r="J50" s="64"/>
      <c r="M50" s="63" t="s">
        <v>261</v>
      </c>
    </row>
    <row r="51" spans="1:13">
      <c r="A51" s="63" t="s">
        <v>251</v>
      </c>
      <c r="B51" s="64" t="s">
        <v>46</v>
      </c>
      <c r="C51" s="65">
        <v>46910.396000000001</v>
      </c>
      <c r="D51" s="63" t="s">
        <v>33</v>
      </c>
      <c r="E51" s="63">
        <f>VLOOKUP(C51,'Active 1'!C$21:E$188,3,FALSE)</f>
        <v>13341.514899154727</v>
      </c>
      <c r="F51" s="64" t="s">
        <v>280</v>
      </c>
      <c r="G51" s="65">
        <v>13341.5</v>
      </c>
      <c r="H51" s="65" t="s">
        <v>215</v>
      </c>
      <c r="I51" s="1">
        <f t="shared" si="0"/>
        <v>46910.396000000001</v>
      </c>
      <c r="J51" s="64"/>
      <c r="M51" s="63" t="s">
        <v>281</v>
      </c>
    </row>
    <row r="52" spans="1:13">
      <c r="A52" s="63" t="s">
        <v>251</v>
      </c>
      <c r="B52" s="64" t="s">
        <v>46</v>
      </c>
      <c r="C52" s="65">
        <v>46910.398000000001</v>
      </c>
      <c r="D52" s="63" t="s">
        <v>33</v>
      </c>
      <c r="E52" s="63">
        <f>VLOOKUP(C52,'Active 1'!C$21:E$188,3,FALSE)</f>
        <v>13341.519171512859</v>
      </c>
      <c r="F52" s="64" t="s">
        <v>282</v>
      </c>
      <c r="G52" s="65">
        <v>13341.5</v>
      </c>
      <c r="H52" s="65" t="s">
        <v>230</v>
      </c>
      <c r="I52" s="1">
        <f t="shared" si="0"/>
        <v>46910.398000000001</v>
      </c>
      <c r="J52" s="64"/>
      <c r="M52" s="63" t="s">
        <v>262</v>
      </c>
    </row>
    <row r="53" spans="1:13">
      <c r="A53" s="63" t="s">
        <v>251</v>
      </c>
      <c r="B53" s="64" t="s">
        <v>46</v>
      </c>
      <c r="C53" s="65">
        <v>46910.402999999998</v>
      </c>
      <c r="D53" s="63" t="s">
        <v>33</v>
      </c>
      <c r="E53" s="63">
        <f>VLOOKUP(C53,'Active 1'!C$21:E$188,3,FALSE)</f>
        <v>13341.529852408181</v>
      </c>
      <c r="F53" s="64" t="s">
        <v>283</v>
      </c>
      <c r="G53" s="65">
        <v>13341.5</v>
      </c>
      <c r="H53" s="65" t="s">
        <v>228</v>
      </c>
      <c r="I53" s="1">
        <f t="shared" si="0"/>
        <v>46910.402999999998</v>
      </c>
      <c r="J53" s="64"/>
      <c r="M53" s="63" t="s">
        <v>284</v>
      </c>
    </row>
    <row r="54" spans="1:13">
      <c r="A54" s="63" t="s">
        <v>251</v>
      </c>
      <c r="B54" s="64" t="s">
        <v>43</v>
      </c>
      <c r="C54" s="65">
        <v>46913.432000000001</v>
      </c>
      <c r="D54" s="63" t="s">
        <v>33</v>
      </c>
      <c r="E54" s="63">
        <f>VLOOKUP(C54,'Active 1'!C$21:E$188,3,FALSE)</f>
        <v>13348.000338798001</v>
      </c>
      <c r="F54" s="64" t="s">
        <v>285</v>
      </c>
      <c r="G54" s="65">
        <v>13348</v>
      </c>
      <c r="H54" s="65" t="s">
        <v>247</v>
      </c>
      <c r="I54" s="1">
        <f t="shared" si="0"/>
        <v>46913.432000000001</v>
      </c>
      <c r="J54" s="64"/>
      <c r="M54" s="63" t="s">
        <v>286</v>
      </c>
    </row>
    <row r="55" spans="1:13">
      <c r="A55" s="63" t="s">
        <v>251</v>
      </c>
      <c r="B55" s="64" t="s">
        <v>46</v>
      </c>
      <c r="C55" s="65">
        <v>46916.461000000003</v>
      </c>
      <c r="D55" s="63" t="s">
        <v>33</v>
      </c>
      <c r="E55" s="63">
        <f>VLOOKUP(C55,'Active 1'!C$21:E$188,3,FALSE)</f>
        <v>13354.470825187822</v>
      </c>
      <c r="F55" s="64" t="s">
        <v>287</v>
      </c>
      <c r="G55" s="65">
        <v>13354.5</v>
      </c>
      <c r="H55" s="65" t="s">
        <v>288</v>
      </c>
      <c r="I55" s="1">
        <f t="shared" si="0"/>
        <v>46916.461000000003</v>
      </c>
      <c r="J55" s="64"/>
      <c r="M55" s="63" t="s">
        <v>281</v>
      </c>
    </row>
    <row r="56" spans="1:13">
      <c r="A56" s="66" t="s">
        <v>265</v>
      </c>
      <c r="B56" s="64" t="s">
        <v>46</v>
      </c>
      <c r="C56" s="65">
        <v>47118.239300000001</v>
      </c>
      <c r="D56" s="63" t="s">
        <v>34</v>
      </c>
      <c r="E56" s="63">
        <f>VLOOKUP(C56,'Active 1'!C$21:E$188,3,FALSE)</f>
        <v>13785.505405547723</v>
      </c>
      <c r="F56" s="64" t="s">
        <v>289</v>
      </c>
      <c r="G56" s="65">
        <v>13785.5</v>
      </c>
      <c r="H56" s="65" t="s">
        <v>290</v>
      </c>
      <c r="I56" s="1">
        <f t="shared" si="0"/>
        <v>47118.239300000001</v>
      </c>
      <c r="J56" s="64" t="s">
        <v>180</v>
      </c>
      <c r="M56" s="63" t="s">
        <v>268</v>
      </c>
    </row>
    <row r="57" spans="1:13">
      <c r="A57" s="63" t="s">
        <v>291</v>
      </c>
      <c r="B57" s="64" t="s">
        <v>43</v>
      </c>
      <c r="C57" s="65">
        <v>47206.472000000002</v>
      </c>
      <c r="D57" s="63" t="s">
        <v>33</v>
      </c>
      <c r="E57" s="63">
        <f>VLOOKUP(C57,'Active 1'!C$21:E$188,3,FALSE)</f>
        <v>13973.986252192391</v>
      </c>
      <c r="F57" s="64" t="s">
        <v>292</v>
      </c>
      <c r="G57" s="65">
        <v>13974</v>
      </c>
      <c r="H57" s="65" t="s">
        <v>243</v>
      </c>
      <c r="I57" s="1">
        <f t="shared" si="0"/>
        <v>47206.472000000002</v>
      </c>
      <c r="J57" s="64"/>
      <c r="M57" s="63" t="s">
        <v>293</v>
      </c>
    </row>
    <row r="58" spans="1:13">
      <c r="A58" s="63" t="s">
        <v>291</v>
      </c>
      <c r="B58" s="64" t="s">
        <v>43</v>
      </c>
      <c r="C58" s="65">
        <v>47214.438000000002</v>
      </c>
      <c r="D58" s="63" t="s">
        <v>33</v>
      </c>
      <c r="E58" s="63">
        <f>VLOOKUP(C58,'Active 1'!C$21:E$188,3,FALSE)</f>
        <v>13991.00305462926</v>
      </c>
      <c r="F58" s="64" t="s">
        <v>294</v>
      </c>
      <c r="G58" s="65">
        <v>13991</v>
      </c>
      <c r="H58" s="65" t="s">
        <v>295</v>
      </c>
      <c r="I58" s="1">
        <f t="shared" si="0"/>
        <v>47214.438000000002</v>
      </c>
      <c r="J58" s="64"/>
      <c r="M58" s="63" t="s">
        <v>293</v>
      </c>
    </row>
    <row r="59" spans="1:13">
      <c r="A59" s="63" t="s">
        <v>296</v>
      </c>
      <c r="B59" s="64" t="s">
        <v>46</v>
      </c>
      <c r="C59" s="65">
        <v>47233.4</v>
      </c>
      <c r="D59" s="63" t="s">
        <v>33</v>
      </c>
      <c r="E59" s="63">
        <f>VLOOKUP(C59,'Active 1'!C$21:E$188,3,FALSE)</f>
        <v>14031.509282071875</v>
      </c>
      <c r="F59" s="64" t="s">
        <v>297</v>
      </c>
      <c r="G59" s="65">
        <v>14031.5</v>
      </c>
      <c r="H59" s="65" t="s">
        <v>223</v>
      </c>
      <c r="I59" s="1">
        <f t="shared" si="0"/>
        <v>47233.4</v>
      </c>
      <c r="J59" s="64"/>
      <c r="M59" s="63" t="s">
        <v>293</v>
      </c>
    </row>
    <row r="60" spans="1:13">
      <c r="A60" s="63" t="s">
        <v>251</v>
      </c>
      <c r="B60" s="64" t="s">
        <v>43</v>
      </c>
      <c r="C60" s="65">
        <v>47265.455999999998</v>
      </c>
      <c r="D60" s="63" t="s">
        <v>33</v>
      </c>
      <c r="E60" s="63">
        <f>VLOOKUP(C60,'Active 1'!C$21:E$188,3,FALSE)</f>
        <v>14099.986638199942</v>
      </c>
      <c r="F60" s="64" t="s">
        <v>298</v>
      </c>
      <c r="G60" s="65">
        <v>14100</v>
      </c>
      <c r="H60" s="65" t="s">
        <v>243</v>
      </c>
      <c r="I60" s="1">
        <f t="shared" si="0"/>
        <v>47265.455999999998</v>
      </c>
      <c r="J60" s="64"/>
      <c r="M60" s="63" t="s">
        <v>258</v>
      </c>
    </row>
    <row r="61" spans="1:13">
      <c r="A61" s="63" t="s">
        <v>296</v>
      </c>
      <c r="B61" s="64" t="s">
        <v>46</v>
      </c>
      <c r="C61" s="65">
        <v>47270.368999999999</v>
      </c>
      <c r="D61" s="63" t="s">
        <v>33</v>
      </c>
      <c r="E61" s="63">
        <f>VLOOKUP(C61,'Active 1'!C$21:E$188,3,FALSE)</f>
        <v>14110.481685949419</v>
      </c>
      <c r="F61" s="64" t="s">
        <v>299</v>
      </c>
      <c r="G61" s="65">
        <v>14110.5</v>
      </c>
      <c r="H61" s="65" t="s">
        <v>237</v>
      </c>
      <c r="I61" s="1">
        <f t="shared" si="0"/>
        <v>47270.368999999999</v>
      </c>
      <c r="J61" s="64"/>
      <c r="M61" s="63" t="s">
        <v>293</v>
      </c>
    </row>
    <row r="62" spans="1:13">
      <c r="A62" s="63" t="s">
        <v>300</v>
      </c>
      <c r="B62" s="64" t="s">
        <v>43</v>
      </c>
      <c r="C62" s="65">
        <v>47590.34</v>
      </c>
      <c r="D62" s="63" t="s">
        <v>33</v>
      </c>
      <c r="E62" s="63">
        <f>VLOOKUP(C62,'Active 1'!C$21:E$188,3,FALSE)</f>
        <v>14793.997037760482</v>
      </c>
      <c r="F62" s="64" t="s">
        <v>301</v>
      </c>
      <c r="G62" s="65">
        <v>14794</v>
      </c>
      <c r="H62" s="65" t="s">
        <v>264</v>
      </c>
      <c r="I62" s="1">
        <f t="shared" si="0"/>
        <v>47590.34</v>
      </c>
      <c r="J62" s="64"/>
      <c r="M62" s="63" t="s">
        <v>293</v>
      </c>
    </row>
    <row r="63" spans="1:13">
      <c r="A63" s="63" t="s">
        <v>300</v>
      </c>
      <c r="B63" s="64" t="s">
        <v>43</v>
      </c>
      <c r="C63" s="65">
        <v>47597.358</v>
      </c>
      <c r="D63" s="63" t="s">
        <v>33</v>
      </c>
      <c r="E63" s="63">
        <f>VLOOKUP(C63,'Active 1'!C$21:E$188,3,FALSE)</f>
        <v>14808.988742443134</v>
      </c>
      <c r="F63" s="64" t="s">
        <v>302</v>
      </c>
      <c r="G63" s="65">
        <v>14809</v>
      </c>
      <c r="H63" s="65" t="s">
        <v>260</v>
      </c>
      <c r="I63" s="1">
        <f t="shared" si="0"/>
        <v>47597.358</v>
      </c>
      <c r="J63" s="64"/>
      <c r="M63" s="63" t="s">
        <v>293</v>
      </c>
    </row>
    <row r="64" spans="1:13">
      <c r="A64" s="63" t="s">
        <v>300</v>
      </c>
      <c r="B64" s="64" t="s">
        <v>43</v>
      </c>
      <c r="C64" s="65">
        <v>47612.358</v>
      </c>
      <c r="D64" s="63" t="s">
        <v>33</v>
      </c>
      <c r="E64" s="63">
        <f>VLOOKUP(C64,'Active 1'!C$21:E$188,3,FALSE)</f>
        <v>14841.031428427696</v>
      </c>
      <c r="F64" s="64" t="s">
        <v>303</v>
      </c>
      <c r="G64" s="65">
        <v>14841</v>
      </c>
      <c r="H64" s="65" t="s">
        <v>304</v>
      </c>
      <c r="I64" s="1">
        <f t="shared" si="0"/>
        <v>47612.358</v>
      </c>
      <c r="J64" s="64"/>
      <c r="M64" s="63" t="s">
        <v>293</v>
      </c>
    </row>
    <row r="65" spans="1:13">
      <c r="A65" s="63" t="s">
        <v>251</v>
      </c>
      <c r="B65" s="64" t="s">
        <v>46</v>
      </c>
      <c r="C65" s="65">
        <v>47673.434999999998</v>
      </c>
      <c r="D65" s="63" t="s">
        <v>33</v>
      </c>
      <c r="E65" s="63">
        <f>VLOOKUP(C65,'Active 1'!C$21:E$188,3,FALSE)</f>
        <v>14971.502837219627</v>
      </c>
      <c r="F65" s="64" t="s">
        <v>305</v>
      </c>
      <c r="G65" s="65">
        <v>14971.5</v>
      </c>
      <c r="H65" s="65" t="s">
        <v>295</v>
      </c>
      <c r="I65" s="1">
        <f t="shared" si="0"/>
        <v>47673.434999999998</v>
      </c>
      <c r="J65" s="64"/>
      <c r="M65" s="63" t="s">
        <v>258</v>
      </c>
    </row>
    <row r="66" spans="1:13">
      <c r="A66" s="63" t="s">
        <v>306</v>
      </c>
      <c r="B66" s="64" t="s">
        <v>43</v>
      </c>
      <c r="C66" s="65">
        <v>47939.557999999997</v>
      </c>
      <c r="D66" s="63" t="s">
        <v>33</v>
      </c>
      <c r="E66" s="63">
        <f>VLOOKUP(C66,'Active 1'!C$21:E$188,3,FALSE)</f>
        <v>15539.98921870425</v>
      </c>
      <c r="F66" s="64" t="s">
        <v>307</v>
      </c>
      <c r="G66" s="65">
        <v>15540</v>
      </c>
      <c r="H66" s="65" t="s">
        <v>260</v>
      </c>
      <c r="I66" s="1">
        <f t="shared" si="0"/>
        <v>47939.557999999997</v>
      </c>
      <c r="J66" s="64"/>
      <c r="M66" s="63" t="s">
        <v>254</v>
      </c>
    </row>
    <row r="67" spans="1:13">
      <c r="A67" s="63" t="s">
        <v>306</v>
      </c>
      <c r="B67" s="64" t="s">
        <v>43</v>
      </c>
      <c r="C67" s="65">
        <v>47939.56</v>
      </c>
      <c r="D67" s="63" t="s">
        <v>33</v>
      </c>
      <c r="E67" s="63">
        <f>VLOOKUP(C67,'Active 1'!C$21:E$188,3,FALSE)</f>
        <v>15539.993491062382</v>
      </c>
      <c r="F67" s="64" t="s">
        <v>308</v>
      </c>
      <c r="G67" s="65">
        <v>15540</v>
      </c>
      <c r="H67" s="65" t="s">
        <v>218</v>
      </c>
      <c r="I67" s="1">
        <f t="shared" si="0"/>
        <v>47939.56</v>
      </c>
      <c r="J67" s="64"/>
      <c r="M67" s="63" t="s">
        <v>309</v>
      </c>
    </row>
    <row r="68" spans="1:13">
      <c r="A68" s="63" t="s">
        <v>306</v>
      </c>
      <c r="B68" s="64" t="s">
        <v>43</v>
      </c>
      <c r="C68" s="65">
        <v>47939.571000000004</v>
      </c>
      <c r="D68" s="63" t="s">
        <v>33</v>
      </c>
      <c r="E68" s="63">
        <f>VLOOKUP(C68,'Active 1'!C$21:E$188,3,FALSE)</f>
        <v>15540.016989032118</v>
      </c>
      <c r="F68" s="64" t="s">
        <v>310</v>
      </c>
      <c r="G68" s="65">
        <v>15540</v>
      </c>
      <c r="H68" s="65" t="s">
        <v>311</v>
      </c>
      <c r="I68" s="1">
        <f t="shared" si="0"/>
        <v>47939.571000000004</v>
      </c>
      <c r="J68" s="64"/>
      <c r="M68" s="63" t="s">
        <v>312</v>
      </c>
    </row>
    <row r="69" spans="1:13">
      <c r="A69" s="63" t="s">
        <v>306</v>
      </c>
      <c r="B69" s="64" t="s">
        <v>43</v>
      </c>
      <c r="C69" s="65">
        <v>47942.377999999997</v>
      </c>
      <c r="D69" s="63" t="s">
        <v>33</v>
      </c>
      <c r="E69" s="63">
        <f>VLOOKUP(C69,'Active 1'!C$21:E$188,3,FALSE)</f>
        <v>15546.013243669348</v>
      </c>
      <c r="F69" s="64" t="s">
        <v>313</v>
      </c>
      <c r="G69" s="65">
        <v>15546</v>
      </c>
      <c r="H69" s="65" t="s">
        <v>314</v>
      </c>
      <c r="I69" s="1">
        <f t="shared" si="0"/>
        <v>47942.377999999997</v>
      </c>
      <c r="J69" s="64"/>
      <c r="M69" s="63" t="s">
        <v>312</v>
      </c>
    </row>
    <row r="70" spans="1:13">
      <c r="A70" s="63" t="s">
        <v>306</v>
      </c>
      <c r="B70" s="64" t="s">
        <v>46</v>
      </c>
      <c r="C70" s="65">
        <v>47945.419000000002</v>
      </c>
      <c r="D70" s="63" t="s">
        <v>33</v>
      </c>
      <c r="E70" s="63">
        <f>VLOOKUP(C70,'Active 1'!C$21:E$188,3,FALSE)</f>
        <v>15552.509364207961</v>
      </c>
      <c r="F70" s="64" t="s">
        <v>315</v>
      </c>
      <c r="G70" s="65">
        <v>15552.5</v>
      </c>
      <c r="H70" s="65" t="s">
        <v>223</v>
      </c>
      <c r="I70" s="1">
        <f t="shared" si="0"/>
        <v>47945.419000000002</v>
      </c>
      <c r="J70" s="64"/>
      <c r="M70" s="63" t="s">
        <v>316</v>
      </c>
    </row>
    <row r="71" spans="1:13">
      <c r="A71" s="63" t="s">
        <v>306</v>
      </c>
      <c r="B71" s="64" t="s">
        <v>46</v>
      </c>
      <c r="C71" s="65">
        <v>47945.421000000002</v>
      </c>
      <c r="D71" s="63" t="s">
        <v>33</v>
      </c>
      <c r="E71" s="63">
        <f>VLOOKUP(C71,'Active 1'!C$21:E$188,3,FALSE)</f>
        <v>15552.513636566093</v>
      </c>
      <c r="F71" s="64" t="s">
        <v>317</v>
      </c>
      <c r="G71" s="65">
        <v>15552.5</v>
      </c>
      <c r="H71" s="65" t="s">
        <v>314</v>
      </c>
      <c r="I71" s="1">
        <f t="shared" si="0"/>
        <v>47945.421000000002</v>
      </c>
      <c r="J71" s="64"/>
      <c r="M71" s="63" t="s">
        <v>318</v>
      </c>
    </row>
    <row r="72" spans="1:13">
      <c r="A72" s="63" t="s">
        <v>306</v>
      </c>
      <c r="B72" s="64" t="s">
        <v>46</v>
      </c>
      <c r="C72" s="65">
        <v>47945.423000000003</v>
      </c>
      <c r="D72" s="63" t="s">
        <v>33</v>
      </c>
      <c r="E72" s="63">
        <f>VLOOKUP(C72,'Active 1'!C$21:E$188,3,FALSE)</f>
        <v>15552.517908924225</v>
      </c>
      <c r="F72" s="64" t="s">
        <v>319</v>
      </c>
      <c r="G72" s="65">
        <v>15552.5</v>
      </c>
      <c r="H72" s="65" t="s">
        <v>311</v>
      </c>
      <c r="I72" s="1">
        <f t="shared" si="0"/>
        <v>47945.423000000003</v>
      </c>
      <c r="J72" s="64"/>
      <c r="M72" s="63" t="s">
        <v>312</v>
      </c>
    </row>
    <row r="73" spans="1:13">
      <c r="A73" s="63" t="s">
        <v>320</v>
      </c>
      <c r="B73" s="64" t="s">
        <v>43</v>
      </c>
      <c r="C73" s="65">
        <v>47956.425999999999</v>
      </c>
      <c r="D73" s="63" t="s">
        <v>33</v>
      </c>
      <c r="E73" s="63">
        <f>VLOOKUP(C73,'Active 1'!C$21:E$188,3,FALSE)</f>
        <v>15576.022287183427</v>
      </c>
      <c r="F73" s="64" t="s">
        <v>321</v>
      </c>
      <c r="G73" s="65">
        <v>15576</v>
      </c>
      <c r="H73" s="65" t="s">
        <v>322</v>
      </c>
      <c r="I73" s="1">
        <f t="shared" si="0"/>
        <v>47956.425999999999</v>
      </c>
      <c r="J73" s="64"/>
      <c r="M73" s="63" t="s">
        <v>293</v>
      </c>
    </row>
    <row r="74" spans="1:13">
      <c r="A74" s="63" t="s">
        <v>320</v>
      </c>
      <c r="B74" s="64" t="s">
        <v>46</v>
      </c>
      <c r="C74" s="65">
        <v>47968.356</v>
      </c>
      <c r="D74" s="63" t="s">
        <v>33</v>
      </c>
      <c r="E74" s="63">
        <f>VLOOKUP(C74,'Active 1'!C$21:E$188,3,FALSE)</f>
        <v>15601.506903436482</v>
      </c>
      <c r="F74" s="64" t="s">
        <v>323</v>
      </c>
      <c r="G74" s="65">
        <v>15601.5</v>
      </c>
      <c r="H74" s="65" t="s">
        <v>324</v>
      </c>
      <c r="I74" s="1">
        <f t="shared" si="0"/>
        <v>47968.356</v>
      </c>
      <c r="J74" s="64"/>
      <c r="M74" s="63" t="s">
        <v>293</v>
      </c>
    </row>
    <row r="75" spans="1:13">
      <c r="A75" s="63" t="s">
        <v>306</v>
      </c>
      <c r="B75" s="64" t="s">
        <v>43</v>
      </c>
      <c r="C75" s="65">
        <v>47970.464</v>
      </c>
      <c r="D75" s="63" t="s">
        <v>33</v>
      </c>
      <c r="E75" s="63">
        <f>VLOOKUP(C75,'Active 1'!C$21:E$188,3,FALSE)</f>
        <v>15606.009968906847</v>
      </c>
      <c r="F75" s="64" t="s">
        <v>325</v>
      </c>
      <c r="G75" s="65">
        <v>15606</v>
      </c>
      <c r="H75" s="65" t="s">
        <v>203</v>
      </c>
      <c r="I75" s="1">
        <f t="shared" ref="I75:I138" si="1">1*C75</f>
        <v>47970.464</v>
      </c>
      <c r="J75" s="64"/>
      <c r="M75" s="63" t="s">
        <v>326</v>
      </c>
    </row>
    <row r="76" spans="1:13">
      <c r="A76" s="63" t="s">
        <v>327</v>
      </c>
      <c r="B76" s="64" t="s">
        <v>46</v>
      </c>
      <c r="C76" s="65">
        <v>47983.334000000003</v>
      </c>
      <c r="D76" s="63" t="s">
        <v>33</v>
      </c>
      <c r="E76" s="63">
        <f>VLOOKUP(C76,'Active 1'!C$21:E$188,3,FALSE)</f>
        <v>15633.502593481606</v>
      </c>
      <c r="F76" s="64" t="s">
        <v>328</v>
      </c>
      <c r="G76" s="65">
        <v>15633.5</v>
      </c>
      <c r="H76" s="65" t="s">
        <v>295</v>
      </c>
      <c r="I76" s="1">
        <f t="shared" si="1"/>
        <v>47983.334000000003</v>
      </c>
      <c r="J76" s="64"/>
      <c r="M76" s="63" t="s">
        <v>293</v>
      </c>
    </row>
    <row r="77" spans="1:13">
      <c r="A77" s="63" t="s">
        <v>306</v>
      </c>
      <c r="B77" s="64" t="s">
        <v>46</v>
      </c>
      <c r="C77" s="65">
        <v>47995.506999999998</v>
      </c>
      <c r="D77" s="63" t="s">
        <v>33</v>
      </c>
      <c r="E77" s="63">
        <f>VLOOKUP(C77,'Active 1'!C$21:E$188,3,FALSE)</f>
        <v>15659.506301247598</v>
      </c>
      <c r="F77" s="64" t="s">
        <v>329</v>
      </c>
      <c r="G77" s="65">
        <v>15659.5</v>
      </c>
      <c r="H77" s="65" t="s">
        <v>324</v>
      </c>
      <c r="I77" s="1">
        <f t="shared" si="1"/>
        <v>47995.506999999998</v>
      </c>
      <c r="J77" s="64"/>
      <c r="M77" s="63" t="s">
        <v>309</v>
      </c>
    </row>
    <row r="78" spans="1:13">
      <c r="A78" s="63" t="s">
        <v>306</v>
      </c>
      <c r="B78" s="64" t="s">
        <v>46</v>
      </c>
      <c r="C78" s="65">
        <v>48011.41</v>
      </c>
      <c r="D78" s="63" t="s">
        <v>33</v>
      </c>
      <c r="E78" s="63">
        <f>VLOOKUP(C78,'Active 1'!C$21:E$188,3,FALSE)</f>
        <v>15693.477956928444</v>
      </c>
      <c r="F78" s="64" t="s">
        <v>330</v>
      </c>
      <c r="G78" s="65">
        <v>15693.5</v>
      </c>
      <c r="H78" s="65" t="s">
        <v>257</v>
      </c>
      <c r="I78" s="1">
        <f t="shared" si="1"/>
        <v>48011.41</v>
      </c>
      <c r="J78" s="64"/>
      <c r="M78" s="63" t="s">
        <v>312</v>
      </c>
    </row>
    <row r="79" spans="1:13">
      <c r="A79" s="63" t="s">
        <v>306</v>
      </c>
      <c r="B79" s="64" t="s">
        <v>46</v>
      </c>
      <c r="C79" s="65">
        <v>48011.415999999997</v>
      </c>
      <c r="D79" s="63" t="s">
        <v>33</v>
      </c>
      <c r="E79" s="63">
        <f>VLOOKUP(C79,'Active 1'!C$21:E$188,3,FALSE)</f>
        <v>15693.490774002823</v>
      </c>
      <c r="F79" s="64" t="s">
        <v>331</v>
      </c>
      <c r="G79" s="65">
        <v>15693.5</v>
      </c>
      <c r="H79" s="65" t="s">
        <v>240</v>
      </c>
      <c r="I79" s="1">
        <f t="shared" si="1"/>
        <v>48011.415999999997</v>
      </c>
      <c r="J79" s="64"/>
      <c r="M79" s="63" t="s">
        <v>309</v>
      </c>
    </row>
    <row r="80" spans="1:13">
      <c r="A80" s="63" t="s">
        <v>327</v>
      </c>
      <c r="B80" s="64" t="s">
        <v>46</v>
      </c>
      <c r="C80" s="65">
        <v>48011.42</v>
      </c>
      <c r="D80" s="63" t="s">
        <v>33</v>
      </c>
      <c r="E80" s="63">
        <f>VLOOKUP(C80,'Active 1'!C$21:E$188,3,FALSE)</f>
        <v>15693.499318719088</v>
      </c>
      <c r="F80" s="64" t="s">
        <v>332</v>
      </c>
      <c r="G80" s="65">
        <v>15693.5</v>
      </c>
      <c r="H80" s="65" t="s">
        <v>279</v>
      </c>
      <c r="I80" s="1">
        <f t="shared" si="1"/>
        <v>48011.42</v>
      </c>
      <c r="J80" s="64"/>
      <c r="M80" s="63" t="s">
        <v>293</v>
      </c>
    </row>
    <row r="81" spans="1:13">
      <c r="A81" s="63" t="s">
        <v>327</v>
      </c>
      <c r="B81" s="64" t="s">
        <v>43</v>
      </c>
      <c r="C81" s="65">
        <v>48015.400999999998</v>
      </c>
      <c r="D81" s="63" t="s">
        <v>33</v>
      </c>
      <c r="E81" s="63">
        <f>VLOOKUP(C81,'Active 1'!C$21:E$188,3,FALSE)</f>
        <v>15702.003447579391</v>
      </c>
      <c r="F81" s="64" t="s">
        <v>333</v>
      </c>
      <c r="G81" s="65">
        <v>15702</v>
      </c>
      <c r="H81" s="65" t="s">
        <v>190</v>
      </c>
      <c r="I81" s="1">
        <f t="shared" si="1"/>
        <v>48015.400999999998</v>
      </c>
      <c r="J81" s="64"/>
      <c r="M81" s="63" t="s">
        <v>293</v>
      </c>
    </row>
    <row r="82" spans="1:13">
      <c r="A82" s="63" t="s">
        <v>306</v>
      </c>
      <c r="B82" s="64" t="s">
        <v>46</v>
      </c>
      <c r="C82" s="65">
        <v>48273.567000000003</v>
      </c>
      <c r="D82" s="63" t="s">
        <v>33</v>
      </c>
      <c r="E82" s="63">
        <f>VLOOKUP(C82,'Active 1'!C$21:E$188,3,FALSE)</f>
        <v>16253.492252238748</v>
      </c>
      <c r="F82" s="64" t="s">
        <v>334</v>
      </c>
      <c r="G82" s="65">
        <v>16253.5</v>
      </c>
      <c r="H82" s="65" t="s">
        <v>240</v>
      </c>
      <c r="I82" s="1">
        <f t="shared" si="1"/>
        <v>48273.567000000003</v>
      </c>
      <c r="J82" s="64"/>
      <c r="M82" s="63" t="s">
        <v>254</v>
      </c>
    </row>
    <row r="83" spans="1:13">
      <c r="A83" s="63" t="s">
        <v>306</v>
      </c>
      <c r="B83" s="64" t="s">
        <v>46</v>
      </c>
      <c r="C83" s="65">
        <v>48275.442000000003</v>
      </c>
      <c r="D83" s="63" t="s">
        <v>33</v>
      </c>
      <c r="E83" s="63">
        <f>VLOOKUP(C83,'Active 1'!C$21:E$188,3,FALSE)</f>
        <v>16257.497587986818</v>
      </c>
      <c r="F83" s="64" t="s">
        <v>335</v>
      </c>
      <c r="G83" s="65">
        <v>16257.5</v>
      </c>
      <c r="H83" s="65" t="s">
        <v>264</v>
      </c>
      <c r="I83" s="1">
        <f t="shared" si="1"/>
        <v>48275.442000000003</v>
      </c>
      <c r="J83" s="64"/>
      <c r="M83" s="63" t="s">
        <v>254</v>
      </c>
    </row>
    <row r="84" spans="1:13">
      <c r="A84" s="63" t="s">
        <v>306</v>
      </c>
      <c r="B84" s="64" t="s">
        <v>46</v>
      </c>
      <c r="C84" s="65">
        <v>48281.502</v>
      </c>
      <c r="D84" s="63" t="s">
        <v>33</v>
      </c>
      <c r="E84" s="63">
        <f>VLOOKUP(C84,'Active 1'!C$21:E$188,3,FALSE)</f>
        <v>16270.442833124576</v>
      </c>
      <c r="F84" s="64" t="s">
        <v>336</v>
      </c>
      <c r="G84" s="65">
        <v>16270.5</v>
      </c>
      <c r="H84" s="65" t="s">
        <v>337</v>
      </c>
      <c r="I84" s="1">
        <f t="shared" si="1"/>
        <v>48281.502</v>
      </c>
      <c r="J84" s="64"/>
      <c r="M84" s="63" t="s">
        <v>254</v>
      </c>
    </row>
    <row r="85" spans="1:13">
      <c r="A85" s="63" t="s">
        <v>306</v>
      </c>
      <c r="B85" s="64" t="s">
        <v>43</v>
      </c>
      <c r="C85" s="65">
        <v>48330.438000000002</v>
      </c>
      <c r="D85" s="63" t="s">
        <v>33</v>
      </c>
      <c r="E85" s="63">
        <f>VLOOKUP(C85,'Active 1'!C$21:E$188,3,FALSE)</f>
        <v>16374.978891880612</v>
      </c>
      <c r="F85" s="64" t="s">
        <v>338</v>
      </c>
      <c r="G85" s="65">
        <v>16375</v>
      </c>
      <c r="H85" s="65" t="s">
        <v>257</v>
      </c>
      <c r="I85" s="1">
        <f t="shared" si="1"/>
        <v>48330.438000000002</v>
      </c>
      <c r="J85" s="64"/>
      <c r="M85" s="63" t="s">
        <v>339</v>
      </c>
    </row>
    <row r="86" spans="1:13">
      <c r="A86" s="63" t="s">
        <v>340</v>
      </c>
      <c r="B86" s="64" t="s">
        <v>43</v>
      </c>
      <c r="C86" s="65">
        <v>48331.394999999997</v>
      </c>
      <c r="D86" s="63" t="s">
        <v>33</v>
      </c>
      <c r="E86" s="63">
        <f>VLOOKUP(C86,'Active 1'!C$21:E$188,3,FALSE)</f>
        <v>16377.023215246416</v>
      </c>
      <c r="F86" s="64" t="s">
        <v>341</v>
      </c>
      <c r="G86" s="65">
        <v>16377</v>
      </c>
      <c r="H86" s="65" t="s">
        <v>342</v>
      </c>
      <c r="I86" s="1">
        <f t="shared" si="1"/>
        <v>48331.394999999997</v>
      </c>
      <c r="J86" s="64"/>
      <c r="M86" s="63" t="s">
        <v>293</v>
      </c>
    </row>
    <row r="87" spans="1:13">
      <c r="A87" s="63" t="s">
        <v>340</v>
      </c>
      <c r="B87" s="64" t="s">
        <v>43</v>
      </c>
      <c r="C87" s="65">
        <v>48361.358999999997</v>
      </c>
      <c r="D87" s="63" t="s">
        <v>33</v>
      </c>
      <c r="E87" s="63">
        <f>VLOOKUP(C87,'Active 1'!C$21:E$188,3,FALSE)</f>
        <v>16441.031684769176</v>
      </c>
      <c r="F87" s="64" t="s">
        <v>343</v>
      </c>
      <c r="G87" s="65">
        <v>16441</v>
      </c>
      <c r="H87" s="65" t="s">
        <v>304</v>
      </c>
      <c r="I87" s="1">
        <f t="shared" si="1"/>
        <v>48361.358999999997</v>
      </c>
      <c r="J87" s="64"/>
      <c r="M87" s="63" t="s">
        <v>293</v>
      </c>
    </row>
    <row r="88" spans="1:13">
      <c r="A88" s="63" t="s">
        <v>306</v>
      </c>
      <c r="B88" s="64" t="s">
        <v>46</v>
      </c>
      <c r="C88" s="65">
        <v>48362.508000000002</v>
      </c>
      <c r="D88" s="63" t="s">
        <v>33</v>
      </c>
      <c r="E88" s="63">
        <f>VLOOKUP(C88,'Active 1'!C$21:E$188,3,FALSE)</f>
        <v>16443.486154515602</v>
      </c>
      <c r="F88" s="64" t="s">
        <v>344</v>
      </c>
      <c r="G88" s="65">
        <v>16443.5</v>
      </c>
      <c r="H88" s="65" t="s">
        <v>243</v>
      </c>
      <c r="I88" s="1">
        <f t="shared" si="1"/>
        <v>48362.508000000002</v>
      </c>
      <c r="J88" s="64"/>
      <c r="M88" s="63" t="s">
        <v>254</v>
      </c>
    </row>
    <row r="89" spans="1:13">
      <c r="A89" s="63" t="s">
        <v>345</v>
      </c>
      <c r="B89" s="64" t="s">
        <v>43</v>
      </c>
      <c r="C89" s="65">
        <v>48677.332999999999</v>
      </c>
      <c r="D89" s="63" t="s">
        <v>33</v>
      </c>
      <c r="E89" s="63">
        <f>VLOOKUP(C89,'Active 1'!C$21:E$188,3,FALSE)</f>
        <v>17116.008728854897</v>
      </c>
      <c r="F89" s="64" t="s">
        <v>346</v>
      </c>
      <c r="G89" s="65">
        <v>17116</v>
      </c>
      <c r="H89" s="65" t="s">
        <v>223</v>
      </c>
      <c r="I89" s="1">
        <f t="shared" si="1"/>
        <v>48677.332999999999</v>
      </c>
      <c r="J89" s="64"/>
      <c r="M89" s="63" t="s">
        <v>293</v>
      </c>
    </row>
    <row r="90" spans="1:13">
      <c r="A90" s="63" t="s">
        <v>347</v>
      </c>
      <c r="B90" s="64" t="s">
        <v>46</v>
      </c>
      <c r="C90" s="65">
        <v>48688.332999999999</v>
      </c>
      <c r="D90" s="63" t="s">
        <v>33</v>
      </c>
      <c r="E90" s="63">
        <f>VLOOKUP(C90,'Active 1'!C$21:E$188,3,FALSE)</f>
        <v>17139.506698576908</v>
      </c>
      <c r="F90" s="64" t="s">
        <v>348</v>
      </c>
      <c r="G90" s="65">
        <v>17139.5</v>
      </c>
      <c r="H90" s="65" t="s">
        <v>324</v>
      </c>
      <c r="I90" s="1">
        <f t="shared" si="1"/>
        <v>48688.332999999999</v>
      </c>
      <c r="J90" s="64"/>
      <c r="M90" s="63" t="s">
        <v>293</v>
      </c>
    </row>
    <row r="91" spans="1:13">
      <c r="A91" s="63" t="s">
        <v>347</v>
      </c>
      <c r="B91" s="64" t="s">
        <v>43</v>
      </c>
      <c r="C91" s="65">
        <v>48720.383000000002</v>
      </c>
      <c r="D91" s="63" t="s">
        <v>33</v>
      </c>
      <c r="E91" s="63">
        <f>VLOOKUP(C91,'Active 1'!C$21:E$188,3,FALSE)</f>
        <v>17207.971237630591</v>
      </c>
      <c r="F91" s="64" t="s">
        <v>349</v>
      </c>
      <c r="G91" s="65">
        <v>17208</v>
      </c>
      <c r="H91" s="65" t="s">
        <v>350</v>
      </c>
      <c r="I91" s="1">
        <f t="shared" si="1"/>
        <v>48720.383000000002</v>
      </c>
      <c r="J91" s="64"/>
      <c r="M91" s="63" t="s">
        <v>293</v>
      </c>
    </row>
    <row r="92" spans="1:13">
      <c r="A92" s="63" t="s">
        <v>347</v>
      </c>
      <c r="B92" s="64" t="s">
        <v>46</v>
      </c>
      <c r="C92" s="65">
        <v>48739.353000000003</v>
      </c>
      <c r="D92" s="63" t="s">
        <v>33</v>
      </c>
      <c r="E92" s="63">
        <f>VLOOKUP(C92,'Active 1'!C$21:E$188,3,FALSE)</f>
        <v>17248.494554505738</v>
      </c>
      <c r="F92" s="64" t="s">
        <v>351</v>
      </c>
      <c r="G92" s="65">
        <v>17248.5</v>
      </c>
      <c r="H92" s="65" t="s">
        <v>218</v>
      </c>
      <c r="I92" s="1">
        <f t="shared" si="1"/>
        <v>48739.353000000003</v>
      </c>
      <c r="J92" s="64"/>
      <c r="M92" s="63" t="s">
        <v>293</v>
      </c>
    </row>
    <row r="93" spans="1:13">
      <c r="A93" s="63" t="s">
        <v>347</v>
      </c>
      <c r="B93" s="64" t="s">
        <v>46</v>
      </c>
      <c r="C93" s="65">
        <v>48753.392</v>
      </c>
      <c r="D93" s="63" t="s">
        <v>33</v>
      </c>
      <c r="E93" s="63">
        <f>VLOOKUP(C93,'Active 1'!C$21:E$188,3,FALSE)</f>
        <v>17278.484372408213</v>
      </c>
      <c r="F93" s="64" t="s">
        <v>352</v>
      </c>
      <c r="G93" s="65">
        <v>17278.5</v>
      </c>
      <c r="H93" s="65" t="s">
        <v>353</v>
      </c>
      <c r="I93" s="1">
        <f t="shared" si="1"/>
        <v>48753.392</v>
      </c>
      <c r="J93" s="64"/>
      <c r="M93" s="63" t="s">
        <v>293</v>
      </c>
    </row>
    <row r="94" spans="1:13">
      <c r="A94" s="63" t="s">
        <v>347</v>
      </c>
      <c r="B94" s="64" t="s">
        <v>46</v>
      </c>
      <c r="C94" s="65">
        <v>48760.421999999999</v>
      </c>
      <c r="D94" s="63" t="s">
        <v>33</v>
      </c>
      <c r="E94" s="63">
        <f>VLOOKUP(C94,'Active 1'!C$21:E$188,3,FALSE)</f>
        <v>17293.501711239642</v>
      </c>
      <c r="F94" s="64" t="s">
        <v>354</v>
      </c>
      <c r="G94" s="65">
        <v>17293.5</v>
      </c>
      <c r="H94" s="65" t="s">
        <v>295</v>
      </c>
      <c r="I94" s="1">
        <f t="shared" si="1"/>
        <v>48760.421999999999</v>
      </c>
      <c r="J94" s="64"/>
      <c r="M94" s="63" t="s">
        <v>293</v>
      </c>
    </row>
    <row r="95" spans="1:13">
      <c r="A95" s="63" t="s">
        <v>306</v>
      </c>
      <c r="B95" s="64" t="s">
        <v>46</v>
      </c>
      <c r="C95" s="65">
        <v>49018.358</v>
      </c>
      <c r="D95" s="63" t="s">
        <v>33</v>
      </c>
      <c r="E95" s="63">
        <f>VLOOKUP(C95,'Active 1'!C$21:E$188,3,FALSE)</f>
        <v>17844.499194713899</v>
      </c>
      <c r="F95" s="64" t="s">
        <v>355</v>
      </c>
      <c r="G95" s="65">
        <v>17844.5</v>
      </c>
      <c r="H95" s="65" t="s">
        <v>279</v>
      </c>
      <c r="I95" s="1">
        <f t="shared" si="1"/>
        <v>49018.358</v>
      </c>
      <c r="J95" s="64"/>
      <c r="M95" s="63" t="s">
        <v>356</v>
      </c>
    </row>
    <row r="96" spans="1:13">
      <c r="A96" s="63" t="s">
        <v>357</v>
      </c>
      <c r="B96" s="64" t="s">
        <v>46</v>
      </c>
      <c r="C96" s="65">
        <v>49055.351999999999</v>
      </c>
      <c r="D96" s="63" t="s">
        <v>33</v>
      </c>
      <c r="E96" s="63">
        <f>VLOOKUP(C96,'Active 1'!C$21:E$188,3,FALSE)</f>
        <v>17923.525003068084</v>
      </c>
      <c r="F96" s="64" t="s">
        <v>358</v>
      </c>
      <c r="G96" s="65">
        <v>17923.5</v>
      </c>
      <c r="H96" s="65" t="s">
        <v>359</v>
      </c>
      <c r="I96" s="1">
        <f t="shared" si="1"/>
        <v>49055.351999999999</v>
      </c>
      <c r="J96" s="64"/>
      <c r="M96" s="63" t="s">
        <v>293</v>
      </c>
    </row>
    <row r="97" spans="1:13">
      <c r="A97" s="63" t="s">
        <v>306</v>
      </c>
      <c r="B97" s="64" t="s">
        <v>46</v>
      </c>
      <c r="C97" s="65">
        <v>49061.415000000001</v>
      </c>
      <c r="D97" s="63" t="s">
        <v>33</v>
      </c>
      <c r="E97" s="63">
        <f>VLOOKUP(C97,'Active 1'!C$21:E$188,3,FALSE)</f>
        <v>17936.476656743049</v>
      </c>
      <c r="F97" s="64" t="s">
        <v>360</v>
      </c>
      <c r="G97" s="65">
        <v>17936.5</v>
      </c>
      <c r="H97" s="65" t="s">
        <v>361</v>
      </c>
      <c r="I97" s="1">
        <f t="shared" si="1"/>
        <v>49061.415000000001</v>
      </c>
      <c r="J97" s="64"/>
      <c r="M97" s="63" t="s">
        <v>258</v>
      </c>
    </row>
    <row r="98" spans="1:13">
      <c r="A98" s="63" t="s">
        <v>362</v>
      </c>
      <c r="B98" s="64" t="s">
        <v>46</v>
      </c>
      <c r="C98" s="65">
        <v>49076.409</v>
      </c>
      <c r="D98" s="63" t="s">
        <v>33</v>
      </c>
      <c r="E98" s="63">
        <f>VLOOKUP(C98,'Active 1'!C$21:E$188,3,FALSE)</f>
        <v>17968.506525653214</v>
      </c>
      <c r="F98" s="64" t="s">
        <v>363</v>
      </c>
      <c r="G98" s="65">
        <v>17968.5</v>
      </c>
      <c r="H98" s="65" t="s">
        <v>324</v>
      </c>
      <c r="I98" s="1">
        <f t="shared" si="1"/>
        <v>49076.409</v>
      </c>
      <c r="J98" s="64"/>
      <c r="M98" s="63" t="s">
        <v>293</v>
      </c>
    </row>
    <row r="99" spans="1:13">
      <c r="A99" s="63" t="s">
        <v>306</v>
      </c>
      <c r="B99" s="64" t="s">
        <v>43</v>
      </c>
      <c r="C99" s="65">
        <v>49080.392999999996</v>
      </c>
      <c r="D99" s="63" t="s">
        <v>33</v>
      </c>
      <c r="E99" s="63">
        <f>VLOOKUP(C99,'Active 1'!C$21:E$188,3,FALSE)</f>
        <v>17977.017063050705</v>
      </c>
      <c r="F99" s="64" t="s">
        <v>364</v>
      </c>
      <c r="G99" s="65">
        <v>17977</v>
      </c>
      <c r="H99" s="65" t="s">
        <v>311</v>
      </c>
      <c r="I99" s="1">
        <f t="shared" si="1"/>
        <v>49080.392999999996</v>
      </c>
      <c r="J99" s="64"/>
      <c r="M99" s="63" t="s">
        <v>365</v>
      </c>
    </row>
    <row r="100" spans="1:13">
      <c r="A100" s="63" t="s">
        <v>362</v>
      </c>
      <c r="B100" s="64" t="s">
        <v>46</v>
      </c>
      <c r="C100" s="65">
        <v>49092.330999999998</v>
      </c>
      <c r="D100" s="63" t="s">
        <v>33</v>
      </c>
      <c r="E100" s="63">
        <f>VLOOKUP(C100,'Active 1'!C$21:E$188,3,FALSE)</f>
        <v>18002.518768736289</v>
      </c>
      <c r="F100" s="64" t="s">
        <v>366</v>
      </c>
      <c r="G100" s="65">
        <v>18002.5</v>
      </c>
      <c r="H100" s="65" t="s">
        <v>230</v>
      </c>
      <c r="I100" s="1">
        <f t="shared" si="1"/>
        <v>49092.330999999998</v>
      </c>
      <c r="J100" s="64"/>
      <c r="M100" s="63" t="s">
        <v>293</v>
      </c>
    </row>
    <row r="101" spans="1:13">
      <c r="A101" s="63" t="s">
        <v>306</v>
      </c>
      <c r="B101" s="64" t="s">
        <v>46</v>
      </c>
      <c r="C101" s="65">
        <v>49126.493000000002</v>
      </c>
      <c r="D101" s="63" t="s">
        <v>33</v>
      </c>
      <c r="E101" s="63">
        <f>VLOOKUP(C101,'Active 1'!C$21:E$188,3,FALSE)</f>
        <v>18075.494917976604</v>
      </c>
      <c r="F101" s="64" t="s">
        <v>367</v>
      </c>
      <c r="G101" s="65">
        <v>18075.5</v>
      </c>
      <c r="H101" s="65" t="s">
        <v>368</v>
      </c>
      <c r="I101" s="1">
        <f t="shared" si="1"/>
        <v>49126.493000000002</v>
      </c>
      <c r="J101" s="64"/>
      <c r="M101" s="63" t="s">
        <v>312</v>
      </c>
    </row>
    <row r="102" spans="1:13">
      <c r="A102" s="63" t="s">
        <v>306</v>
      </c>
      <c r="B102" s="64" t="s">
        <v>46</v>
      </c>
      <c r="C102" s="65">
        <v>49368.523999999998</v>
      </c>
      <c r="D102" s="63" t="s">
        <v>33</v>
      </c>
      <c r="E102" s="63">
        <f>VLOOKUP(C102,'Active 1'!C$21:E$188,3,FALSE)</f>
        <v>18592.516473411881</v>
      </c>
      <c r="F102" s="64" t="s">
        <v>369</v>
      </c>
      <c r="G102" s="65">
        <v>18592.5</v>
      </c>
      <c r="H102" s="65" t="s">
        <v>311</v>
      </c>
      <c r="I102" s="1">
        <f t="shared" si="1"/>
        <v>49368.523999999998</v>
      </c>
      <c r="J102" s="64"/>
      <c r="M102" s="63" t="s">
        <v>254</v>
      </c>
    </row>
    <row r="103" spans="1:13">
      <c r="A103" s="63" t="s">
        <v>306</v>
      </c>
      <c r="B103" s="64" t="s">
        <v>43</v>
      </c>
      <c r="C103" s="65">
        <v>49374.360999999997</v>
      </c>
      <c r="D103" s="63" t="s">
        <v>33</v>
      </c>
      <c r="E103" s="63">
        <f>VLOOKUP(C103,'Active 1'!C$21:E$188,3,FALSE)</f>
        <v>18604.985350618008</v>
      </c>
      <c r="F103" s="64" t="s">
        <v>370</v>
      </c>
      <c r="G103" s="65">
        <v>18605</v>
      </c>
      <c r="H103" s="65" t="s">
        <v>353</v>
      </c>
      <c r="I103" s="1">
        <f t="shared" si="1"/>
        <v>49374.360999999997</v>
      </c>
      <c r="J103" s="64"/>
      <c r="M103" s="63" t="s">
        <v>371</v>
      </c>
    </row>
    <row r="104" spans="1:13">
      <c r="A104" s="63" t="s">
        <v>306</v>
      </c>
      <c r="B104" s="64" t="s">
        <v>43</v>
      </c>
      <c r="C104" s="65">
        <v>49374.368999999999</v>
      </c>
      <c r="D104" s="63" t="s">
        <v>33</v>
      </c>
      <c r="E104" s="63">
        <f>VLOOKUP(C104,'Active 1'!C$21:E$188,3,FALSE)</f>
        <v>18605.002440050535</v>
      </c>
      <c r="F104" s="64" t="s">
        <v>372</v>
      </c>
      <c r="G104" s="65">
        <v>18605</v>
      </c>
      <c r="H104" s="65" t="s">
        <v>295</v>
      </c>
      <c r="I104" s="1">
        <f t="shared" si="1"/>
        <v>49374.368999999999</v>
      </c>
      <c r="J104" s="64"/>
      <c r="M104" s="63" t="s">
        <v>254</v>
      </c>
    </row>
    <row r="105" spans="1:13">
      <c r="A105" s="63" t="s">
        <v>306</v>
      </c>
      <c r="B105" s="64" t="s">
        <v>43</v>
      </c>
      <c r="C105" s="65">
        <v>49374.375999999997</v>
      </c>
      <c r="D105" s="63" t="s">
        <v>33</v>
      </c>
      <c r="E105" s="63">
        <f>VLOOKUP(C105,'Active 1'!C$21:E$188,3,FALSE)</f>
        <v>18605.017393303991</v>
      </c>
      <c r="F105" s="64" t="s">
        <v>373</v>
      </c>
      <c r="G105" s="65">
        <v>18605</v>
      </c>
      <c r="H105" s="65" t="s">
        <v>311</v>
      </c>
      <c r="I105" s="1">
        <f t="shared" si="1"/>
        <v>49374.375999999997</v>
      </c>
      <c r="J105" s="64"/>
      <c r="M105" s="63" t="s">
        <v>374</v>
      </c>
    </row>
    <row r="106" spans="1:13">
      <c r="A106" s="63" t="s">
        <v>306</v>
      </c>
      <c r="B106" s="64" t="s">
        <v>43</v>
      </c>
      <c r="C106" s="65">
        <v>49374.377999999997</v>
      </c>
      <c r="D106" s="63" t="s">
        <v>33</v>
      </c>
      <c r="E106" s="63">
        <f>VLOOKUP(C106,'Active 1'!C$21:E$188,3,FALSE)</f>
        <v>18605.021665662123</v>
      </c>
      <c r="F106" s="64" t="s">
        <v>375</v>
      </c>
      <c r="G106" s="65">
        <v>18605</v>
      </c>
      <c r="H106" s="65" t="s">
        <v>322</v>
      </c>
      <c r="I106" s="1">
        <f t="shared" si="1"/>
        <v>49374.377999999997</v>
      </c>
      <c r="J106" s="64"/>
      <c r="M106" s="63" t="s">
        <v>309</v>
      </c>
    </row>
    <row r="107" spans="1:13">
      <c r="A107" s="63" t="s">
        <v>376</v>
      </c>
      <c r="B107" s="64" t="s">
        <v>46</v>
      </c>
      <c r="C107" s="65">
        <v>49421.417000000001</v>
      </c>
      <c r="D107" s="63" t="s">
        <v>33</v>
      </c>
      <c r="E107" s="63">
        <f>VLOOKUP(C107,'Active 1'!C$21:E$188,3,FALSE)</f>
        <v>18705.505392730651</v>
      </c>
      <c r="F107" s="64" t="s">
        <v>377</v>
      </c>
      <c r="G107" s="65">
        <v>18705.5</v>
      </c>
      <c r="H107" s="65" t="s">
        <v>324</v>
      </c>
      <c r="I107" s="1">
        <f t="shared" si="1"/>
        <v>49421.417000000001</v>
      </c>
      <c r="J107" s="64"/>
      <c r="M107" s="63" t="s">
        <v>293</v>
      </c>
    </row>
    <row r="108" spans="1:13">
      <c r="A108" s="63" t="s">
        <v>306</v>
      </c>
      <c r="B108" s="64" t="s">
        <v>46</v>
      </c>
      <c r="C108" s="65">
        <v>49463.552000000003</v>
      </c>
      <c r="D108" s="63" t="s">
        <v>33</v>
      </c>
      <c r="E108" s="63">
        <f>VLOOKUP(C108,'Active 1'!C$21:E$188,3,FALSE)</f>
        <v>18795.513297661288</v>
      </c>
      <c r="F108" s="64" t="s">
        <v>378</v>
      </c>
      <c r="G108" s="65">
        <v>18795.5</v>
      </c>
      <c r="H108" s="65" t="s">
        <v>314</v>
      </c>
      <c r="I108" s="1">
        <f t="shared" si="1"/>
        <v>49463.552000000003</v>
      </c>
      <c r="J108" s="64"/>
      <c r="M108" s="63" t="s">
        <v>258</v>
      </c>
    </row>
    <row r="109" spans="1:13">
      <c r="A109" s="63" t="s">
        <v>376</v>
      </c>
      <c r="B109" s="64" t="s">
        <v>46</v>
      </c>
      <c r="C109" s="65">
        <v>49472.447999999997</v>
      </c>
      <c r="D109" s="63" t="s">
        <v>33</v>
      </c>
      <c r="E109" s="63">
        <f>VLOOKUP(C109,'Active 1'!C$21:E$188,3,FALSE)</f>
        <v>18814.516746629182</v>
      </c>
      <c r="F109" s="64" t="s">
        <v>379</v>
      </c>
      <c r="G109" s="65">
        <v>18814.5</v>
      </c>
      <c r="H109" s="65" t="s">
        <v>311</v>
      </c>
      <c r="I109" s="1">
        <f t="shared" si="1"/>
        <v>49472.447999999997</v>
      </c>
      <c r="J109" s="64"/>
      <c r="M109" s="63" t="s">
        <v>293</v>
      </c>
    </row>
    <row r="110" spans="1:13">
      <c r="A110" s="63" t="s">
        <v>376</v>
      </c>
      <c r="B110" s="64" t="s">
        <v>43</v>
      </c>
      <c r="C110" s="65">
        <v>49484.377999999997</v>
      </c>
      <c r="D110" s="63" t="s">
        <v>33</v>
      </c>
      <c r="E110" s="63">
        <f>VLOOKUP(C110,'Active 1'!C$21:E$188,3,FALSE)</f>
        <v>18840.001362882238</v>
      </c>
      <c r="F110" s="64" t="s">
        <v>380</v>
      </c>
      <c r="G110" s="65">
        <v>18840</v>
      </c>
      <c r="H110" s="65" t="s">
        <v>295</v>
      </c>
      <c r="I110" s="1">
        <f t="shared" si="1"/>
        <v>49484.377999999997</v>
      </c>
      <c r="J110" s="64"/>
      <c r="M110" s="63" t="s">
        <v>293</v>
      </c>
    </row>
    <row r="111" spans="1:13">
      <c r="A111" s="63" t="s">
        <v>381</v>
      </c>
      <c r="B111" s="64" t="s">
        <v>43</v>
      </c>
      <c r="C111" s="65">
        <v>49778.362999999998</v>
      </c>
      <c r="D111" s="63" t="s">
        <v>33</v>
      </c>
      <c r="E111" s="63">
        <f>VLOOKUP(C111,'Active 1'!C$21:E$188,3,FALSE)</f>
        <v>19468.005965493652</v>
      </c>
      <c r="F111" s="64" t="s">
        <v>382</v>
      </c>
      <c r="G111" s="65">
        <v>19468</v>
      </c>
      <c r="H111" s="65" t="s">
        <v>324</v>
      </c>
      <c r="I111" s="1">
        <f t="shared" si="1"/>
        <v>49778.362999999998</v>
      </c>
      <c r="J111" s="64"/>
      <c r="M111" s="63" t="s">
        <v>293</v>
      </c>
    </row>
    <row r="112" spans="1:13">
      <c r="A112" s="63" t="s">
        <v>381</v>
      </c>
      <c r="B112" s="64" t="s">
        <v>43</v>
      </c>
      <c r="C112" s="65">
        <v>49793.347000000002</v>
      </c>
      <c r="D112" s="63" t="s">
        <v>33</v>
      </c>
      <c r="E112" s="63" t="e">
        <f>VLOOKUP(C112,'Active 1'!C$21:E$188,3,FALSE)</f>
        <v>#N/A</v>
      </c>
      <c r="F112" s="64" t="s">
        <v>383</v>
      </c>
      <c r="G112" s="65">
        <v>19500</v>
      </c>
      <c r="H112" s="65" t="s">
        <v>215</v>
      </c>
      <c r="I112" s="1">
        <f t="shared" si="1"/>
        <v>49793.347000000002</v>
      </c>
      <c r="J112" s="64"/>
      <c r="M112" s="63" t="s">
        <v>293</v>
      </c>
    </row>
    <row r="113" spans="1:13">
      <c r="A113" s="63" t="s">
        <v>384</v>
      </c>
      <c r="B113" s="64" t="s">
        <v>43</v>
      </c>
      <c r="C113" s="65">
        <v>49799.434000000001</v>
      </c>
      <c r="D113" s="63" t="s">
        <v>33</v>
      </c>
      <c r="E113" s="63" t="e">
        <f>VLOOKUP(C113,'Active 1'!C$21:E$188,3,FALSE)</f>
        <v>#N/A</v>
      </c>
      <c r="F113" s="64" t="s">
        <v>385</v>
      </c>
      <c r="G113" s="65">
        <v>19513</v>
      </c>
      <c r="H113" s="65" t="s">
        <v>311</v>
      </c>
      <c r="I113" s="1">
        <f t="shared" si="1"/>
        <v>49799.434000000001</v>
      </c>
      <c r="J113" s="64"/>
      <c r="M113" s="63" t="s">
        <v>386</v>
      </c>
    </row>
    <row r="114" spans="1:13">
      <c r="A114" s="63" t="s">
        <v>387</v>
      </c>
      <c r="B114" s="64" t="s">
        <v>43</v>
      </c>
      <c r="C114" s="65">
        <v>49836.413</v>
      </c>
      <c r="D114" s="63" t="s">
        <v>33</v>
      </c>
      <c r="E114" s="63" t="e">
        <f>VLOOKUP(C114,'Active 1'!C$21:E$188,3,FALSE)</f>
        <v>#N/A</v>
      </c>
      <c r="F114" s="64" t="s">
        <v>388</v>
      </c>
      <c r="G114" s="65">
        <v>19592</v>
      </c>
      <c r="H114" s="65" t="s">
        <v>203</v>
      </c>
      <c r="I114" s="1">
        <f t="shared" si="1"/>
        <v>49836.413</v>
      </c>
      <c r="J114" s="64"/>
      <c r="M114" s="63" t="s">
        <v>293</v>
      </c>
    </row>
    <row r="115" spans="1:13">
      <c r="A115" s="63" t="s">
        <v>387</v>
      </c>
      <c r="B115" s="64" t="s">
        <v>46</v>
      </c>
      <c r="C115" s="65">
        <v>49840.394500000002</v>
      </c>
      <c r="D115" s="63" t="s">
        <v>34</v>
      </c>
      <c r="E115" s="63" t="e">
        <f>VLOOKUP(C115,'Active 1'!C$21:E$188,3,FALSE)</f>
        <v>#N/A</v>
      </c>
      <c r="F115" s="64" t="s">
        <v>389</v>
      </c>
      <c r="G115" s="65">
        <v>19600.5</v>
      </c>
      <c r="H115" s="65" t="s">
        <v>390</v>
      </c>
      <c r="I115" s="1">
        <f t="shared" si="1"/>
        <v>49840.394500000002</v>
      </c>
      <c r="J115" s="64" t="s">
        <v>49</v>
      </c>
      <c r="M115" s="63" t="s">
        <v>191</v>
      </c>
    </row>
    <row r="116" spans="1:13">
      <c r="A116" s="63" t="s">
        <v>391</v>
      </c>
      <c r="B116" s="64" t="s">
        <v>46</v>
      </c>
      <c r="C116" s="65">
        <v>50141.398999999998</v>
      </c>
      <c r="D116" s="63" t="s">
        <v>33</v>
      </c>
      <c r="E116" s="63" t="e">
        <f>VLOOKUP(C116,'Active 1'!C$21:E$188,3,FALSE)</f>
        <v>#N/A</v>
      </c>
      <c r="F116" s="64" t="s">
        <v>392</v>
      </c>
      <c r="G116" s="65">
        <v>20243.5</v>
      </c>
      <c r="H116" s="65" t="s">
        <v>215</v>
      </c>
      <c r="I116" s="1">
        <f t="shared" si="1"/>
        <v>50141.398999999998</v>
      </c>
      <c r="J116" s="64"/>
      <c r="M116" s="63" t="s">
        <v>293</v>
      </c>
    </row>
    <row r="117" spans="1:13">
      <c r="A117" s="63" t="s">
        <v>393</v>
      </c>
      <c r="B117" s="64" t="s">
        <v>46</v>
      </c>
      <c r="C117" s="65">
        <v>50192.406999999999</v>
      </c>
      <c r="D117" s="63" t="s">
        <v>33</v>
      </c>
      <c r="E117" s="63" t="e">
        <f>VLOOKUP(C117,'Active 1'!C$21:E$188,3,FALSE)</f>
        <v>#N/A</v>
      </c>
      <c r="F117" s="64" t="s">
        <v>394</v>
      </c>
      <c r="G117" s="65">
        <v>20352.5</v>
      </c>
      <c r="H117" s="65" t="s">
        <v>257</v>
      </c>
      <c r="I117" s="1">
        <f t="shared" si="1"/>
        <v>50192.406999999999</v>
      </c>
      <c r="J117" s="64"/>
      <c r="M117" s="63" t="s">
        <v>293</v>
      </c>
    </row>
    <row r="118" spans="1:13">
      <c r="A118" s="63" t="s">
        <v>395</v>
      </c>
      <c r="B118" s="64" t="s">
        <v>46</v>
      </c>
      <c r="C118" s="65">
        <v>50502.33</v>
      </c>
      <c r="D118" s="63" t="s">
        <v>33</v>
      </c>
      <c r="E118" s="63" t="e">
        <f>VLOOKUP(C118,'Active 1'!C$21:E$188,3,FALSE)</f>
        <v>#N/A</v>
      </c>
      <c r="F118" s="64" t="s">
        <v>396</v>
      </c>
      <c r="G118" s="65">
        <v>21014.5</v>
      </c>
      <c r="H118" s="65" t="s">
        <v>228</v>
      </c>
      <c r="I118" s="1">
        <f t="shared" si="1"/>
        <v>50502.33</v>
      </c>
      <c r="J118" s="64"/>
      <c r="M118" s="63" t="s">
        <v>293</v>
      </c>
    </row>
    <row r="119" spans="1:13">
      <c r="A119" s="63" t="s">
        <v>395</v>
      </c>
      <c r="B119" s="64" t="s">
        <v>46</v>
      </c>
      <c r="C119" s="65">
        <v>50517.315000000002</v>
      </c>
      <c r="D119" s="63" t="s">
        <v>33</v>
      </c>
      <c r="E119" s="63" t="e">
        <f>VLOOKUP(C119,'Active 1'!C$21:E$188,3,FALSE)</f>
        <v>#N/A</v>
      </c>
      <c r="F119" s="64" t="s">
        <v>397</v>
      </c>
      <c r="G119" s="65">
        <v>21046.5</v>
      </c>
      <c r="H119" s="65" t="s">
        <v>398</v>
      </c>
      <c r="I119" s="1">
        <f t="shared" si="1"/>
        <v>50517.315000000002</v>
      </c>
      <c r="J119" s="64"/>
      <c r="M119" s="63" t="s">
        <v>293</v>
      </c>
    </row>
    <row r="120" spans="1:13">
      <c r="A120" s="63" t="s">
        <v>399</v>
      </c>
      <c r="B120" s="64" t="s">
        <v>43</v>
      </c>
      <c r="C120" s="65">
        <v>50556.387999999999</v>
      </c>
      <c r="D120" s="63" t="s">
        <v>33</v>
      </c>
      <c r="E120" s="63" t="e">
        <f>VLOOKUP(C120,'Active 1'!C$21:E$188,3,FALSE)</f>
        <v>#N/A</v>
      </c>
      <c r="F120" s="64" t="s">
        <v>400</v>
      </c>
      <c r="G120" s="65">
        <v>21130</v>
      </c>
      <c r="H120" s="65" t="s">
        <v>324</v>
      </c>
      <c r="I120" s="1">
        <f t="shared" si="1"/>
        <v>50556.387999999999</v>
      </c>
      <c r="J120" s="64"/>
      <c r="M120" s="63" t="s">
        <v>293</v>
      </c>
    </row>
    <row r="121" spans="1:13">
      <c r="A121" s="63" t="s">
        <v>399</v>
      </c>
      <c r="B121" s="64" t="s">
        <v>43</v>
      </c>
      <c r="C121" s="65">
        <v>50571.375999999997</v>
      </c>
      <c r="D121" s="63" t="s">
        <v>33</v>
      </c>
      <c r="E121" s="63" t="e">
        <f>VLOOKUP(C121,'Active 1'!C$21:E$188,3,FALSE)</f>
        <v>#N/A</v>
      </c>
      <c r="F121" s="64" t="s">
        <v>401</v>
      </c>
      <c r="G121" s="65">
        <v>21162</v>
      </c>
      <c r="H121" s="65" t="s">
        <v>342</v>
      </c>
      <c r="I121" s="1">
        <f t="shared" si="1"/>
        <v>50571.375999999997</v>
      </c>
      <c r="J121" s="64"/>
      <c r="M121" s="63" t="s">
        <v>293</v>
      </c>
    </row>
    <row r="122" spans="1:13">
      <c r="A122" s="63" t="s">
        <v>402</v>
      </c>
      <c r="B122" s="64" t="s">
        <v>43</v>
      </c>
      <c r="C122" s="65">
        <v>50902.347000000002</v>
      </c>
      <c r="D122" s="63" t="s">
        <v>33</v>
      </c>
      <c r="E122" s="63" t="e">
        <f>VLOOKUP(C122,'Active 1'!C$21:E$188,3,FALSE)</f>
        <v>#N/A</v>
      </c>
      <c r="F122" s="64" t="s">
        <v>403</v>
      </c>
      <c r="G122" s="65">
        <v>21869</v>
      </c>
      <c r="H122" s="65" t="s">
        <v>404</v>
      </c>
      <c r="I122" s="1">
        <f t="shared" si="1"/>
        <v>50902.347000000002</v>
      </c>
      <c r="J122" s="64"/>
      <c r="M122" s="63" t="s">
        <v>293</v>
      </c>
    </row>
    <row r="123" spans="1:13">
      <c r="A123" s="66" t="s">
        <v>405</v>
      </c>
      <c r="B123" s="64" t="s">
        <v>43</v>
      </c>
      <c r="C123" s="65">
        <v>51209.433499999999</v>
      </c>
      <c r="D123" s="63" t="s">
        <v>34</v>
      </c>
      <c r="E123" s="63" t="e">
        <f>VLOOKUP(C123,'Active 1'!C$21:E$188,3,FALSE)</f>
        <v>#N/A</v>
      </c>
      <c r="F123" s="64" t="s">
        <v>406</v>
      </c>
      <c r="G123" s="65">
        <v>22525</v>
      </c>
      <c r="H123" s="65" t="s">
        <v>407</v>
      </c>
      <c r="I123" s="1">
        <f t="shared" si="1"/>
        <v>51209.433499999999</v>
      </c>
      <c r="J123" s="64" t="s">
        <v>408</v>
      </c>
      <c r="M123" s="63" t="s">
        <v>409</v>
      </c>
    </row>
    <row r="124" spans="1:13">
      <c r="A124" s="66" t="s">
        <v>410</v>
      </c>
      <c r="B124" s="64" t="s">
        <v>43</v>
      </c>
      <c r="C124" s="65">
        <v>52032.403299999998</v>
      </c>
      <c r="D124" s="63" t="s">
        <v>34</v>
      </c>
      <c r="E124" s="63" t="e">
        <f>VLOOKUP(C124,'Active 1'!C$21:E$188,3,FALSE)</f>
        <v>#N/A</v>
      </c>
      <c r="F124" s="64" t="s">
        <v>411</v>
      </c>
      <c r="G124" s="65">
        <v>24283</v>
      </c>
      <c r="H124" s="65" t="s">
        <v>412</v>
      </c>
      <c r="I124" s="1">
        <f t="shared" si="1"/>
        <v>52032.403299999998</v>
      </c>
      <c r="J124" s="64" t="s">
        <v>408</v>
      </c>
      <c r="M124" s="63" t="s">
        <v>413</v>
      </c>
    </row>
    <row r="125" spans="1:13">
      <c r="A125" s="66" t="s">
        <v>414</v>
      </c>
      <c r="B125" s="64" t="s">
        <v>43</v>
      </c>
      <c r="C125" s="65">
        <v>52361.499400000001</v>
      </c>
      <c r="D125" s="63" t="s">
        <v>34</v>
      </c>
      <c r="E125" s="63" t="e">
        <f>VLOOKUP(C125,'Active 1'!C$21:E$188,3,FALSE)</f>
        <v>#N/A</v>
      </c>
      <c r="F125" s="64" t="s">
        <v>415</v>
      </c>
      <c r="G125" s="65">
        <v>24986</v>
      </c>
      <c r="H125" s="65" t="s">
        <v>416</v>
      </c>
      <c r="I125" s="1">
        <f t="shared" si="1"/>
        <v>52361.499400000001</v>
      </c>
      <c r="J125" s="64" t="s">
        <v>417</v>
      </c>
      <c r="M125" s="63" t="s">
        <v>413</v>
      </c>
    </row>
    <row r="126" spans="1:13">
      <c r="A126" s="66" t="s">
        <v>418</v>
      </c>
      <c r="B126" s="64" t="s">
        <v>43</v>
      </c>
      <c r="C126" s="65">
        <v>52367.584600000002</v>
      </c>
      <c r="D126" s="63" t="s">
        <v>34</v>
      </c>
      <c r="E126" s="63" t="e">
        <f>VLOOKUP(C126,'Active 1'!C$21:E$188,3,FALSE)</f>
        <v>#N/A</v>
      </c>
      <c r="F126" s="64" t="s">
        <v>419</v>
      </c>
      <c r="G126" s="65">
        <v>24999</v>
      </c>
      <c r="H126" s="65" t="s">
        <v>420</v>
      </c>
      <c r="I126" s="1">
        <f t="shared" si="1"/>
        <v>52367.584600000002</v>
      </c>
      <c r="J126" s="64" t="s">
        <v>180</v>
      </c>
      <c r="M126" s="63" t="s">
        <v>421</v>
      </c>
    </row>
    <row r="127" spans="1:13">
      <c r="A127" s="66" t="s">
        <v>414</v>
      </c>
      <c r="B127" s="64" t="s">
        <v>43</v>
      </c>
      <c r="C127" s="65">
        <v>52368.521500000003</v>
      </c>
      <c r="D127" s="63" t="s">
        <v>34</v>
      </c>
      <c r="E127" s="63" t="e">
        <f>VLOOKUP(C127,'Active 1'!C$21:E$188,3,FALSE)</f>
        <v>#N/A</v>
      </c>
      <c r="F127" s="64" t="s">
        <v>422</v>
      </c>
      <c r="G127" s="65">
        <v>25001</v>
      </c>
      <c r="H127" s="65" t="s">
        <v>423</v>
      </c>
      <c r="I127" s="1">
        <f t="shared" si="1"/>
        <v>52368.521500000003</v>
      </c>
      <c r="J127" s="64" t="s">
        <v>424</v>
      </c>
      <c r="M127" s="63" t="s">
        <v>413</v>
      </c>
    </row>
    <row r="128" spans="1:13">
      <c r="A128" s="63" t="s">
        <v>425</v>
      </c>
      <c r="B128" s="64" t="s">
        <v>46</v>
      </c>
      <c r="C128" s="65">
        <v>52658.527000000002</v>
      </c>
      <c r="D128" s="63" t="s">
        <v>34</v>
      </c>
      <c r="E128" s="63" t="e">
        <f>VLOOKUP(C128,'Active 1'!C$21:E$188,3,FALSE)</f>
        <v>#N/A</v>
      </c>
      <c r="F128" s="64" t="s">
        <v>426</v>
      </c>
      <c r="G128" s="65">
        <v>25620.5</v>
      </c>
      <c r="H128" s="65" t="s">
        <v>427</v>
      </c>
      <c r="I128" s="1">
        <f t="shared" si="1"/>
        <v>52658.527000000002</v>
      </c>
      <c r="J128" s="64" t="s">
        <v>180</v>
      </c>
      <c r="M128" s="63" t="s">
        <v>191</v>
      </c>
    </row>
    <row r="129" spans="1:13">
      <c r="A129" s="66" t="s">
        <v>108</v>
      </c>
      <c r="B129" s="64" t="s">
        <v>46</v>
      </c>
      <c r="C129" s="65">
        <v>52698.317029999998</v>
      </c>
      <c r="D129" s="63" t="s">
        <v>35</v>
      </c>
      <c r="E129" s="63" t="e">
        <f>VLOOKUP(C129,'Active 1'!C$21:E$188,3,FALSE)</f>
        <v>#N/A</v>
      </c>
      <c r="F129" s="64" t="s">
        <v>428</v>
      </c>
      <c r="G129" s="65">
        <v>25705.5</v>
      </c>
      <c r="H129" s="65" t="s">
        <v>429</v>
      </c>
      <c r="I129" s="1">
        <f t="shared" si="1"/>
        <v>52698.317029999998</v>
      </c>
      <c r="J129" s="64" t="s">
        <v>430</v>
      </c>
      <c r="M129" s="63" t="s">
        <v>431</v>
      </c>
    </row>
    <row r="130" spans="1:13">
      <c r="A130" s="66" t="s">
        <v>432</v>
      </c>
      <c r="B130" s="64" t="s">
        <v>43</v>
      </c>
      <c r="C130" s="65">
        <v>52742.556799999998</v>
      </c>
      <c r="D130" s="63" t="s">
        <v>34</v>
      </c>
      <c r="E130" s="63" t="e">
        <f>VLOOKUP(C130,'Active 1'!C$21:E$188,3,FALSE)</f>
        <v>#N/A</v>
      </c>
      <c r="F130" s="64" t="s">
        <v>433</v>
      </c>
      <c r="G130" s="65">
        <v>25800</v>
      </c>
      <c r="H130" s="65" t="s">
        <v>434</v>
      </c>
      <c r="I130" s="1">
        <f t="shared" si="1"/>
        <v>52742.556799999998</v>
      </c>
      <c r="J130" s="64" t="s">
        <v>435</v>
      </c>
      <c r="M130" s="63" t="s">
        <v>413</v>
      </c>
    </row>
    <row r="131" spans="1:13">
      <c r="A131" s="66" t="s">
        <v>436</v>
      </c>
      <c r="B131" s="64" t="s">
        <v>46</v>
      </c>
      <c r="C131" s="65">
        <v>52745.3655</v>
      </c>
      <c r="D131" s="63" t="s">
        <v>34</v>
      </c>
      <c r="E131" s="63" t="e">
        <f>VLOOKUP(C131,'Active 1'!C$21:E$188,3,FALSE)</f>
        <v>#N/A</v>
      </c>
      <c r="F131" s="64" t="s">
        <v>437</v>
      </c>
      <c r="G131" s="65" t="s">
        <v>438</v>
      </c>
      <c r="H131" s="65" t="s">
        <v>434</v>
      </c>
      <c r="I131" s="1">
        <f t="shared" si="1"/>
        <v>52745.3655</v>
      </c>
      <c r="J131" s="64" t="s">
        <v>180</v>
      </c>
      <c r="M131" s="63" t="s">
        <v>421</v>
      </c>
    </row>
    <row r="132" spans="1:13">
      <c r="A132" s="66" t="s">
        <v>432</v>
      </c>
      <c r="B132" s="64" t="s">
        <v>46</v>
      </c>
      <c r="C132" s="65">
        <v>53003.538999999997</v>
      </c>
      <c r="D132" s="63" t="s">
        <v>34</v>
      </c>
      <c r="E132" s="63" t="e">
        <f>VLOOKUP(C132,'Active 1'!C$21:E$188,3,FALSE)</f>
        <v>#N/A</v>
      </c>
      <c r="F132" s="64" t="s">
        <v>439</v>
      </c>
      <c r="G132" s="65" t="s">
        <v>440</v>
      </c>
      <c r="H132" s="65" t="s">
        <v>441</v>
      </c>
      <c r="I132" s="1">
        <f t="shared" si="1"/>
        <v>53003.538999999997</v>
      </c>
      <c r="J132" s="64" t="s">
        <v>435</v>
      </c>
      <c r="M132" s="63" t="s">
        <v>413</v>
      </c>
    </row>
    <row r="133" spans="1:13">
      <c r="A133" s="66" t="s">
        <v>442</v>
      </c>
      <c r="B133" s="64" t="s">
        <v>46</v>
      </c>
      <c r="C133" s="65">
        <v>53040.753799999999</v>
      </c>
      <c r="D133" s="63" t="s">
        <v>34</v>
      </c>
      <c r="E133" s="63" t="e">
        <f>VLOOKUP(C133,'Active 1'!C$21:E$188,3,FALSE)</f>
        <v>#N/A</v>
      </c>
      <c r="F133" s="64" t="s">
        <v>443</v>
      </c>
      <c r="G133" s="65" t="s">
        <v>444</v>
      </c>
      <c r="H133" s="65" t="s">
        <v>445</v>
      </c>
      <c r="I133" s="1">
        <f t="shared" si="1"/>
        <v>53040.753799999999</v>
      </c>
      <c r="J133" s="64" t="s">
        <v>180</v>
      </c>
      <c r="M133" s="63" t="s">
        <v>446</v>
      </c>
    </row>
    <row r="134" spans="1:13">
      <c r="A134" s="66" t="s">
        <v>447</v>
      </c>
      <c r="B134" s="64" t="s">
        <v>46</v>
      </c>
      <c r="C134" s="65">
        <v>53069.544999999998</v>
      </c>
      <c r="D134" s="63" t="s">
        <v>34</v>
      </c>
      <c r="E134" s="63" t="e">
        <f>VLOOKUP(C134,'Active 1'!C$21:E$188,3,FALSE)</f>
        <v>#N/A</v>
      </c>
      <c r="F134" s="64" t="s">
        <v>448</v>
      </c>
      <c r="G134" s="65" t="s">
        <v>449</v>
      </c>
      <c r="H134" s="65" t="s">
        <v>450</v>
      </c>
      <c r="I134" s="1">
        <f t="shared" si="1"/>
        <v>53069.544999999998</v>
      </c>
      <c r="J134" s="64" t="s">
        <v>435</v>
      </c>
      <c r="M134" s="63" t="s">
        <v>413</v>
      </c>
    </row>
    <row r="135" spans="1:13">
      <c r="A135" s="66" t="s">
        <v>447</v>
      </c>
      <c r="B135" s="64" t="s">
        <v>46</v>
      </c>
      <c r="C135" s="65">
        <v>53095.522599999997</v>
      </c>
      <c r="D135" s="63" t="s">
        <v>34</v>
      </c>
      <c r="E135" s="63" t="e">
        <f>VLOOKUP(C135,'Active 1'!C$21:E$188,3,FALSE)</f>
        <v>#N/A</v>
      </c>
      <c r="F135" s="64" t="s">
        <v>451</v>
      </c>
      <c r="G135" s="65" t="s">
        <v>452</v>
      </c>
      <c r="H135" s="65" t="s">
        <v>453</v>
      </c>
      <c r="I135" s="1">
        <f t="shared" si="1"/>
        <v>53095.522599999997</v>
      </c>
      <c r="J135" s="64" t="s">
        <v>435</v>
      </c>
      <c r="M135" s="63" t="s">
        <v>413</v>
      </c>
    </row>
    <row r="136" spans="1:13">
      <c r="A136" s="66" t="s">
        <v>432</v>
      </c>
      <c r="B136" s="64" t="s">
        <v>46</v>
      </c>
      <c r="C136" s="65">
        <v>53096.461799999997</v>
      </c>
      <c r="D136" s="63" t="s">
        <v>34</v>
      </c>
      <c r="E136" s="63" t="e">
        <f>VLOOKUP(C136,'Active 1'!C$21:E$188,3,FALSE)</f>
        <v>#N/A</v>
      </c>
      <c r="F136" s="64" t="s">
        <v>454</v>
      </c>
      <c r="G136" s="65" t="s">
        <v>455</v>
      </c>
      <c r="H136" s="65" t="s">
        <v>456</v>
      </c>
      <c r="I136" s="1">
        <f t="shared" si="1"/>
        <v>53096.461799999997</v>
      </c>
      <c r="J136" s="64" t="s">
        <v>435</v>
      </c>
      <c r="M136" s="63" t="s">
        <v>457</v>
      </c>
    </row>
    <row r="137" spans="1:13">
      <c r="A137" s="66" t="s">
        <v>447</v>
      </c>
      <c r="B137" s="64" t="s">
        <v>46</v>
      </c>
      <c r="C137" s="65">
        <v>53410.575799999999</v>
      </c>
      <c r="D137" s="63" t="s">
        <v>34</v>
      </c>
      <c r="E137" s="63" t="e">
        <f>VLOOKUP(C137,'Active 1'!C$21:E$188,3,FALSE)</f>
        <v>#N/A</v>
      </c>
      <c r="F137" s="64" t="s">
        <v>458</v>
      </c>
      <c r="G137" s="65" t="s">
        <v>459</v>
      </c>
      <c r="H137" s="65" t="s">
        <v>460</v>
      </c>
      <c r="I137" s="1">
        <f t="shared" si="1"/>
        <v>53410.575799999999</v>
      </c>
      <c r="J137" s="64" t="s">
        <v>435</v>
      </c>
      <c r="M137" s="63" t="s">
        <v>457</v>
      </c>
    </row>
    <row r="138" spans="1:13">
      <c r="A138" s="66" t="s">
        <v>124</v>
      </c>
      <c r="B138" s="64" t="s">
        <v>46</v>
      </c>
      <c r="C138" s="65">
        <v>53503.029799999997</v>
      </c>
      <c r="D138" s="63" t="s">
        <v>34</v>
      </c>
      <c r="E138" s="63" t="e">
        <f>VLOOKUP(C138,'Active 1'!C$21:E$188,3,FALSE)</f>
        <v>#N/A</v>
      </c>
      <c r="F138" s="64" t="s">
        <v>461</v>
      </c>
      <c r="G138" s="65" t="s">
        <v>462</v>
      </c>
      <c r="H138" s="65" t="s">
        <v>463</v>
      </c>
      <c r="I138" s="1">
        <f t="shared" si="1"/>
        <v>53503.029799999997</v>
      </c>
      <c r="J138" s="64" t="s">
        <v>180</v>
      </c>
      <c r="M138" s="63" t="s">
        <v>464</v>
      </c>
    </row>
    <row r="139" spans="1:13">
      <c r="A139" s="66" t="s">
        <v>124</v>
      </c>
      <c r="B139" s="64" t="s">
        <v>46</v>
      </c>
      <c r="C139" s="65">
        <v>53510.050799999997</v>
      </c>
      <c r="D139" s="63" t="s">
        <v>34</v>
      </c>
      <c r="E139" s="63" t="e">
        <f>VLOOKUP(C139,'Active 1'!C$21:E$188,3,FALSE)</f>
        <v>#N/A</v>
      </c>
      <c r="F139" s="64" t="s">
        <v>465</v>
      </c>
      <c r="G139" s="65" t="s">
        <v>466</v>
      </c>
      <c r="H139" s="65" t="s">
        <v>441</v>
      </c>
      <c r="I139" s="1">
        <f t="shared" ref="I139:I202" si="2">1*C139</f>
        <v>53510.050799999997</v>
      </c>
      <c r="J139" s="64" t="s">
        <v>180</v>
      </c>
      <c r="M139" s="63" t="s">
        <v>464</v>
      </c>
    </row>
    <row r="140" spans="1:13">
      <c r="A140" s="66" t="s">
        <v>467</v>
      </c>
      <c r="B140" s="64" t="s">
        <v>46</v>
      </c>
      <c r="C140" s="65">
        <v>53765.420400000003</v>
      </c>
      <c r="D140" s="63" t="s">
        <v>35</v>
      </c>
      <c r="E140" s="63" t="e">
        <f>VLOOKUP(C140,'Active 1'!C$21:E$188,3,FALSE)</f>
        <v>#N/A</v>
      </c>
      <c r="F140" s="64" t="s">
        <v>468</v>
      </c>
      <c r="G140" s="65" t="s">
        <v>469</v>
      </c>
      <c r="H140" s="65" t="s">
        <v>470</v>
      </c>
      <c r="I140" s="1">
        <f t="shared" si="2"/>
        <v>53765.420400000003</v>
      </c>
      <c r="J140" s="64" t="s">
        <v>435</v>
      </c>
      <c r="M140" s="63" t="s">
        <v>413</v>
      </c>
    </row>
    <row r="141" spans="1:13">
      <c r="A141" s="66" t="s">
        <v>471</v>
      </c>
      <c r="B141" s="64" t="s">
        <v>46</v>
      </c>
      <c r="C141" s="65">
        <v>53814.335099999997</v>
      </c>
      <c r="D141" s="63" t="s">
        <v>35</v>
      </c>
      <c r="E141" s="63" t="e">
        <f>VLOOKUP(C141,'Active 1'!C$21:E$188,3,FALSE)</f>
        <v>#N/A</v>
      </c>
      <c r="F141" s="64" t="s">
        <v>472</v>
      </c>
      <c r="G141" s="65" t="s">
        <v>473</v>
      </c>
      <c r="H141" s="65" t="s">
        <v>474</v>
      </c>
      <c r="I141" s="1">
        <f t="shared" si="2"/>
        <v>53814.335099999997</v>
      </c>
      <c r="J141" s="64" t="s">
        <v>435</v>
      </c>
      <c r="M141" s="63" t="s">
        <v>475</v>
      </c>
    </row>
    <row r="142" spans="1:13">
      <c r="A142" s="66" t="s">
        <v>476</v>
      </c>
      <c r="B142" s="64" t="s">
        <v>46</v>
      </c>
      <c r="C142" s="65">
        <v>53846.401599999997</v>
      </c>
      <c r="D142" s="63" t="s">
        <v>34</v>
      </c>
      <c r="E142" s="63" t="e">
        <f>VLOOKUP(C142,'Active 1'!C$21:E$188,3,FALSE)</f>
        <v>#N/A</v>
      </c>
      <c r="F142" s="64" t="s">
        <v>477</v>
      </c>
      <c r="G142" s="65" t="s">
        <v>478</v>
      </c>
      <c r="H142" s="65" t="s">
        <v>479</v>
      </c>
      <c r="I142" s="1">
        <f t="shared" si="2"/>
        <v>53846.401599999997</v>
      </c>
      <c r="J142" s="64" t="s">
        <v>180</v>
      </c>
      <c r="M142" s="63" t="s">
        <v>191</v>
      </c>
    </row>
    <row r="143" spans="1:13">
      <c r="A143" s="66" t="s">
        <v>471</v>
      </c>
      <c r="B143" s="64" t="s">
        <v>46</v>
      </c>
      <c r="C143" s="65">
        <v>53846.402900000001</v>
      </c>
      <c r="D143" s="63" t="s">
        <v>35</v>
      </c>
      <c r="E143" s="63" t="e">
        <f>VLOOKUP(C143,'Active 1'!C$21:E$188,3,FALSE)</f>
        <v>#N/A</v>
      </c>
      <c r="F143" s="64" t="s">
        <v>480</v>
      </c>
      <c r="G143" s="65" t="s">
        <v>478</v>
      </c>
      <c r="H143" s="65" t="s">
        <v>481</v>
      </c>
      <c r="I143" s="1">
        <f t="shared" si="2"/>
        <v>53846.402900000001</v>
      </c>
      <c r="J143" s="64" t="s">
        <v>408</v>
      </c>
      <c r="M143" s="63" t="s">
        <v>482</v>
      </c>
    </row>
    <row r="144" spans="1:13">
      <c r="A144" s="66" t="s">
        <v>483</v>
      </c>
      <c r="B144" s="64" t="s">
        <v>46</v>
      </c>
      <c r="C144" s="65">
        <v>54154.8989</v>
      </c>
      <c r="D144" s="63" t="s">
        <v>35</v>
      </c>
      <c r="E144" s="63" t="e">
        <f>VLOOKUP(C144,'Active 1'!C$21:E$188,3,FALSE)</f>
        <v>#N/A</v>
      </c>
      <c r="F144" s="64" t="s">
        <v>484</v>
      </c>
      <c r="G144" s="65" t="s">
        <v>485</v>
      </c>
      <c r="H144" s="65" t="s">
        <v>486</v>
      </c>
      <c r="I144" s="1">
        <f t="shared" si="2"/>
        <v>54154.8989</v>
      </c>
      <c r="J144" s="64" t="s">
        <v>487</v>
      </c>
      <c r="M144" s="63" t="s">
        <v>446</v>
      </c>
    </row>
    <row r="145" spans="1:13">
      <c r="A145" s="66" t="s">
        <v>488</v>
      </c>
      <c r="B145" s="64" t="s">
        <v>46</v>
      </c>
      <c r="C145" s="65">
        <v>54159.580499999996</v>
      </c>
      <c r="D145" s="63" t="s">
        <v>35</v>
      </c>
      <c r="E145" s="63" t="e">
        <f>VLOOKUP(C145,'Active 1'!C$21:E$188,3,FALSE)</f>
        <v>#N/A</v>
      </c>
      <c r="F145" s="64" t="s">
        <v>489</v>
      </c>
      <c r="G145" s="65" t="s">
        <v>490</v>
      </c>
      <c r="H145" s="65" t="s">
        <v>491</v>
      </c>
      <c r="I145" s="1">
        <f t="shared" si="2"/>
        <v>54159.580499999996</v>
      </c>
      <c r="J145" s="64" t="s">
        <v>159</v>
      </c>
      <c r="M145" s="63" t="s">
        <v>492</v>
      </c>
    </row>
    <row r="146" spans="1:13">
      <c r="A146" s="66" t="s">
        <v>493</v>
      </c>
      <c r="B146" s="64" t="s">
        <v>46</v>
      </c>
      <c r="C146" s="65">
        <v>54167.537199999999</v>
      </c>
      <c r="D146" s="63" t="s">
        <v>35</v>
      </c>
      <c r="E146" s="63" t="e">
        <f>VLOOKUP(C146,'Active 1'!C$21:E$188,3,FALSE)</f>
        <v>#N/A</v>
      </c>
      <c r="F146" s="64" t="s">
        <v>494</v>
      </c>
      <c r="G146" s="65" t="s">
        <v>495</v>
      </c>
      <c r="H146" s="65" t="s">
        <v>496</v>
      </c>
      <c r="I146" s="1">
        <f t="shared" si="2"/>
        <v>54167.537199999999</v>
      </c>
      <c r="J146" s="64" t="s">
        <v>435</v>
      </c>
      <c r="M146" s="63" t="s">
        <v>497</v>
      </c>
    </row>
    <row r="147" spans="1:13" ht="12.75" customHeight="1">
      <c r="A147" s="63" t="s">
        <v>498</v>
      </c>
      <c r="B147" s="64" t="s">
        <v>46</v>
      </c>
      <c r="C147" s="65">
        <v>54173.392899999999</v>
      </c>
      <c r="D147" s="63" t="s">
        <v>35</v>
      </c>
      <c r="E147" s="63" t="e">
        <f>VLOOKUP(C147,'Active 1'!C$21:E$188,3,FALSE)</f>
        <v>#N/A</v>
      </c>
      <c r="F147" s="64" t="s">
        <v>499</v>
      </c>
      <c r="G147" s="65" t="s">
        <v>500</v>
      </c>
      <c r="H147" s="65" t="s">
        <v>501</v>
      </c>
      <c r="I147" s="1">
        <f t="shared" si="2"/>
        <v>54173.392899999999</v>
      </c>
      <c r="J147" s="64" t="s">
        <v>159</v>
      </c>
      <c r="M147" s="63" t="s">
        <v>191</v>
      </c>
    </row>
    <row r="148" spans="1:13">
      <c r="A148" s="66" t="s">
        <v>467</v>
      </c>
      <c r="B148" s="64" t="s">
        <v>46</v>
      </c>
      <c r="C148" s="65">
        <v>54186.498599999999</v>
      </c>
      <c r="D148" s="63" t="s">
        <v>35</v>
      </c>
      <c r="E148" s="63" t="e">
        <f>VLOOKUP(C148,'Active 1'!C$21:E$188,3,FALSE)</f>
        <v>#N/A</v>
      </c>
      <c r="F148" s="64" t="s">
        <v>502</v>
      </c>
      <c r="G148" s="65" t="s">
        <v>503</v>
      </c>
      <c r="H148" s="65" t="s">
        <v>504</v>
      </c>
      <c r="I148" s="1">
        <f t="shared" si="2"/>
        <v>54186.498599999999</v>
      </c>
      <c r="J148" s="64" t="s">
        <v>435</v>
      </c>
      <c r="M148" s="63" t="s">
        <v>505</v>
      </c>
    </row>
    <row r="149" spans="1:13">
      <c r="A149" s="66" t="s">
        <v>467</v>
      </c>
      <c r="B149" s="64" t="s">
        <v>46</v>
      </c>
      <c r="C149" s="65">
        <v>54206.3923</v>
      </c>
      <c r="D149" s="63" t="s">
        <v>35</v>
      </c>
      <c r="E149" s="63" t="e">
        <f>VLOOKUP(C149,'Active 1'!C$21:E$188,3,FALSE)</f>
        <v>#N/A</v>
      </c>
      <c r="F149" s="64" t="s">
        <v>506</v>
      </c>
      <c r="G149" s="65" t="s">
        <v>507</v>
      </c>
      <c r="H149" s="65" t="s">
        <v>508</v>
      </c>
      <c r="I149" s="1">
        <f t="shared" si="2"/>
        <v>54206.3923</v>
      </c>
      <c r="J149" s="64" t="s">
        <v>408</v>
      </c>
      <c r="M149" s="63" t="s">
        <v>482</v>
      </c>
    </row>
    <row r="150" spans="1:13">
      <c r="A150" s="66" t="s">
        <v>509</v>
      </c>
      <c r="B150" s="64" t="s">
        <v>46</v>
      </c>
      <c r="C150" s="65">
        <v>54469.4804</v>
      </c>
      <c r="D150" s="63" t="s">
        <v>35</v>
      </c>
      <c r="E150" s="63" t="e">
        <f>VLOOKUP(C150,'Active 1'!C$21:E$188,3,FALSE)</f>
        <v>#N/A</v>
      </c>
      <c r="F150" s="64" t="s">
        <v>510</v>
      </c>
      <c r="G150" s="65" t="s">
        <v>511</v>
      </c>
      <c r="H150" s="65" t="s">
        <v>512</v>
      </c>
      <c r="I150" s="1">
        <f t="shared" si="2"/>
        <v>54469.4804</v>
      </c>
      <c r="J150" s="64" t="s">
        <v>159</v>
      </c>
      <c r="M150" s="63" t="s">
        <v>513</v>
      </c>
    </row>
    <row r="151" spans="1:13">
      <c r="A151" s="66" t="s">
        <v>514</v>
      </c>
      <c r="B151" s="64" t="s">
        <v>46</v>
      </c>
      <c r="C151" s="65">
        <v>54498.738700000002</v>
      </c>
      <c r="D151" s="63" t="s">
        <v>35</v>
      </c>
      <c r="E151" s="63" t="e">
        <f>VLOOKUP(C151,'Active 1'!C$21:E$188,3,FALSE)</f>
        <v>#N/A</v>
      </c>
      <c r="F151" s="64" t="s">
        <v>515</v>
      </c>
      <c r="G151" s="65" t="s">
        <v>516</v>
      </c>
      <c r="H151" s="65" t="s">
        <v>517</v>
      </c>
      <c r="I151" s="1">
        <f t="shared" si="2"/>
        <v>54498.738700000002</v>
      </c>
      <c r="J151" s="64" t="s">
        <v>487</v>
      </c>
      <c r="M151" s="63" t="s">
        <v>446</v>
      </c>
    </row>
    <row r="152" spans="1:13">
      <c r="A152" s="66" t="s">
        <v>493</v>
      </c>
      <c r="B152" s="64" t="s">
        <v>46</v>
      </c>
      <c r="C152" s="65">
        <v>54521.443299999999</v>
      </c>
      <c r="D152" s="63" t="s">
        <v>35</v>
      </c>
      <c r="E152" s="63" t="e">
        <f>VLOOKUP(C152,'Active 1'!C$21:E$188,3,FALSE)</f>
        <v>#N/A</v>
      </c>
      <c r="F152" s="64" t="s">
        <v>518</v>
      </c>
      <c r="G152" s="65" t="s">
        <v>519</v>
      </c>
      <c r="H152" s="65" t="s">
        <v>520</v>
      </c>
      <c r="I152" s="1">
        <f t="shared" si="2"/>
        <v>54521.443299999999</v>
      </c>
      <c r="J152" s="64" t="s">
        <v>408</v>
      </c>
      <c r="M152" s="63" t="s">
        <v>482</v>
      </c>
    </row>
    <row r="153" spans="1:13">
      <c r="A153" s="66" t="s">
        <v>514</v>
      </c>
      <c r="B153" s="64" t="s">
        <v>46</v>
      </c>
      <c r="C153" s="65">
        <v>54816.832000000002</v>
      </c>
      <c r="D153" s="63" t="s">
        <v>35</v>
      </c>
      <c r="E153" s="63" t="e">
        <f>VLOOKUP(C153,'Active 1'!C$21:E$188,3,FALSE)</f>
        <v>#N/A</v>
      </c>
      <c r="F153" s="64" t="s">
        <v>521</v>
      </c>
      <c r="G153" s="65" t="s">
        <v>522</v>
      </c>
      <c r="H153" s="65" t="s">
        <v>207</v>
      </c>
      <c r="I153" s="1">
        <f t="shared" si="2"/>
        <v>54816.832000000002</v>
      </c>
      <c r="J153" s="64" t="s">
        <v>487</v>
      </c>
      <c r="M153" s="63" t="s">
        <v>446</v>
      </c>
    </row>
    <row r="154" spans="1:13">
      <c r="A154" s="66" t="s">
        <v>523</v>
      </c>
      <c r="B154" s="64" t="s">
        <v>46</v>
      </c>
      <c r="C154" s="65">
        <v>54845.857000000004</v>
      </c>
      <c r="D154" s="63" t="s">
        <v>35</v>
      </c>
      <c r="E154" s="63" t="e">
        <f>VLOOKUP(C154,'Active 1'!C$21:E$188,3,FALSE)</f>
        <v>#N/A</v>
      </c>
      <c r="F154" s="64" t="s">
        <v>524</v>
      </c>
      <c r="G154" s="65" t="s">
        <v>525</v>
      </c>
      <c r="H154" s="65" t="s">
        <v>526</v>
      </c>
      <c r="I154" s="1">
        <f t="shared" si="2"/>
        <v>54845.857000000004</v>
      </c>
      <c r="J154" s="64" t="s">
        <v>159</v>
      </c>
      <c r="M154" s="63" t="s">
        <v>191</v>
      </c>
    </row>
    <row r="155" spans="1:13">
      <c r="A155" s="66" t="s">
        <v>527</v>
      </c>
      <c r="B155" s="64" t="s">
        <v>46</v>
      </c>
      <c r="C155" s="65">
        <v>54854.748800000001</v>
      </c>
      <c r="D155" s="63" t="s">
        <v>35</v>
      </c>
      <c r="E155" s="63" t="e">
        <f>VLOOKUP(C155,'Active 1'!C$21:E$188,3,FALSE)</f>
        <v>#N/A</v>
      </c>
      <c r="F155" s="64" t="s">
        <v>528</v>
      </c>
      <c r="G155" s="65" t="s">
        <v>529</v>
      </c>
      <c r="H155" s="65" t="s">
        <v>530</v>
      </c>
      <c r="I155" s="1">
        <f t="shared" si="2"/>
        <v>54854.748800000001</v>
      </c>
      <c r="J155" s="64" t="s">
        <v>159</v>
      </c>
      <c r="M155" s="63" t="s">
        <v>492</v>
      </c>
    </row>
    <row r="156" spans="1:13">
      <c r="A156" s="66" t="s">
        <v>509</v>
      </c>
      <c r="B156" s="64" t="s">
        <v>46</v>
      </c>
      <c r="C156" s="65">
        <v>54937.3747</v>
      </c>
      <c r="D156" s="63" t="s">
        <v>35</v>
      </c>
      <c r="E156" s="63" t="e">
        <f>VLOOKUP(C156,'Active 1'!C$21:E$188,3,FALSE)</f>
        <v>#N/A</v>
      </c>
      <c r="F156" s="64" t="s">
        <v>531</v>
      </c>
      <c r="G156" s="65" t="s">
        <v>532</v>
      </c>
      <c r="H156" s="65" t="s">
        <v>533</v>
      </c>
      <c r="I156" s="1">
        <f t="shared" si="2"/>
        <v>54937.3747</v>
      </c>
      <c r="J156" s="64" t="s">
        <v>159</v>
      </c>
      <c r="M156" s="63" t="s">
        <v>513</v>
      </c>
    </row>
    <row r="157" spans="1:13">
      <c r="A157" s="66" t="s">
        <v>534</v>
      </c>
      <c r="B157" s="64" t="s">
        <v>46</v>
      </c>
      <c r="C157" s="65">
        <v>54941.354399999997</v>
      </c>
      <c r="D157" s="63" t="s">
        <v>35</v>
      </c>
      <c r="E157" s="63" t="e">
        <f>VLOOKUP(C157,'Active 1'!C$21:E$188,3,FALSE)</f>
        <v>#N/A</v>
      </c>
      <c r="F157" s="64" t="s">
        <v>535</v>
      </c>
      <c r="G157" s="65" t="s">
        <v>536</v>
      </c>
      <c r="H157" s="65" t="s">
        <v>537</v>
      </c>
      <c r="I157" s="1">
        <f t="shared" si="2"/>
        <v>54941.354399999997</v>
      </c>
      <c r="J157" s="64" t="s">
        <v>408</v>
      </c>
      <c r="M157" s="63" t="s">
        <v>538</v>
      </c>
    </row>
    <row r="158" spans="1:13">
      <c r="A158" s="66" t="s">
        <v>534</v>
      </c>
      <c r="B158" s="64" t="s">
        <v>46</v>
      </c>
      <c r="C158" s="65">
        <v>54941.5893</v>
      </c>
      <c r="D158" s="63" t="s">
        <v>35</v>
      </c>
      <c r="E158" s="63" t="e">
        <f>VLOOKUP(C158,'Active 1'!C$21:E$188,3,FALSE)</f>
        <v>#N/A</v>
      </c>
      <c r="F158" s="64" t="s">
        <v>539</v>
      </c>
      <c r="G158" s="65" t="s">
        <v>540</v>
      </c>
      <c r="H158" s="65" t="s">
        <v>541</v>
      </c>
      <c r="I158" s="1">
        <f t="shared" si="2"/>
        <v>54941.5893</v>
      </c>
      <c r="J158" s="64" t="s">
        <v>408</v>
      </c>
      <c r="M158" s="63" t="s">
        <v>538</v>
      </c>
    </row>
    <row r="159" spans="1:13">
      <c r="A159" s="66" t="s">
        <v>542</v>
      </c>
      <c r="B159" s="64" t="s">
        <v>46</v>
      </c>
      <c r="C159" s="65">
        <v>55201.868000000002</v>
      </c>
      <c r="D159" s="63" t="s">
        <v>35</v>
      </c>
      <c r="E159" s="63" t="e">
        <f>VLOOKUP(C159,'Active 1'!C$21:E$188,3,FALSE)</f>
        <v>#N/A</v>
      </c>
      <c r="F159" s="64" t="s">
        <v>543</v>
      </c>
      <c r="G159" s="65" t="s">
        <v>544</v>
      </c>
      <c r="H159" s="65" t="s">
        <v>545</v>
      </c>
      <c r="I159" s="1">
        <f t="shared" si="2"/>
        <v>55201.868000000002</v>
      </c>
      <c r="J159" s="64" t="s">
        <v>159</v>
      </c>
      <c r="M159" s="63" t="s">
        <v>191</v>
      </c>
    </row>
    <row r="160" spans="1:13">
      <c r="A160" s="66" t="s">
        <v>546</v>
      </c>
      <c r="B160" s="64" t="s">
        <v>46</v>
      </c>
      <c r="C160" s="65">
        <v>55236.741499999996</v>
      </c>
      <c r="D160" s="63" t="s">
        <v>35</v>
      </c>
      <c r="E160" s="63" t="e">
        <f>VLOOKUP(C160,'Active 1'!C$21:E$188,3,FALSE)</f>
        <v>#N/A</v>
      </c>
      <c r="F160" s="64" t="s">
        <v>547</v>
      </c>
      <c r="G160" s="65" t="s">
        <v>548</v>
      </c>
      <c r="H160" s="65" t="s">
        <v>549</v>
      </c>
      <c r="I160" s="1">
        <f t="shared" si="2"/>
        <v>55236.741499999996</v>
      </c>
      <c r="J160" s="64" t="s">
        <v>159</v>
      </c>
      <c r="M160" s="63" t="s">
        <v>492</v>
      </c>
    </row>
    <row r="161" spans="1:13">
      <c r="A161" s="66" t="s">
        <v>550</v>
      </c>
      <c r="B161" s="64" t="s">
        <v>46</v>
      </c>
      <c r="C161" s="65">
        <v>55272.3197</v>
      </c>
      <c r="D161" s="63" t="s">
        <v>35</v>
      </c>
      <c r="E161" s="63" t="e">
        <f>VLOOKUP(C161,'Active 1'!C$21:E$188,3,FALSE)</f>
        <v>#N/A</v>
      </c>
      <c r="F161" s="64" t="s">
        <v>551</v>
      </c>
      <c r="G161" s="65" t="s">
        <v>552</v>
      </c>
      <c r="H161" s="65" t="s">
        <v>553</v>
      </c>
      <c r="I161" s="1">
        <f t="shared" si="2"/>
        <v>55272.3197</v>
      </c>
      <c r="J161" s="64" t="s">
        <v>159</v>
      </c>
      <c r="M161" s="63" t="s">
        <v>513</v>
      </c>
    </row>
    <row r="162" spans="1:13">
      <c r="A162" s="66" t="s">
        <v>554</v>
      </c>
      <c r="B162" s="64" t="s">
        <v>46</v>
      </c>
      <c r="C162" s="65">
        <v>55279.341899999999</v>
      </c>
      <c r="D162" s="63" t="s">
        <v>35</v>
      </c>
      <c r="E162" s="63" t="e">
        <f>VLOOKUP(C162,'Active 1'!C$21:E$188,3,FALSE)</f>
        <v>#N/A</v>
      </c>
      <c r="F162" s="64" t="s">
        <v>555</v>
      </c>
      <c r="G162" s="65" t="s">
        <v>556</v>
      </c>
      <c r="H162" s="65" t="s">
        <v>557</v>
      </c>
      <c r="I162" s="1">
        <f t="shared" si="2"/>
        <v>55279.341899999999</v>
      </c>
      <c r="J162" s="64" t="s">
        <v>408</v>
      </c>
      <c r="M162" s="63" t="s">
        <v>482</v>
      </c>
    </row>
    <row r="163" spans="1:13" ht="12" customHeight="1">
      <c r="A163" s="66" t="s">
        <v>558</v>
      </c>
      <c r="B163" s="64" t="s">
        <v>46</v>
      </c>
      <c r="C163" s="65">
        <v>55579.8776</v>
      </c>
      <c r="D163" s="63" t="s">
        <v>35</v>
      </c>
      <c r="E163" s="63" t="e">
        <f>VLOOKUP(C163,'Active 1'!C$21:E$188,3,FALSE)</f>
        <v>#N/A</v>
      </c>
      <c r="F163" s="64" t="s">
        <v>559</v>
      </c>
      <c r="G163" s="65" t="s">
        <v>560</v>
      </c>
      <c r="H163" s="65" t="s">
        <v>537</v>
      </c>
      <c r="I163" s="1">
        <f t="shared" si="2"/>
        <v>55579.8776</v>
      </c>
      <c r="J163" s="64" t="s">
        <v>159</v>
      </c>
      <c r="M163" s="63" t="s">
        <v>191</v>
      </c>
    </row>
    <row r="164" spans="1:13">
      <c r="A164" s="66" t="s">
        <v>550</v>
      </c>
      <c r="B164" s="64" t="s">
        <v>46</v>
      </c>
      <c r="C164" s="65">
        <v>55603.284200000002</v>
      </c>
      <c r="D164" s="63" t="s">
        <v>35</v>
      </c>
      <c r="E164" s="63" t="e">
        <f>VLOOKUP(C164,'Active 1'!C$21:E$188,3,FALSE)</f>
        <v>#N/A</v>
      </c>
      <c r="F164" s="64" t="s">
        <v>561</v>
      </c>
      <c r="G164" s="65" t="s">
        <v>562</v>
      </c>
      <c r="H164" s="65" t="s">
        <v>563</v>
      </c>
      <c r="I164" s="1">
        <f t="shared" si="2"/>
        <v>55603.284200000002</v>
      </c>
      <c r="J164" s="64" t="s">
        <v>487</v>
      </c>
      <c r="M164" s="63" t="s">
        <v>513</v>
      </c>
    </row>
    <row r="165" spans="1:13">
      <c r="A165" s="66" t="s">
        <v>564</v>
      </c>
      <c r="B165" s="64" t="s">
        <v>46</v>
      </c>
      <c r="C165" s="65">
        <v>55622.478300000002</v>
      </c>
      <c r="D165" s="63" t="s">
        <v>35</v>
      </c>
      <c r="E165" s="63" t="e">
        <f>VLOOKUP(C165,'Active 1'!C$21:E$188,3,FALSE)</f>
        <v>#N/A</v>
      </c>
      <c r="F165" s="64" t="s">
        <v>565</v>
      </c>
      <c r="G165" s="65" t="s">
        <v>566</v>
      </c>
      <c r="H165" s="65" t="s">
        <v>567</v>
      </c>
      <c r="I165" s="1">
        <f t="shared" si="2"/>
        <v>55622.478300000002</v>
      </c>
      <c r="J165" s="64" t="s">
        <v>159</v>
      </c>
      <c r="M165" s="63" t="s">
        <v>513</v>
      </c>
    </row>
    <row r="166" spans="1:13">
      <c r="A166" s="66" t="s">
        <v>564</v>
      </c>
      <c r="B166" s="64" t="s">
        <v>46</v>
      </c>
      <c r="C166" s="65">
        <v>55628.331700000002</v>
      </c>
      <c r="D166" s="63" t="s">
        <v>35</v>
      </c>
      <c r="E166" s="63" t="e">
        <f>VLOOKUP(C166,'Active 1'!C$21:E$188,3,FALSE)</f>
        <v>#N/A</v>
      </c>
      <c r="F166" s="64" t="s">
        <v>568</v>
      </c>
      <c r="G166" s="65" t="s">
        <v>569</v>
      </c>
      <c r="H166" s="65" t="s">
        <v>570</v>
      </c>
      <c r="I166" s="1">
        <f t="shared" si="2"/>
        <v>55628.331700000002</v>
      </c>
      <c r="J166" s="64" t="s">
        <v>159</v>
      </c>
      <c r="M166" s="63" t="s">
        <v>513</v>
      </c>
    </row>
    <row r="167" spans="1:13">
      <c r="A167" s="66" t="s">
        <v>571</v>
      </c>
      <c r="B167" s="64" t="s">
        <v>46</v>
      </c>
      <c r="C167" s="65">
        <v>55660.398099999999</v>
      </c>
      <c r="D167" s="63" t="s">
        <v>35</v>
      </c>
      <c r="E167" s="63" t="e">
        <f>VLOOKUP(C167,'Active 1'!C$21:E$188,3,FALSE)</f>
        <v>#N/A</v>
      </c>
      <c r="F167" s="64" t="s">
        <v>572</v>
      </c>
      <c r="G167" s="65" t="s">
        <v>573</v>
      </c>
      <c r="H167" s="65" t="s">
        <v>574</v>
      </c>
      <c r="I167" s="1">
        <f t="shared" si="2"/>
        <v>55660.398099999999</v>
      </c>
      <c r="J167" s="64" t="s">
        <v>408</v>
      </c>
      <c r="M167" s="63" t="s">
        <v>538</v>
      </c>
    </row>
    <row r="168" spans="1:13">
      <c r="A168" s="66" t="s">
        <v>558</v>
      </c>
      <c r="B168" s="64" t="s">
        <v>46</v>
      </c>
      <c r="C168" s="65">
        <v>55663.6731</v>
      </c>
      <c r="D168" s="63" t="s">
        <v>35</v>
      </c>
      <c r="E168" s="63" t="e">
        <f>VLOOKUP(C168,'Active 1'!C$21:E$188,3,FALSE)</f>
        <v>#N/A</v>
      </c>
      <c r="F168" s="64" t="s">
        <v>575</v>
      </c>
      <c r="G168" s="65" t="s">
        <v>576</v>
      </c>
      <c r="H168" s="65" t="s">
        <v>577</v>
      </c>
      <c r="I168" s="1">
        <f t="shared" si="2"/>
        <v>55663.6731</v>
      </c>
      <c r="J168" s="64" t="s">
        <v>159</v>
      </c>
      <c r="M168" s="63" t="s">
        <v>191</v>
      </c>
    </row>
    <row r="169" spans="1:13">
      <c r="A169" s="66" t="s">
        <v>571</v>
      </c>
      <c r="B169" s="64" t="s">
        <v>46</v>
      </c>
      <c r="C169" s="65">
        <v>55667.4179</v>
      </c>
      <c r="D169" s="63" t="s">
        <v>35</v>
      </c>
      <c r="E169" s="63" t="e">
        <f>VLOOKUP(C169,'Active 1'!C$21:E$188,3,FALSE)</f>
        <v>#N/A</v>
      </c>
      <c r="F169" s="64" t="s">
        <v>578</v>
      </c>
      <c r="G169" s="65" t="s">
        <v>579</v>
      </c>
      <c r="H169" s="65" t="s">
        <v>541</v>
      </c>
      <c r="I169" s="1">
        <f t="shared" si="2"/>
        <v>55667.4179</v>
      </c>
      <c r="J169" s="64" t="s">
        <v>408</v>
      </c>
      <c r="M169" s="63" t="s">
        <v>482</v>
      </c>
    </row>
    <row r="170" spans="1:13">
      <c r="A170" s="66" t="s">
        <v>580</v>
      </c>
      <c r="B170" s="64" t="s">
        <v>46</v>
      </c>
      <c r="C170" s="65">
        <v>55946.892599999999</v>
      </c>
      <c r="D170" s="63" t="s">
        <v>35</v>
      </c>
      <c r="E170" s="63" t="e">
        <f>VLOOKUP(C170,'Active 1'!C$21:E$188,3,FALSE)</f>
        <v>#N/A</v>
      </c>
      <c r="F170" s="64" t="s">
        <v>581</v>
      </c>
      <c r="G170" s="65" t="s">
        <v>582</v>
      </c>
      <c r="H170" s="65" t="s">
        <v>583</v>
      </c>
      <c r="I170" s="1">
        <f t="shared" si="2"/>
        <v>55946.892599999999</v>
      </c>
      <c r="J170" s="64" t="s">
        <v>159</v>
      </c>
      <c r="M170" s="63" t="s">
        <v>191</v>
      </c>
    </row>
    <row r="171" spans="1:13">
      <c r="A171" s="66" t="s">
        <v>584</v>
      </c>
      <c r="B171" s="64" t="s">
        <v>46</v>
      </c>
      <c r="C171" s="65">
        <v>56309.925000000003</v>
      </c>
      <c r="D171" s="63" t="s">
        <v>35</v>
      </c>
      <c r="E171" s="63" t="e">
        <f>VLOOKUP(C171,'Active 1'!C$21:E$188,3,FALSE)</f>
        <v>#N/A</v>
      </c>
      <c r="F171" s="64" t="s">
        <v>585</v>
      </c>
      <c r="G171" s="65" t="s">
        <v>586</v>
      </c>
      <c r="H171" s="65" t="s">
        <v>587</v>
      </c>
      <c r="I171" s="1">
        <f t="shared" si="2"/>
        <v>56309.925000000003</v>
      </c>
      <c r="J171" s="64" t="s">
        <v>159</v>
      </c>
      <c r="M171" s="63" t="s">
        <v>191</v>
      </c>
    </row>
    <row r="172" spans="1:13">
      <c r="A172" s="63" t="s">
        <v>101</v>
      </c>
      <c r="B172" s="64" t="s">
        <v>43</v>
      </c>
      <c r="C172" s="65">
        <v>50545.623</v>
      </c>
      <c r="D172" s="63" t="s">
        <v>35</v>
      </c>
      <c r="E172" s="63" t="e">
        <f>VLOOKUP(C172,'Active 1'!C$21:E$188,3,FALSE)</f>
        <v>#N/A</v>
      </c>
      <c r="F172" s="64" t="s">
        <v>588</v>
      </c>
      <c r="G172" s="65">
        <v>21107</v>
      </c>
      <c r="H172" s="65" t="s">
        <v>203</v>
      </c>
      <c r="I172" s="1">
        <f t="shared" si="2"/>
        <v>50545.623</v>
      </c>
      <c r="J172" s="64" t="s">
        <v>589</v>
      </c>
      <c r="M172" s="63" t="s">
        <v>590</v>
      </c>
    </row>
    <row r="173" spans="1:13">
      <c r="A173" s="63" t="s">
        <v>101</v>
      </c>
      <c r="B173" s="64" t="s">
        <v>43</v>
      </c>
      <c r="C173" s="65">
        <v>51602.656000000003</v>
      </c>
      <c r="D173" s="63" t="s">
        <v>35</v>
      </c>
      <c r="E173" s="63" t="e">
        <f>VLOOKUP(C173,'Active 1'!C$21:E$188,3,FALSE)</f>
        <v>#N/A</v>
      </c>
      <c r="F173" s="64" t="s">
        <v>591</v>
      </c>
      <c r="G173" s="65">
        <v>23365</v>
      </c>
      <c r="H173" s="65" t="s">
        <v>342</v>
      </c>
      <c r="I173" s="1">
        <f t="shared" si="2"/>
        <v>51602.656000000003</v>
      </c>
      <c r="J173" s="64" t="s">
        <v>589</v>
      </c>
      <c r="M173" s="63" t="s">
        <v>590</v>
      </c>
    </row>
    <row r="174" spans="1:13">
      <c r="A174" s="63" t="s">
        <v>101</v>
      </c>
      <c r="B174" s="64" t="s">
        <v>43</v>
      </c>
      <c r="C174" s="65">
        <v>52351.668599999997</v>
      </c>
      <c r="D174" s="63" t="s">
        <v>35</v>
      </c>
      <c r="E174" s="63" t="e">
        <f>VLOOKUP(C174,'Active 1'!C$21:E$188,3,FALSE)</f>
        <v>#N/A</v>
      </c>
      <c r="F174" s="64" t="s">
        <v>592</v>
      </c>
      <c r="G174" s="65">
        <v>24965</v>
      </c>
      <c r="H174" s="65" t="s">
        <v>593</v>
      </c>
      <c r="I174" s="1">
        <f t="shared" si="2"/>
        <v>52351.668599999997</v>
      </c>
      <c r="J174" s="64" t="s">
        <v>589</v>
      </c>
      <c r="M174" s="63" t="s">
        <v>492</v>
      </c>
    </row>
    <row r="175" spans="1:13">
      <c r="A175" s="63" t="s">
        <v>101</v>
      </c>
      <c r="B175" s="64" t="s">
        <v>43</v>
      </c>
      <c r="C175" s="65">
        <v>52716.809399999998</v>
      </c>
      <c r="D175" s="63" t="s">
        <v>35</v>
      </c>
      <c r="E175" s="63" t="e">
        <f>VLOOKUP(C175,'Active 1'!C$21:E$188,3,FALSE)</f>
        <v>#N/A</v>
      </c>
      <c r="F175" s="64" t="s">
        <v>594</v>
      </c>
      <c r="G175" s="65">
        <v>25745</v>
      </c>
      <c r="H175" s="65" t="s">
        <v>595</v>
      </c>
      <c r="I175" s="1">
        <f t="shared" si="2"/>
        <v>52716.809399999998</v>
      </c>
      <c r="J175" s="64" t="s">
        <v>589</v>
      </c>
      <c r="M175" s="63" t="s">
        <v>492</v>
      </c>
    </row>
    <row r="176" spans="1:13">
      <c r="A176" s="66" t="s">
        <v>135</v>
      </c>
      <c r="B176" s="64" t="s">
        <v>46</v>
      </c>
      <c r="C176" s="65">
        <v>54540.4018</v>
      </c>
      <c r="D176" s="63" t="s">
        <v>35</v>
      </c>
      <c r="E176" s="63" t="e">
        <f>VLOOKUP(C176,'Active 1'!C$21:E$188,3,FALSE)</f>
        <v>#N/A</v>
      </c>
      <c r="F176" s="64" t="s">
        <v>596</v>
      </c>
      <c r="G176" s="65" t="s">
        <v>597</v>
      </c>
      <c r="H176" s="65" t="s">
        <v>598</v>
      </c>
      <c r="I176" s="1">
        <f t="shared" si="2"/>
        <v>54540.4018</v>
      </c>
      <c r="J176" s="64" t="s">
        <v>487</v>
      </c>
      <c r="M176" s="63" t="s">
        <v>431</v>
      </c>
    </row>
    <row r="177" spans="1:13">
      <c r="A177" s="66" t="s">
        <v>137</v>
      </c>
      <c r="B177" s="64" t="s">
        <v>46</v>
      </c>
      <c r="C177" s="65">
        <v>54575.977800000001</v>
      </c>
      <c r="D177" s="63" t="s">
        <v>35</v>
      </c>
      <c r="E177" s="63" t="e">
        <f>VLOOKUP(C177,'Active 1'!C$21:E$188,3,FALSE)</f>
        <v>#N/A</v>
      </c>
      <c r="F177" s="64" t="s">
        <v>599</v>
      </c>
      <c r="G177" s="65" t="s">
        <v>600</v>
      </c>
      <c r="H177" s="65" t="s">
        <v>486</v>
      </c>
      <c r="I177" s="1">
        <f t="shared" si="2"/>
        <v>54575.977800000001</v>
      </c>
      <c r="J177" s="64" t="s">
        <v>601</v>
      </c>
      <c r="M177" s="63" t="s">
        <v>602</v>
      </c>
    </row>
    <row r="178" spans="1:13">
      <c r="A178" s="66" t="s">
        <v>140</v>
      </c>
      <c r="B178" s="64" t="s">
        <v>46</v>
      </c>
      <c r="C178" s="65">
        <v>54911.160100000001</v>
      </c>
      <c r="D178" s="63" t="s">
        <v>35</v>
      </c>
      <c r="E178" s="63" t="e">
        <f>VLOOKUP(C178,'Active 1'!C$21:E$188,3,FALSE)</f>
        <v>#N/A</v>
      </c>
      <c r="F178" s="64" t="s">
        <v>603</v>
      </c>
      <c r="G178" s="65" t="s">
        <v>604</v>
      </c>
      <c r="H178" s="65" t="s">
        <v>605</v>
      </c>
      <c r="I178" s="1">
        <f t="shared" si="2"/>
        <v>54911.160100000001</v>
      </c>
      <c r="J178" s="64" t="s">
        <v>159</v>
      </c>
      <c r="M178" s="63" t="s">
        <v>606</v>
      </c>
    </row>
    <row r="179" spans="1:13">
      <c r="A179" s="66" t="s">
        <v>146</v>
      </c>
      <c r="B179" s="64" t="s">
        <v>46</v>
      </c>
      <c r="C179" s="65">
        <v>55297.130499999999</v>
      </c>
      <c r="D179" s="63" t="s">
        <v>35</v>
      </c>
      <c r="E179" s="63" t="e">
        <f>VLOOKUP(C179,'Active 1'!C$21:E$188,3,FALSE)</f>
        <v>#N/A</v>
      </c>
      <c r="F179" s="64" t="s">
        <v>607</v>
      </c>
      <c r="G179" s="65" t="s">
        <v>608</v>
      </c>
      <c r="H179" s="65" t="s">
        <v>609</v>
      </c>
      <c r="I179" s="1">
        <f t="shared" si="2"/>
        <v>55297.130499999999</v>
      </c>
      <c r="J179" s="64" t="s">
        <v>159</v>
      </c>
      <c r="M179" s="63" t="s">
        <v>606</v>
      </c>
    </row>
    <row r="180" spans="1:13">
      <c r="A180" s="66" t="s">
        <v>610</v>
      </c>
      <c r="B180" s="64" t="s">
        <v>46</v>
      </c>
      <c r="C180" s="65">
        <v>55600.476000000002</v>
      </c>
      <c r="D180" s="63" t="s">
        <v>35</v>
      </c>
      <c r="E180" s="63" t="e">
        <f>VLOOKUP(C180,'Active 1'!C$21:E$188,3,FALSE)</f>
        <v>#N/A</v>
      </c>
      <c r="F180" s="64" t="s">
        <v>611</v>
      </c>
      <c r="G180" s="65" t="s">
        <v>612</v>
      </c>
      <c r="H180" s="65" t="s">
        <v>541</v>
      </c>
      <c r="I180" s="1">
        <f t="shared" si="2"/>
        <v>55600.476000000002</v>
      </c>
      <c r="J180" s="64" t="s">
        <v>435</v>
      </c>
      <c r="M180" s="63" t="s">
        <v>505</v>
      </c>
    </row>
    <row r="181" spans="1:13">
      <c r="A181" s="66" t="s">
        <v>610</v>
      </c>
      <c r="B181" s="64" t="s">
        <v>46</v>
      </c>
      <c r="C181" s="65">
        <v>55600.712699999996</v>
      </c>
      <c r="D181" s="63" t="s">
        <v>35</v>
      </c>
      <c r="E181" s="63" t="e">
        <f>VLOOKUP(C181,'Active 1'!C$21:E$188,3,FALSE)</f>
        <v>#N/A</v>
      </c>
      <c r="F181" s="64" t="s">
        <v>613</v>
      </c>
      <c r="G181" s="65" t="s">
        <v>614</v>
      </c>
      <c r="H181" s="65" t="s">
        <v>615</v>
      </c>
      <c r="I181" s="1">
        <f t="shared" si="2"/>
        <v>55600.712699999996</v>
      </c>
      <c r="J181" s="64" t="s">
        <v>435</v>
      </c>
      <c r="M181" s="63" t="s">
        <v>505</v>
      </c>
    </row>
    <row r="182" spans="1:13">
      <c r="A182" s="66" t="s">
        <v>150</v>
      </c>
      <c r="B182" s="64" t="s">
        <v>46</v>
      </c>
      <c r="C182" s="65">
        <v>55642.387900000002</v>
      </c>
      <c r="D182" s="63" t="s">
        <v>35</v>
      </c>
      <c r="E182" s="63" t="e">
        <f>VLOOKUP(C182,'Active 1'!C$21:E$188,3,FALSE)</f>
        <v>#N/A</v>
      </c>
      <c r="F182" s="64" t="s">
        <v>616</v>
      </c>
      <c r="G182" s="65" t="s">
        <v>617</v>
      </c>
      <c r="H182" s="65" t="s">
        <v>618</v>
      </c>
      <c r="I182" s="1">
        <f t="shared" si="2"/>
        <v>55642.387900000002</v>
      </c>
      <c r="J182" s="64" t="s">
        <v>159</v>
      </c>
      <c r="M182" s="63" t="s">
        <v>619</v>
      </c>
    </row>
    <row r="183" spans="1:13">
      <c r="A183" s="66" t="s">
        <v>150</v>
      </c>
      <c r="B183" s="64" t="s">
        <v>46</v>
      </c>
      <c r="C183" s="65">
        <v>55661.332499999997</v>
      </c>
      <c r="D183" s="63" t="s">
        <v>35</v>
      </c>
      <c r="E183" s="63" t="e">
        <f>VLOOKUP(C183,'Active 1'!C$21:E$188,3,FALSE)</f>
        <v>#N/A</v>
      </c>
      <c r="F183" s="64" t="s">
        <v>620</v>
      </c>
      <c r="G183" s="65" t="s">
        <v>621</v>
      </c>
      <c r="H183" s="65" t="s">
        <v>577</v>
      </c>
      <c r="I183" s="1">
        <f t="shared" si="2"/>
        <v>55661.332499999997</v>
      </c>
      <c r="J183" s="64" t="s">
        <v>159</v>
      </c>
      <c r="M183" s="63" t="s">
        <v>619</v>
      </c>
    </row>
    <row r="184" spans="1:13">
      <c r="A184" s="66" t="s">
        <v>153</v>
      </c>
      <c r="B184" s="64" t="s">
        <v>46</v>
      </c>
      <c r="C184" s="65">
        <v>55952.978300000002</v>
      </c>
      <c r="D184" s="63" t="s">
        <v>35</v>
      </c>
      <c r="E184" s="63" t="e">
        <f>VLOOKUP(C184,'Active 1'!C$21:E$188,3,FALSE)</f>
        <v>#N/A</v>
      </c>
      <c r="F184" s="64" t="s">
        <v>622</v>
      </c>
      <c r="G184" s="65" t="s">
        <v>623</v>
      </c>
      <c r="H184" s="65" t="s">
        <v>624</v>
      </c>
      <c r="I184" s="1">
        <f t="shared" si="2"/>
        <v>55952.978300000002</v>
      </c>
      <c r="J184" s="64" t="s">
        <v>625</v>
      </c>
      <c r="M184" s="63" t="s">
        <v>626</v>
      </c>
    </row>
    <row r="185" spans="1:13">
      <c r="A185" s="66" t="s">
        <v>153</v>
      </c>
      <c r="B185" s="64" t="s">
        <v>46</v>
      </c>
      <c r="C185" s="65">
        <v>55953.212699999996</v>
      </c>
      <c r="D185" s="63" t="s">
        <v>35</v>
      </c>
      <c r="E185" s="63" t="e">
        <f>VLOOKUP(C185,'Active 1'!C$21:E$188,3,FALSE)</f>
        <v>#N/A</v>
      </c>
      <c r="F185" s="64" t="s">
        <v>627</v>
      </c>
      <c r="G185" s="65" t="s">
        <v>628</v>
      </c>
      <c r="H185" s="65" t="s">
        <v>629</v>
      </c>
      <c r="I185" s="1">
        <f t="shared" si="2"/>
        <v>55953.212699999996</v>
      </c>
      <c r="J185" s="64" t="s">
        <v>625</v>
      </c>
      <c r="M185" s="63" t="s">
        <v>626</v>
      </c>
    </row>
    <row r="186" spans="1:13">
      <c r="A186" s="66" t="s">
        <v>153</v>
      </c>
      <c r="B186" s="64" t="s">
        <v>46</v>
      </c>
      <c r="C186" s="65">
        <v>55955.083200000001</v>
      </c>
      <c r="D186" s="63" t="s">
        <v>35</v>
      </c>
      <c r="E186" s="63" t="e">
        <f>VLOOKUP(C186,'Active 1'!C$21:E$188,3,FALSE)</f>
        <v>#N/A</v>
      </c>
      <c r="F186" s="64" t="s">
        <v>630</v>
      </c>
      <c r="G186" s="65" t="s">
        <v>631</v>
      </c>
      <c r="H186" s="65" t="s">
        <v>574</v>
      </c>
      <c r="I186" s="1">
        <f t="shared" si="2"/>
        <v>55955.083200000001</v>
      </c>
      <c r="J186" s="64" t="s">
        <v>625</v>
      </c>
      <c r="M186" s="63" t="s">
        <v>626</v>
      </c>
    </row>
    <row r="187" spans="1:13">
      <c r="A187" s="66" t="s">
        <v>153</v>
      </c>
      <c r="B187" s="64" t="s">
        <v>46</v>
      </c>
      <c r="C187" s="65">
        <v>55955.319100000001</v>
      </c>
      <c r="D187" s="63" t="s">
        <v>35</v>
      </c>
      <c r="E187" s="63" t="e">
        <f>VLOOKUP(C187,'Active 1'!C$21:E$188,3,FALSE)</f>
        <v>#N/A</v>
      </c>
      <c r="F187" s="64" t="s">
        <v>632</v>
      </c>
      <c r="G187" s="65" t="s">
        <v>633</v>
      </c>
      <c r="H187" s="65" t="s">
        <v>634</v>
      </c>
      <c r="I187" s="1">
        <f t="shared" si="2"/>
        <v>55955.319100000001</v>
      </c>
      <c r="J187" s="64" t="s">
        <v>625</v>
      </c>
      <c r="M187" s="63" t="s">
        <v>626</v>
      </c>
    </row>
    <row r="188" spans="1:13">
      <c r="A188" s="66" t="s">
        <v>153</v>
      </c>
      <c r="B188" s="64" t="s">
        <v>46</v>
      </c>
      <c r="C188" s="65">
        <v>56011.960200000001</v>
      </c>
      <c r="D188" s="63" t="s">
        <v>35</v>
      </c>
      <c r="E188" s="63" t="e">
        <f>VLOOKUP(C188,'Active 1'!C$21:E$188,3,FALSE)</f>
        <v>#N/A</v>
      </c>
      <c r="F188" s="64" t="s">
        <v>635</v>
      </c>
      <c r="G188" s="65" t="s">
        <v>636</v>
      </c>
      <c r="H188" s="65" t="s">
        <v>637</v>
      </c>
      <c r="I188" s="1">
        <f t="shared" si="2"/>
        <v>56011.960200000001</v>
      </c>
      <c r="J188" s="64" t="s">
        <v>159</v>
      </c>
      <c r="M188" s="63" t="s">
        <v>606</v>
      </c>
    </row>
    <row r="189" spans="1:13">
      <c r="A189" s="66" t="s">
        <v>153</v>
      </c>
      <c r="B189" s="64" t="s">
        <v>46</v>
      </c>
      <c r="C189" s="65">
        <v>56012.196600000003</v>
      </c>
      <c r="D189" s="63" t="s">
        <v>35</v>
      </c>
      <c r="E189" s="63" t="e">
        <f>VLOOKUP(C189,'Active 1'!C$21:E$188,3,FALSE)</f>
        <v>#N/A</v>
      </c>
      <c r="F189" s="64" t="s">
        <v>638</v>
      </c>
      <c r="G189" s="65" t="s">
        <v>639</v>
      </c>
      <c r="H189" s="65" t="s">
        <v>640</v>
      </c>
      <c r="I189" s="1">
        <f t="shared" si="2"/>
        <v>56012.196600000003</v>
      </c>
      <c r="J189" s="64" t="s">
        <v>159</v>
      </c>
      <c r="M189" s="63" t="s">
        <v>606</v>
      </c>
    </row>
    <row r="190" spans="1:13">
      <c r="A190" s="66" t="s">
        <v>155</v>
      </c>
      <c r="B190" s="64" t="s">
        <v>46</v>
      </c>
      <c r="C190" s="65">
        <v>56321.1607</v>
      </c>
      <c r="D190" s="63" t="s">
        <v>35</v>
      </c>
      <c r="E190" s="63" t="e">
        <f>VLOOKUP(C190,'Active 1'!C$21:E$188,3,FALSE)</f>
        <v>#N/A</v>
      </c>
      <c r="F190" s="64" t="s">
        <v>641</v>
      </c>
      <c r="G190" s="65" t="s">
        <v>642</v>
      </c>
      <c r="H190" s="65" t="s">
        <v>643</v>
      </c>
      <c r="I190" s="1">
        <f t="shared" si="2"/>
        <v>56321.1607</v>
      </c>
      <c r="J190" s="64" t="s">
        <v>625</v>
      </c>
      <c r="M190" s="63" t="s">
        <v>626</v>
      </c>
    </row>
    <row r="191" spans="1:13">
      <c r="A191" s="66" t="s">
        <v>155</v>
      </c>
      <c r="B191" s="64" t="s">
        <v>46</v>
      </c>
      <c r="C191" s="65">
        <v>56335.204100000003</v>
      </c>
      <c r="D191" s="63" t="s">
        <v>35</v>
      </c>
      <c r="E191" s="63" t="e">
        <f>VLOOKUP(C191,'Active 1'!C$21:E$188,3,FALSE)</f>
        <v>#N/A</v>
      </c>
      <c r="F191" s="64" t="s">
        <v>644</v>
      </c>
      <c r="G191" s="65" t="s">
        <v>645</v>
      </c>
      <c r="H191" s="65" t="s">
        <v>646</v>
      </c>
      <c r="I191" s="1">
        <f t="shared" si="2"/>
        <v>56335.204100000003</v>
      </c>
      <c r="J191" s="64" t="s">
        <v>159</v>
      </c>
      <c r="M191" s="63" t="s">
        <v>606</v>
      </c>
    </row>
    <row r="192" spans="1:13">
      <c r="A192" s="66" t="s">
        <v>155</v>
      </c>
      <c r="B192" s="64" t="s">
        <v>46</v>
      </c>
      <c r="C192" s="65">
        <v>56335.204299999998</v>
      </c>
      <c r="D192" s="63" t="s">
        <v>35</v>
      </c>
      <c r="E192" s="63" t="e">
        <f>VLOOKUP(C192,'Active 1'!C$21:E$188,3,FALSE)</f>
        <v>#N/A</v>
      </c>
      <c r="F192" s="64" t="s">
        <v>647</v>
      </c>
      <c r="G192" s="65" t="s">
        <v>645</v>
      </c>
      <c r="H192" s="65" t="s">
        <v>648</v>
      </c>
      <c r="I192" s="1">
        <f t="shared" si="2"/>
        <v>56335.204299999998</v>
      </c>
      <c r="J192" s="64" t="s">
        <v>49</v>
      </c>
      <c r="M192" s="63" t="s">
        <v>606</v>
      </c>
    </row>
    <row r="193" spans="1:13">
      <c r="A193" s="66" t="s">
        <v>155</v>
      </c>
      <c r="B193" s="64" t="s">
        <v>46</v>
      </c>
      <c r="C193" s="65">
        <v>56335.204299999998</v>
      </c>
      <c r="D193" s="63" t="s">
        <v>35</v>
      </c>
      <c r="E193" s="63" t="e">
        <f>VLOOKUP(C193,'Active 1'!C$21:E$188,3,FALSE)</f>
        <v>#N/A</v>
      </c>
      <c r="F193" s="64" t="s">
        <v>647</v>
      </c>
      <c r="G193" s="65" t="s">
        <v>645</v>
      </c>
      <c r="H193" s="65" t="s">
        <v>648</v>
      </c>
      <c r="I193" s="1">
        <f t="shared" si="2"/>
        <v>56335.204299999998</v>
      </c>
      <c r="J193" s="64" t="s">
        <v>625</v>
      </c>
      <c r="M193" s="63" t="s">
        <v>606</v>
      </c>
    </row>
    <row r="194" spans="1:13">
      <c r="A194" s="63" t="s">
        <v>57</v>
      </c>
      <c r="B194" s="64" t="s">
        <v>46</v>
      </c>
      <c r="C194" s="65">
        <v>42450.557000000001</v>
      </c>
      <c r="D194" s="63" t="s">
        <v>34</v>
      </c>
      <c r="E194" s="63">
        <f>VLOOKUP(C194,'Active 1'!C$21:E$188,3,FALSE)</f>
        <v>3814.5001912414327</v>
      </c>
      <c r="F194" s="64" t="s">
        <v>649</v>
      </c>
      <c r="G194" s="65">
        <v>3814.5</v>
      </c>
      <c r="H194" s="65" t="s">
        <v>650</v>
      </c>
      <c r="I194" s="1">
        <f t="shared" si="2"/>
        <v>42450.557000000001</v>
      </c>
      <c r="J194" s="64" t="s">
        <v>180</v>
      </c>
      <c r="M194" s="63" t="s">
        <v>181</v>
      </c>
    </row>
    <row r="195" spans="1:13">
      <c r="A195" s="66" t="s">
        <v>105</v>
      </c>
      <c r="B195" s="64" t="s">
        <v>43</v>
      </c>
      <c r="C195" s="65">
        <v>52016.020900000003</v>
      </c>
      <c r="D195" s="63" t="s">
        <v>34</v>
      </c>
      <c r="E195" s="63" t="e">
        <f>VLOOKUP(C195,'Active 1'!C$21:E$188,3,FALSE)</f>
        <v>#N/A</v>
      </c>
      <c r="F195" s="64" t="s">
        <v>651</v>
      </c>
      <c r="G195" s="65">
        <v>24248</v>
      </c>
      <c r="H195" s="65" t="s">
        <v>652</v>
      </c>
      <c r="I195" s="1">
        <f t="shared" si="2"/>
        <v>52016.020900000003</v>
      </c>
      <c r="J195" s="64" t="s">
        <v>180</v>
      </c>
      <c r="M195" s="63" t="s">
        <v>653</v>
      </c>
    </row>
    <row r="196" spans="1:13">
      <c r="A196" s="63" t="s">
        <v>106</v>
      </c>
      <c r="B196" s="64" t="s">
        <v>43</v>
      </c>
      <c r="C196" s="65">
        <v>52032.4</v>
      </c>
      <c r="D196" s="63" t="s">
        <v>34</v>
      </c>
      <c r="E196" s="63" t="e">
        <f>VLOOKUP(C196,'Active 1'!C$21:E$188,3,FALSE)</f>
        <v>#N/A</v>
      </c>
      <c r="F196" s="64" t="s">
        <v>654</v>
      </c>
      <c r="G196" s="65">
        <v>24283</v>
      </c>
      <c r="H196" s="65" t="s">
        <v>304</v>
      </c>
      <c r="I196" s="1">
        <f t="shared" si="2"/>
        <v>52032.4</v>
      </c>
      <c r="J196" s="64" t="s">
        <v>180</v>
      </c>
      <c r="M196" s="63" t="s">
        <v>191</v>
      </c>
    </row>
    <row r="197" spans="1:13">
      <c r="A197" s="66" t="s">
        <v>110</v>
      </c>
      <c r="B197" s="64" t="s">
        <v>43</v>
      </c>
      <c r="C197" s="65">
        <v>52339.965900000003</v>
      </c>
      <c r="D197" s="63" t="s">
        <v>34</v>
      </c>
      <c r="E197" s="63" t="e">
        <f>VLOOKUP(C197,'Active 1'!C$21:E$188,3,FALSE)</f>
        <v>#N/A</v>
      </c>
      <c r="F197" s="64" t="s">
        <v>655</v>
      </c>
      <c r="G197" s="65">
        <v>24940</v>
      </c>
      <c r="H197" s="65" t="s">
        <v>656</v>
      </c>
      <c r="I197" s="1">
        <f t="shared" si="2"/>
        <v>52339.965900000003</v>
      </c>
      <c r="J197" s="64" t="s">
        <v>180</v>
      </c>
      <c r="M197" s="63" t="s">
        <v>653</v>
      </c>
    </row>
    <row r="198" spans="1:13">
      <c r="A198" s="63" t="s">
        <v>111</v>
      </c>
      <c r="B198" s="64" t="s">
        <v>46</v>
      </c>
      <c r="C198" s="65">
        <v>52344.412199999999</v>
      </c>
      <c r="D198" s="63" t="s">
        <v>34</v>
      </c>
      <c r="E198" s="63" t="e">
        <f>VLOOKUP(C198,'Active 1'!C$21:E$188,3,FALSE)</f>
        <v>#N/A</v>
      </c>
      <c r="F198" s="64" t="s">
        <v>657</v>
      </c>
      <c r="G198" s="65">
        <v>24949.5</v>
      </c>
      <c r="H198" s="65" t="s">
        <v>658</v>
      </c>
      <c r="I198" s="1">
        <f t="shared" si="2"/>
        <v>52344.412199999999</v>
      </c>
      <c r="J198" s="64" t="s">
        <v>180</v>
      </c>
      <c r="M198" s="63" t="s">
        <v>191</v>
      </c>
    </row>
    <row r="199" spans="1:13">
      <c r="A199" s="66" t="s">
        <v>115</v>
      </c>
      <c r="B199" s="64" t="s">
        <v>46</v>
      </c>
      <c r="C199" s="65">
        <v>52688.019699999997</v>
      </c>
      <c r="D199" s="63" t="s">
        <v>34</v>
      </c>
      <c r="E199" s="63" t="e">
        <f>VLOOKUP(C199,'Active 1'!C$21:E$188,3,FALSE)</f>
        <v>#N/A</v>
      </c>
      <c r="F199" s="64" t="s">
        <v>659</v>
      </c>
      <c r="G199" s="65">
        <v>25683.5</v>
      </c>
      <c r="H199" s="65" t="s">
        <v>595</v>
      </c>
      <c r="I199" s="1">
        <f t="shared" si="2"/>
        <v>52688.019699999997</v>
      </c>
      <c r="J199" s="64" t="s">
        <v>180</v>
      </c>
      <c r="M199" s="63" t="s">
        <v>653</v>
      </c>
    </row>
    <row r="200" spans="1:13">
      <c r="A200" s="66" t="s">
        <v>115</v>
      </c>
      <c r="B200" s="64" t="s">
        <v>43</v>
      </c>
      <c r="C200" s="65">
        <v>52688.251499999998</v>
      </c>
      <c r="D200" s="63" t="s">
        <v>34</v>
      </c>
      <c r="E200" s="63" t="e">
        <f>VLOOKUP(C200,'Active 1'!C$21:E$188,3,FALSE)</f>
        <v>#N/A</v>
      </c>
      <c r="F200" s="64" t="s">
        <v>660</v>
      </c>
      <c r="G200" s="65">
        <v>25684</v>
      </c>
      <c r="H200" s="65" t="s">
        <v>661</v>
      </c>
      <c r="I200" s="1">
        <f t="shared" si="2"/>
        <v>52688.251499999998</v>
      </c>
      <c r="J200" s="64" t="s">
        <v>180</v>
      </c>
      <c r="M200" s="63" t="s">
        <v>653</v>
      </c>
    </row>
    <row r="201" spans="1:13">
      <c r="A201" s="66" t="s">
        <v>120</v>
      </c>
      <c r="B201" s="64" t="s">
        <v>46</v>
      </c>
      <c r="C201" s="65">
        <v>53010.324699999997</v>
      </c>
      <c r="D201" s="63" t="s">
        <v>34</v>
      </c>
      <c r="E201" s="63" t="e">
        <f>VLOOKUP(C201,'Active 1'!C$21:E$188,3,FALSE)</f>
        <v>#N/A</v>
      </c>
      <c r="F201" s="64" t="s">
        <v>662</v>
      </c>
      <c r="G201" s="65" t="s">
        <v>663</v>
      </c>
      <c r="H201" s="65" t="s">
        <v>664</v>
      </c>
      <c r="I201" s="1">
        <f t="shared" si="2"/>
        <v>53010.324699999997</v>
      </c>
      <c r="J201" s="64" t="s">
        <v>180</v>
      </c>
      <c r="M201" s="63" t="s">
        <v>653</v>
      </c>
    </row>
    <row r="202" spans="1:13">
      <c r="A202" s="66" t="s">
        <v>120</v>
      </c>
      <c r="B202" s="64" t="s">
        <v>46</v>
      </c>
      <c r="C202" s="65">
        <v>53363.294399999999</v>
      </c>
      <c r="D202" s="63" t="s">
        <v>34</v>
      </c>
      <c r="E202" s="63" t="e">
        <f>VLOOKUP(C202,'Active 1'!C$21:E$188,3,FALSE)</f>
        <v>#N/A</v>
      </c>
      <c r="F202" s="64" t="s">
        <v>665</v>
      </c>
      <c r="G202" s="65" t="s">
        <v>666</v>
      </c>
      <c r="H202" s="65" t="s">
        <v>463</v>
      </c>
      <c r="I202" s="1">
        <f t="shared" si="2"/>
        <v>53363.294399999999</v>
      </c>
      <c r="J202" s="64" t="s">
        <v>180</v>
      </c>
      <c r="M202" s="63" t="s">
        <v>653</v>
      </c>
    </row>
    <row r="203" spans="1:13">
      <c r="A203" s="66" t="s">
        <v>124</v>
      </c>
      <c r="B203" s="64" t="s">
        <v>46</v>
      </c>
      <c r="C203" s="65">
        <v>53433.280299999999</v>
      </c>
      <c r="D203" s="63" t="s">
        <v>34</v>
      </c>
      <c r="E203" s="63" t="e">
        <f>VLOOKUP(C203,'Active 1'!C$21:E$188,3,FALSE)</f>
        <v>#N/A</v>
      </c>
      <c r="F203" s="64" t="s">
        <v>667</v>
      </c>
      <c r="G203" s="65" t="s">
        <v>668</v>
      </c>
      <c r="H203" s="65" t="s">
        <v>669</v>
      </c>
      <c r="I203" s="1">
        <f t="shared" ref="I203:I260" si="3">1*C203</f>
        <v>53433.280299999999</v>
      </c>
      <c r="J203" s="64" t="s">
        <v>180</v>
      </c>
      <c r="M203" s="63" t="s">
        <v>464</v>
      </c>
    </row>
    <row r="204" spans="1:13">
      <c r="A204" s="66" t="s">
        <v>125</v>
      </c>
      <c r="B204" s="64" t="s">
        <v>46</v>
      </c>
      <c r="C204" s="65">
        <v>53700.351699999999</v>
      </c>
      <c r="D204" s="63" t="s">
        <v>34</v>
      </c>
      <c r="E204" s="63" t="e">
        <f>VLOOKUP(C204,'Active 1'!C$21:E$188,3,FALSE)</f>
        <v>#N/A</v>
      </c>
      <c r="F204" s="64" t="s">
        <v>670</v>
      </c>
      <c r="G204" s="65" t="s">
        <v>671</v>
      </c>
      <c r="H204" s="65" t="s">
        <v>672</v>
      </c>
      <c r="I204" s="1">
        <f t="shared" si="3"/>
        <v>53700.351699999999</v>
      </c>
      <c r="J204" s="64" t="s">
        <v>180</v>
      </c>
      <c r="M204" s="63" t="s">
        <v>653</v>
      </c>
    </row>
    <row r="205" spans="1:13">
      <c r="A205" s="66" t="s">
        <v>42</v>
      </c>
      <c r="B205" s="64" t="s">
        <v>43</v>
      </c>
      <c r="C205" s="65">
        <v>25687.344000000001</v>
      </c>
      <c r="D205" s="63" t="s">
        <v>32</v>
      </c>
      <c r="E205" s="63">
        <f>VLOOKUP(C205,'Active 1'!C$21:E$188,3,FALSE)</f>
        <v>-31994.724492179499</v>
      </c>
      <c r="F205" s="64" t="s">
        <v>673</v>
      </c>
      <c r="G205" s="65">
        <v>-31995</v>
      </c>
      <c r="H205" s="65" t="s">
        <v>674</v>
      </c>
      <c r="I205" s="1">
        <f t="shared" si="3"/>
        <v>25687.344000000001</v>
      </c>
      <c r="J205" s="64"/>
      <c r="M205" s="63" t="s">
        <v>675</v>
      </c>
    </row>
    <row r="206" spans="1:13">
      <c r="A206" s="66" t="s">
        <v>42</v>
      </c>
      <c r="B206" s="64" t="s">
        <v>43</v>
      </c>
      <c r="C206" s="65">
        <v>26434.384999999998</v>
      </c>
      <c r="D206" s="63" t="s">
        <v>32</v>
      </c>
      <c r="E206" s="63">
        <f>VLOOKUP(C206,'Active 1'!C$21:E$188,3,FALSE)</f>
        <v>-30398.911146806666</v>
      </c>
      <c r="F206" s="64" t="s">
        <v>676</v>
      </c>
      <c r="G206" s="65">
        <v>-30399</v>
      </c>
      <c r="H206" s="65" t="s">
        <v>677</v>
      </c>
      <c r="I206" s="1">
        <f t="shared" si="3"/>
        <v>26434.384999999998</v>
      </c>
      <c r="J206" s="64"/>
      <c r="M206" s="63" t="s">
        <v>675</v>
      </c>
    </row>
    <row r="207" spans="1:13">
      <c r="A207" s="66" t="s">
        <v>42</v>
      </c>
      <c r="B207" s="64" t="s">
        <v>43</v>
      </c>
      <c r="C207" s="65">
        <v>26770.455000000002</v>
      </c>
      <c r="D207" s="63" t="s">
        <v>32</v>
      </c>
      <c r="E207" s="63">
        <f>VLOOKUP(C207,'Active 1'!C$21:E$188,3,FALSE)</f>
        <v>-29681.005448217893</v>
      </c>
      <c r="F207" s="64" t="s">
        <v>678</v>
      </c>
      <c r="G207" s="65">
        <v>-29681</v>
      </c>
      <c r="H207" s="65" t="s">
        <v>218</v>
      </c>
      <c r="I207" s="1">
        <f t="shared" si="3"/>
        <v>26770.455000000002</v>
      </c>
      <c r="J207" s="64"/>
      <c r="M207" s="63" t="s">
        <v>675</v>
      </c>
    </row>
    <row r="208" spans="1:13">
      <c r="A208" s="66" t="s">
        <v>42</v>
      </c>
      <c r="B208" s="64" t="s">
        <v>43</v>
      </c>
      <c r="C208" s="65">
        <v>26772.404999999999</v>
      </c>
      <c r="D208" s="63" t="s">
        <v>32</v>
      </c>
      <c r="E208" s="63">
        <f>VLOOKUP(C208,'Active 1'!C$21:E$188,3,FALSE)</f>
        <v>-29676.839899039907</v>
      </c>
      <c r="F208" s="64" t="s">
        <v>679</v>
      </c>
      <c r="G208" s="65">
        <v>-29677</v>
      </c>
      <c r="H208" s="65" t="s">
        <v>680</v>
      </c>
      <c r="I208" s="1">
        <f t="shared" si="3"/>
        <v>26772.404999999999</v>
      </c>
      <c r="J208" s="64"/>
      <c r="M208" s="63" t="s">
        <v>675</v>
      </c>
    </row>
    <row r="209" spans="1:13">
      <c r="A209" s="66" t="s">
        <v>42</v>
      </c>
      <c r="B209" s="64" t="s">
        <v>46</v>
      </c>
      <c r="C209" s="65">
        <v>26796.401000000002</v>
      </c>
      <c r="D209" s="63" t="s">
        <v>32</v>
      </c>
      <c r="E209" s="63">
        <f>VLOOKUP(C209,'Active 1'!C$21:E$188,3,FALSE)</f>
        <v>-29625.580146180866</v>
      </c>
      <c r="F209" s="64" t="s">
        <v>681</v>
      </c>
      <c r="G209" s="65">
        <v>-29625.5</v>
      </c>
      <c r="H209" s="65" t="s">
        <v>682</v>
      </c>
      <c r="I209" s="1">
        <f t="shared" si="3"/>
        <v>26796.401000000002</v>
      </c>
      <c r="J209" s="64"/>
      <c r="M209" s="63" t="s">
        <v>675</v>
      </c>
    </row>
    <row r="210" spans="1:13">
      <c r="A210" s="66" t="s">
        <v>42</v>
      </c>
      <c r="B210" s="64" t="s">
        <v>43</v>
      </c>
      <c r="C210" s="65">
        <v>26798.381000000001</v>
      </c>
      <c r="D210" s="63" t="s">
        <v>32</v>
      </c>
      <c r="E210" s="63">
        <f>VLOOKUP(C210,'Active 1'!C$21:E$188,3,FALSE)</f>
        <v>-29621.350511630906</v>
      </c>
      <c r="F210" s="64" t="s">
        <v>683</v>
      </c>
      <c r="G210" s="65">
        <v>-29621</v>
      </c>
      <c r="H210" s="65" t="s">
        <v>684</v>
      </c>
      <c r="I210" s="1">
        <f t="shared" si="3"/>
        <v>26798.381000000001</v>
      </c>
      <c r="J210" s="64"/>
      <c r="M210" s="63" t="s">
        <v>675</v>
      </c>
    </row>
    <row r="211" spans="1:13">
      <c r="A211" s="66" t="s">
        <v>42</v>
      </c>
      <c r="B211" s="64" t="s">
        <v>46</v>
      </c>
      <c r="C211" s="65">
        <v>27126.423999999999</v>
      </c>
      <c r="D211" s="63" t="s">
        <v>32</v>
      </c>
      <c r="E211" s="63">
        <f>VLOOKUP(C211,'Active 1'!C$21:E$188,3,FALSE)</f>
        <v>-28920.591922402014</v>
      </c>
      <c r="F211" s="64" t="s">
        <v>685</v>
      </c>
      <c r="G211" s="65">
        <v>-28920.5</v>
      </c>
      <c r="H211" s="65" t="s">
        <v>686</v>
      </c>
      <c r="I211" s="1">
        <f t="shared" si="3"/>
        <v>27126.423999999999</v>
      </c>
      <c r="J211" s="64"/>
      <c r="M211" s="63" t="s">
        <v>675</v>
      </c>
    </row>
    <row r="212" spans="1:13">
      <c r="A212" s="66" t="s">
        <v>42</v>
      </c>
      <c r="B212" s="64" t="s">
        <v>46</v>
      </c>
      <c r="C212" s="65">
        <v>27155.433000000001</v>
      </c>
      <c r="D212" s="63" t="s">
        <v>32</v>
      </c>
      <c r="E212" s="63">
        <f>VLOOKUP(C212,'Active 1'!C$21:E$188,3,FALSE)</f>
        <v>-28858.623503886934</v>
      </c>
      <c r="F212" s="64" t="s">
        <v>687</v>
      </c>
      <c r="G212" s="65">
        <v>-28858.5</v>
      </c>
      <c r="H212" s="65" t="s">
        <v>688</v>
      </c>
      <c r="I212" s="1">
        <f t="shared" si="3"/>
        <v>27155.433000000001</v>
      </c>
      <c r="J212" s="64"/>
      <c r="M212" s="63" t="s">
        <v>675</v>
      </c>
    </row>
    <row r="213" spans="1:13">
      <c r="A213" s="66" t="s">
        <v>42</v>
      </c>
      <c r="B213" s="64" t="s">
        <v>43</v>
      </c>
      <c r="C213" s="65">
        <v>27158.482</v>
      </c>
      <c r="D213" s="63" t="s">
        <v>32</v>
      </c>
      <c r="E213" s="63">
        <f>VLOOKUP(C213,'Active 1'!C$21:E$188,3,FALSE)</f>
        <v>-28852.110293915808</v>
      </c>
      <c r="F213" s="64" t="s">
        <v>689</v>
      </c>
      <c r="G213" s="65">
        <v>-28852</v>
      </c>
      <c r="H213" s="65" t="s">
        <v>690</v>
      </c>
      <c r="I213" s="1">
        <f t="shared" si="3"/>
        <v>27158.482</v>
      </c>
      <c r="J213" s="64"/>
      <c r="M213" s="63" t="s">
        <v>675</v>
      </c>
    </row>
    <row r="214" spans="1:13">
      <c r="A214" s="66" t="s">
        <v>42</v>
      </c>
      <c r="B214" s="64" t="s">
        <v>43</v>
      </c>
      <c r="C214" s="65">
        <v>27183.342000000001</v>
      </c>
      <c r="D214" s="63" t="s">
        <v>32</v>
      </c>
      <c r="E214" s="63">
        <f>VLOOKUP(C214,'Active 1'!C$21:E$188,3,FALSE)</f>
        <v>-28799.004882344063</v>
      </c>
      <c r="F214" s="64" t="s">
        <v>691</v>
      </c>
      <c r="G214" s="65">
        <v>-28799</v>
      </c>
      <c r="H214" s="65" t="s">
        <v>368</v>
      </c>
      <c r="I214" s="1">
        <f t="shared" si="3"/>
        <v>27183.342000000001</v>
      </c>
      <c r="J214" s="64"/>
      <c r="M214" s="63" t="s">
        <v>675</v>
      </c>
    </row>
    <row r="215" spans="1:13">
      <c r="A215" s="66" t="s">
        <v>42</v>
      </c>
      <c r="B215" s="64" t="s">
        <v>46</v>
      </c>
      <c r="C215" s="65">
        <v>27449.528999999999</v>
      </c>
      <c r="D215" s="63" t="s">
        <v>32</v>
      </c>
      <c r="E215" s="63">
        <f>VLOOKUP(C215,'Active 1'!C$21:E$188,3,FALSE)</f>
        <v>-28230.38178539924</v>
      </c>
      <c r="F215" s="64" t="s">
        <v>692</v>
      </c>
      <c r="G215" s="65">
        <v>-28230.5</v>
      </c>
      <c r="H215" s="65" t="s">
        <v>693</v>
      </c>
      <c r="I215" s="1">
        <f t="shared" si="3"/>
        <v>27449.528999999999</v>
      </c>
      <c r="J215" s="64"/>
      <c r="M215" s="63" t="s">
        <v>675</v>
      </c>
    </row>
    <row r="216" spans="1:13">
      <c r="A216" s="66" t="s">
        <v>42</v>
      </c>
      <c r="B216" s="64" t="s">
        <v>46</v>
      </c>
      <c r="C216" s="65">
        <v>27478.516</v>
      </c>
      <c r="D216" s="63" t="s">
        <v>32</v>
      </c>
      <c r="E216" s="63">
        <f>VLOOKUP(C216,'Active 1'!C$21:E$188,3,FALSE)</f>
        <v>-28168.460362823607</v>
      </c>
      <c r="F216" s="64" t="s">
        <v>694</v>
      </c>
      <c r="G216" s="65">
        <v>-28168.5</v>
      </c>
      <c r="H216" s="65" t="s">
        <v>398</v>
      </c>
      <c r="I216" s="1">
        <f t="shared" si="3"/>
        <v>27478.516</v>
      </c>
      <c r="J216" s="64"/>
      <c r="M216" s="63" t="s">
        <v>675</v>
      </c>
    </row>
    <row r="217" spans="1:13">
      <c r="A217" s="66" t="s">
        <v>42</v>
      </c>
      <c r="B217" s="64" t="s">
        <v>46</v>
      </c>
      <c r="C217" s="65">
        <v>27516.368999999999</v>
      </c>
      <c r="D217" s="63" t="s">
        <v>32</v>
      </c>
      <c r="E217" s="63">
        <f>VLOOKUP(C217,'Active 1'!C$21:E$188,3,FALSE)</f>
        <v>-28087.599576652035</v>
      </c>
      <c r="F217" s="64" t="s">
        <v>695</v>
      </c>
      <c r="G217" s="65">
        <v>-28087.5</v>
      </c>
      <c r="H217" s="65" t="s">
        <v>696</v>
      </c>
      <c r="I217" s="1">
        <f t="shared" si="3"/>
        <v>27516.368999999999</v>
      </c>
      <c r="J217" s="64"/>
      <c r="M217" s="63" t="s">
        <v>675</v>
      </c>
    </row>
    <row r="218" spans="1:13" ht="12.75" customHeight="1">
      <c r="A218" s="66" t="s">
        <v>42</v>
      </c>
      <c r="B218" s="64" t="s">
        <v>43</v>
      </c>
      <c r="C218" s="65">
        <v>27901.371999999999</v>
      </c>
      <c r="D218" s="63" t="s">
        <v>32</v>
      </c>
      <c r="E218" s="63">
        <f>VLOOKUP(C218,'Active 1'!C$21:E$188,3,FALSE)</f>
        <v>-27265.164227844434</v>
      </c>
      <c r="F218" s="64" t="s">
        <v>697</v>
      </c>
      <c r="G218" s="65">
        <v>-27265</v>
      </c>
      <c r="H218" s="65" t="s">
        <v>698</v>
      </c>
      <c r="I218" s="1">
        <f t="shared" si="3"/>
        <v>27901.371999999999</v>
      </c>
      <c r="J218" s="64"/>
      <c r="M218" s="63" t="s">
        <v>675</v>
      </c>
    </row>
    <row r="219" spans="1:13">
      <c r="A219" s="66" t="s">
        <v>42</v>
      </c>
      <c r="B219" s="64" t="s">
        <v>46</v>
      </c>
      <c r="C219" s="65">
        <v>28213.384999999998</v>
      </c>
      <c r="D219" s="63" t="s">
        <v>32</v>
      </c>
      <c r="E219" s="63">
        <f>VLOOKUP(C219,'Active 1'!C$21:E$188,3,FALSE)</f>
        <v>-26598.648589037708</v>
      </c>
      <c r="F219" s="64" t="s">
        <v>699</v>
      </c>
      <c r="G219" s="65">
        <v>-26598.5</v>
      </c>
      <c r="H219" s="65" t="s">
        <v>700</v>
      </c>
      <c r="I219" s="1">
        <f t="shared" si="3"/>
        <v>28213.384999999998</v>
      </c>
      <c r="J219" s="64"/>
      <c r="M219" s="63" t="s">
        <v>675</v>
      </c>
    </row>
    <row r="220" spans="1:13">
      <c r="A220" s="66" t="s">
        <v>42</v>
      </c>
      <c r="B220" s="64" t="s">
        <v>46</v>
      </c>
      <c r="C220" s="65">
        <v>28219.481</v>
      </c>
      <c r="D220" s="63" t="s">
        <v>32</v>
      </c>
      <c r="E220" s="63">
        <f>VLOOKUP(C220,'Active 1'!C$21:E$188,3,FALSE)</f>
        <v>-26585.62644145358</v>
      </c>
      <c r="F220" s="64" t="s">
        <v>701</v>
      </c>
      <c r="G220" s="65">
        <v>-26585.5</v>
      </c>
      <c r="H220" s="65" t="s">
        <v>702</v>
      </c>
      <c r="I220" s="1">
        <f t="shared" si="3"/>
        <v>28219.481</v>
      </c>
      <c r="J220" s="64"/>
      <c r="M220" s="63" t="s">
        <v>675</v>
      </c>
    </row>
    <row r="221" spans="1:13">
      <c r="A221" s="66" t="s">
        <v>42</v>
      </c>
      <c r="B221" s="64" t="s">
        <v>43</v>
      </c>
      <c r="C221" s="65">
        <v>28509.420999999998</v>
      </c>
      <c r="D221" s="63" t="s">
        <v>32</v>
      </c>
      <c r="E221" s="63">
        <f>VLOOKUP(C221,'Active 1'!C$21:E$188,3,FALSE)</f>
        <v>-25966.262683162673</v>
      </c>
      <c r="F221" s="64" t="s">
        <v>703</v>
      </c>
      <c r="G221" s="65">
        <v>-25966</v>
      </c>
      <c r="H221" s="65" t="s">
        <v>704</v>
      </c>
      <c r="I221" s="1">
        <f t="shared" si="3"/>
        <v>28509.420999999998</v>
      </c>
      <c r="J221" s="64"/>
      <c r="M221" s="63" t="s">
        <v>675</v>
      </c>
    </row>
    <row r="222" spans="1:13">
      <c r="A222" s="66" t="s">
        <v>42</v>
      </c>
      <c r="B222" s="64" t="s">
        <v>43</v>
      </c>
      <c r="C222" s="65">
        <v>28957.362000000001</v>
      </c>
      <c r="D222" s="63" t="s">
        <v>32</v>
      </c>
      <c r="E222" s="63">
        <f>VLOOKUP(C222,'Active 1'!C$21:E$188,3,FALSE)</f>
        <v>-25009.380496321977</v>
      </c>
      <c r="F222" s="64" t="s">
        <v>705</v>
      </c>
      <c r="G222" s="65">
        <v>-25009</v>
      </c>
      <c r="H222" s="65" t="s">
        <v>706</v>
      </c>
      <c r="I222" s="1">
        <f t="shared" si="3"/>
        <v>28957.362000000001</v>
      </c>
      <c r="J222" s="64"/>
      <c r="M222" s="63" t="s">
        <v>675</v>
      </c>
    </row>
    <row r="223" spans="1:13">
      <c r="A223" s="66" t="s">
        <v>42</v>
      </c>
      <c r="B223" s="64" t="s">
        <v>46</v>
      </c>
      <c r="C223" s="65">
        <v>28991.381000000001</v>
      </c>
      <c r="D223" s="63" t="s">
        <v>32</v>
      </c>
      <c r="E223" s="63">
        <f>VLOOKUP(C223,'Active 1'!C$21:E$188,3,FALSE)</f>
        <v>-24936.709820688058</v>
      </c>
      <c r="F223" s="64" t="s">
        <v>707</v>
      </c>
      <c r="G223" s="65">
        <v>-24936.5</v>
      </c>
      <c r="H223" s="65" t="s">
        <v>708</v>
      </c>
      <c r="I223" s="1">
        <f t="shared" si="3"/>
        <v>28991.381000000001</v>
      </c>
      <c r="J223" s="64"/>
      <c r="M223" s="63" t="s">
        <v>675</v>
      </c>
    </row>
    <row r="224" spans="1:13">
      <c r="A224" s="66" t="s">
        <v>42</v>
      </c>
      <c r="B224" s="64" t="s">
        <v>43</v>
      </c>
      <c r="C224" s="65">
        <v>29317.5</v>
      </c>
      <c r="D224" s="63" t="s">
        <v>32</v>
      </c>
      <c r="E224" s="63">
        <f>VLOOKUP(C224,'Active 1'!C$21:E$188,3,FALSE)</f>
        <v>-24240.061239981453</v>
      </c>
      <c r="F224" s="64" t="s">
        <v>709</v>
      </c>
      <c r="G224" s="65">
        <v>-24240</v>
      </c>
      <c r="H224" s="65" t="s">
        <v>710</v>
      </c>
      <c r="I224" s="1">
        <f t="shared" si="3"/>
        <v>29317.5</v>
      </c>
      <c r="J224" s="64"/>
      <c r="M224" s="63" t="s">
        <v>675</v>
      </c>
    </row>
    <row r="225" spans="1:13">
      <c r="A225" s="63" t="s">
        <v>51</v>
      </c>
      <c r="B225" s="64" t="s">
        <v>43</v>
      </c>
      <c r="C225" s="65">
        <v>34087.296999999999</v>
      </c>
      <c r="D225" s="63" t="s">
        <v>32</v>
      </c>
      <c r="E225" s="63">
        <f>VLOOKUP(C225,'Active 1'!C$21:E$188,3,FALSE)</f>
        <v>-14050.920741241322</v>
      </c>
      <c r="F225" s="64" t="s">
        <v>711</v>
      </c>
      <c r="G225" s="65">
        <v>-14051</v>
      </c>
      <c r="H225" s="65" t="s">
        <v>712</v>
      </c>
      <c r="I225" s="1">
        <f t="shared" si="3"/>
        <v>34087.296999999999</v>
      </c>
      <c r="J225" s="64"/>
      <c r="M225" s="63" t="s">
        <v>713</v>
      </c>
    </row>
    <row r="226" spans="1:13">
      <c r="A226" s="66" t="s">
        <v>42</v>
      </c>
      <c r="B226" s="64" t="s">
        <v>43</v>
      </c>
      <c r="C226" s="65">
        <v>34452.396000000001</v>
      </c>
      <c r="D226" s="63" t="s">
        <v>32</v>
      </c>
      <c r="E226" s="63">
        <f>VLOOKUP(C226,'Active 1'!C$21:E$188,3,FALSE)</f>
        <v>-13271.003900556163</v>
      </c>
      <c r="F226" s="64" t="s">
        <v>714</v>
      </c>
      <c r="G226" s="65">
        <v>-13271</v>
      </c>
      <c r="H226" s="65" t="s">
        <v>368</v>
      </c>
      <c r="I226" s="1">
        <f t="shared" si="3"/>
        <v>34452.396000000001</v>
      </c>
      <c r="J226" s="64"/>
      <c r="M226" s="63" t="s">
        <v>675</v>
      </c>
    </row>
    <row r="227" spans="1:13">
      <c r="A227" s="63" t="s">
        <v>51</v>
      </c>
      <c r="B227" s="64" t="s">
        <v>46</v>
      </c>
      <c r="C227" s="65">
        <v>35183.383999999998</v>
      </c>
      <c r="D227" s="63" t="s">
        <v>32</v>
      </c>
      <c r="E227" s="63">
        <f>VLOOKUP(C227,'Active 1'!C$21:E$188,3,FALSE)</f>
        <v>-11709.482637724008</v>
      </c>
      <c r="F227" s="64" t="s">
        <v>715</v>
      </c>
      <c r="G227" s="65">
        <v>-11709.5</v>
      </c>
      <c r="H227" s="65" t="s">
        <v>311</v>
      </c>
      <c r="I227" s="1">
        <f t="shared" si="3"/>
        <v>35183.383999999998</v>
      </c>
      <c r="J227" s="64"/>
      <c r="M227" s="63" t="s">
        <v>713</v>
      </c>
    </row>
    <row r="228" spans="1:13">
      <c r="A228" s="63" t="s">
        <v>51</v>
      </c>
      <c r="B228" s="64" t="s">
        <v>43</v>
      </c>
      <c r="C228" s="65">
        <v>35186.457999999999</v>
      </c>
      <c r="D228" s="63" t="s">
        <v>32</v>
      </c>
      <c r="E228" s="63">
        <f>VLOOKUP(C228,'Active 1'!C$21:E$188,3,FALSE)</f>
        <v>-11702.916023276237</v>
      </c>
      <c r="F228" s="64" t="s">
        <v>716</v>
      </c>
      <c r="G228" s="65">
        <v>-11703</v>
      </c>
      <c r="H228" s="65" t="s">
        <v>717</v>
      </c>
      <c r="I228" s="1">
        <f t="shared" si="3"/>
        <v>35186.457999999999</v>
      </c>
      <c r="J228" s="64"/>
      <c r="M228" s="63" t="s">
        <v>713</v>
      </c>
    </row>
    <row r="229" spans="1:13">
      <c r="A229" s="63" t="s">
        <v>53</v>
      </c>
      <c r="B229" s="64" t="s">
        <v>43</v>
      </c>
      <c r="C229" s="65">
        <v>35920.451999999997</v>
      </c>
      <c r="D229" s="63" t="s">
        <v>32</v>
      </c>
      <c r="E229" s="63">
        <f>VLOOKUP(C229,'Active 1'!C$21:E$188,3,FALSE)</f>
        <v>-10134.973406172772</v>
      </c>
      <c r="F229" s="64" t="s">
        <v>718</v>
      </c>
      <c r="G229" s="65">
        <v>-10135</v>
      </c>
      <c r="H229" s="65" t="s">
        <v>359</v>
      </c>
      <c r="I229" s="1">
        <f t="shared" si="3"/>
        <v>35920.451999999997</v>
      </c>
      <c r="J229" s="64"/>
      <c r="M229" s="63" t="s">
        <v>719</v>
      </c>
    </row>
    <row r="230" spans="1:13">
      <c r="A230" s="63" t="s">
        <v>54</v>
      </c>
      <c r="B230" s="64" t="s">
        <v>43</v>
      </c>
      <c r="C230" s="65">
        <v>36163.410000000003</v>
      </c>
      <c r="D230" s="63" t="s">
        <v>32</v>
      </c>
      <c r="E230" s="63">
        <f>VLOOKUP(C230,'Active 1'!C$21:E$188,3,FALSE)</f>
        <v>-9615.9716127436241</v>
      </c>
      <c r="F230" s="64" t="s">
        <v>720</v>
      </c>
      <c r="G230" s="65">
        <v>-9616</v>
      </c>
      <c r="H230" s="65" t="s">
        <v>721</v>
      </c>
      <c r="I230" s="1">
        <f t="shared" si="3"/>
        <v>36163.410000000003</v>
      </c>
      <c r="J230" s="64"/>
      <c r="M230" s="63" t="s">
        <v>181</v>
      </c>
    </row>
    <row r="231" spans="1:13">
      <c r="A231" s="63" t="s">
        <v>54</v>
      </c>
      <c r="B231" s="64" t="s">
        <v>46</v>
      </c>
      <c r="C231" s="65">
        <v>36163.629999999997</v>
      </c>
      <c r="D231" s="63" t="s">
        <v>32</v>
      </c>
      <c r="E231" s="63">
        <f>VLOOKUP(C231,'Active 1'!C$21:E$188,3,FALSE)</f>
        <v>-9615.501653349198</v>
      </c>
      <c r="F231" s="64" t="s">
        <v>722</v>
      </c>
      <c r="G231" s="65">
        <v>-9615.5</v>
      </c>
      <c r="H231" s="65" t="s">
        <v>264</v>
      </c>
      <c r="I231" s="1">
        <f t="shared" si="3"/>
        <v>36163.629999999997</v>
      </c>
      <c r="J231" s="64"/>
      <c r="M231" s="63" t="s">
        <v>181</v>
      </c>
    </row>
    <row r="232" spans="1:13">
      <c r="A232" s="63" t="s">
        <v>54</v>
      </c>
      <c r="B232" s="64" t="s">
        <v>43</v>
      </c>
      <c r="C232" s="65">
        <v>36227.525000000001</v>
      </c>
      <c r="D232" s="63" t="s">
        <v>32</v>
      </c>
      <c r="E232" s="63">
        <f>VLOOKUP(C232,'Active 1'!C$21:E$188,3,FALSE)</f>
        <v>-9479.0104919502865</v>
      </c>
      <c r="F232" s="64" t="s">
        <v>723</v>
      </c>
      <c r="G232" s="65">
        <v>-9479</v>
      </c>
      <c r="H232" s="65" t="s">
        <v>260</v>
      </c>
      <c r="I232" s="1">
        <f t="shared" si="3"/>
        <v>36227.525000000001</v>
      </c>
      <c r="J232" s="64"/>
      <c r="M232" s="63" t="s">
        <v>181</v>
      </c>
    </row>
    <row r="233" spans="1:13">
      <c r="A233" s="63" t="s">
        <v>54</v>
      </c>
      <c r="B233" s="64" t="s">
        <v>43</v>
      </c>
      <c r="C233" s="65">
        <v>36229.4</v>
      </c>
      <c r="D233" s="63" t="s">
        <v>32</v>
      </c>
      <c r="E233" s="63">
        <f>VLOOKUP(C233,'Active 1'!C$21:E$188,3,FALSE)</f>
        <v>-9475.0051562022163</v>
      </c>
      <c r="F233" s="64" t="s">
        <v>724</v>
      </c>
      <c r="G233" s="65">
        <v>-9475</v>
      </c>
      <c r="H233" s="65" t="s">
        <v>368</v>
      </c>
      <c r="I233" s="1">
        <f t="shared" si="3"/>
        <v>36229.4</v>
      </c>
      <c r="J233" s="64"/>
      <c r="M233" s="63" t="s">
        <v>181</v>
      </c>
    </row>
    <row r="234" spans="1:13">
      <c r="A234" s="63" t="s">
        <v>54</v>
      </c>
      <c r="B234" s="64" t="s">
        <v>46</v>
      </c>
      <c r="C234" s="65">
        <v>36229.629999999997</v>
      </c>
      <c r="D234" s="63" t="s">
        <v>32</v>
      </c>
      <c r="E234" s="63">
        <f>VLOOKUP(C234,'Active 1'!C$21:E$188,3,FALSE)</f>
        <v>-9474.5138350171292</v>
      </c>
      <c r="F234" s="64" t="s">
        <v>725</v>
      </c>
      <c r="G234" s="65">
        <v>-9474.5</v>
      </c>
      <c r="H234" s="65" t="s">
        <v>243</v>
      </c>
      <c r="I234" s="1">
        <f t="shared" si="3"/>
        <v>36229.629999999997</v>
      </c>
      <c r="J234" s="64"/>
      <c r="M234" s="63" t="s">
        <v>181</v>
      </c>
    </row>
    <row r="235" spans="1:13">
      <c r="A235" s="63" t="s">
        <v>54</v>
      </c>
      <c r="B235" s="64" t="s">
        <v>46</v>
      </c>
      <c r="C235" s="65">
        <v>36231.5</v>
      </c>
      <c r="D235" s="63" t="s">
        <v>32</v>
      </c>
      <c r="E235" s="63">
        <f>VLOOKUP(C235,'Active 1'!C$21:E$188,3,FALSE)</f>
        <v>-9470.5191801643814</v>
      </c>
      <c r="F235" s="64" t="s">
        <v>726</v>
      </c>
      <c r="G235" s="65">
        <v>-9470.5</v>
      </c>
      <c r="H235" s="65" t="s">
        <v>237</v>
      </c>
      <c r="I235" s="1">
        <f t="shared" si="3"/>
        <v>36231.5</v>
      </c>
      <c r="J235" s="64"/>
      <c r="M235" s="63" t="s">
        <v>181</v>
      </c>
    </row>
    <row r="236" spans="1:13">
      <c r="A236" s="63" t="s">
        <v>54</v>
      </c>
      <c r="B236" s="64" t="s">
        <v>43</v>
      </c>
      <c r="C236" s="65">
        <v>36232.644999999997</v>
      </c>
      <c r="D236" s="63" t="s">
        <v>32</v>
      </c>
      <c r="E236" s="63">
        <f>VLOOKUP(C236,'Active 1'!C$21:E$188,3,FALSE)</f>
        <v>-9468.0732551342335</v>
      </c>
      <c r="F236" s="64" t="s">
        <v>727</v>
      </c>
      <c r="G236" s="65">
        <v>-9468</v>
      </c>
      <c r="H236" s="65" t="s">
        <v>728</v>
      </c>
      <c r="I236" s="1">
        <f t="shared" si="3"/>
        <v>36232.644999999997</v>
      </c>
      <c r="J236" s="64"/>
      <c r="M236" s="63" t="s">
        <v>181</v>
      </c>
    </row>
    <row r="237" spans="1:13">
      <c r="A237" s="63" t="s">
        <v>54</v>
      </c>
      <c r="B237" s="64" t="s">
        <v>43</v>
      </c>
      <c r="C237" s="65">
        <v>36233.58</v>
      </c>
      <c r="D237" s="63" t="s">
        <v>32</v>
      </c>
      <c r="E237" s="63">
        <f>VLOOKUP(C237,'Active 1'!C$21:E$188,3,FALSE)</f>
        <v>-9466.0759277078505</v>
      </c>
      <c r="F237" s="64" t="s">
        <v>729</v>
      </c>
      <c r="G237" s="65">
        <v>-9466</v>
      </c>
      <c r="H237" s="65" t="s">
        <v>730</v>
      </c>
      <c r="I237" s="1">
        <f t="shared" si="3"/>
        <v>36233.58</v>
      </c>
      <c r="J237" s="64"/>
      <c r="M237" s="63" t="s">
        <v>181</v>
      </c>
    </row>
    <row r="238" spans="1:13">
      <c r="A238" s="63" t="s">
        <v>54</v>
      </c>
      <c r="B238" s="64" t="s">
        <v>46</v>
      </c>
      <c r="C238" s="65">
        <v>36285.360000000001</v>
      </c>
      <c r="D238" s="63" t="s">
        <v>32</v>
      </c>
      <c r="E238" s="63">
        <f>VLOOKUP(C238,'Active 1'!C$21:E$188,3,FALSE)</f>
        <v>-9355.4645756891478</v>
      </c>
      <c r="F238" s="64" t="s">
        <v>731</v>
      </c>
      <c r="G238" s="65">
        <v>-9355.5</v>
      </c>
      <c r="H238" s="65" t="s">
        <v>404</v>
      </c>
      <c r="I238" s="1">
        <f t="shared" si="3"/>
        <v>36285.360000000001</v>
      </c>
      <c r="J238" s="64"/>
      <c r="M238" s="63" t="s">
        <v>181</v>
      </c>
    </row>
    <row r="239" spans="1:13">
      <c r="A239" s="63" t="s">
        <v>54</v>
      </c>
      <c r="B239" s="64" t="s">
        <v>43</v>
      </c>
      <c r="C239" s="65">
        <v>36286.514999999999</v>
      </c>
      <c r="D239" s="63" t="s">
        <v>32</v>
      </c>
      <c r="E239" s="63">
        <f>VLOOKUP(C239,'Active 1'!C$21:E$188,3,FALSE)</f>
        <v>-9352.9972888683405</v>
      </c>
      <c r="F239" s="64" t="s">
        <v>732</v>
      </c>
      <c r="G239" s="65">
        <v>-9353</v>
      </c>
      <c r="H239" s="65" t="s">
        <v>295</v>
      </c>
      <c r="I239" s="1">
        <f t="shared" si="3"/>
        <v>36286.514999999999</v>
      </c>
      <c r="J239" s="64"/>
      <c r="M239" s="63" t="s">
        <v>181</v>
      </c>
    </row>
    <row r="240" spans="1:13">
      <c r="A240" s="63" t="s">
        <v>54</v>
      </c>
      <c r="B240" s="64" t="s">
        <v>43</v>
      </c>
      <c r="C240" s="65">
        <v>36287.449999999997</v>
      </c>
      <c r="D240" s="63" t="s">
        <v>32</v>
      </c>
      <c r="E240" s="63">
        <f>VLOOKUP(C240,'Active 1'!C$21:E$188,3,FALSE)</f>
        <v>-9350.9999614419739</v>
      </c>
      <c r="F240" s="64" t="s">
        <v>733</v>
      </c>
      <c r="G240" s="65">
        <v>-9351</v>
      </c>
      <c r="H240" s="65" t="s">
        <v>247</v>
      </c>
      <c r="I240" s="1">
        <f t="shared" si="3"/>
        <v>36287.449999999997</v>
      </c>
      <c r="J240" s="64"/>
      <c r="M240" s="63" t="s">
        <v>181</v>
      </c>
    </row>
    <row r="241" spans="1:13">
      <c r="A241" s="66" t="s">
        <v>42</v>
      </c>
      <c r="B241" s="64" t="s">
        <v>43</v>
      </c>
      <c r="C241" s="65">
        <v>36612.491999999998</v>
      </c>
      <c r="D241" s="63" t="s">
        <v>32</v>
      </c>
      <c r="E241" s="63">
        <f>VLOOKUP(C241,'Active 1'!C$21:E$188,3,FALSE)</f>
        <v>-8656.652045589055</v>
      </c>
      <c r="F241" s="64" t="s">
        <v>734</v>
      </c>
      <c r="G241" s="65">
        <v>-8657</v>
      </c>
      <c r="H241" s="65" t="s">
        <v>735</v>
      </c>
      <c r="I241" s="1">
        <f t="shared" si="3"/>
        <v>36612.491999999998</v>
      </c>
      <c r="J241" s="64"/>
      <c r="M241" s="63" t="s">
        <v>675</v>
      </c>
    </row>
    <row r="242" spans="1:13">
      <c r="A242" s="66" t="s">
        <v>42</v>
      </c>
      <c r="B242" s="64" t="s">
        <v>46</v>
      </c>
      <c r="C242" s="65">
        <v>36614.46</v>
      </c>
      <c r="D242" s="63" t="s">
        <v>32</v>
      </c>
      <c r="E242" s="63">
        <f>VLOOKUP(C242,'Active 1'!C$21:E$188,3,FALSE)</f>
        <v>-8652.448045187879</v>
      </c>
      <c r="F242" s="64" t="s">
        <v>736</v>
      </c>
      <c r="G242" s="65">
        <v>-8652.5</v>
      </c>
      <c r="H242" s="65" t="s">
        <v>427</v>
      </c>
      <c r="I242" s="1">
        <f t="shared" si="3"/>
        <v>36614.46</v>
      </c>
      <c r="J242" s="64"/>
      <c r="M242" s="63" t="s">
        <v>675</v>
      </c>
    </row>
    <row r="243" spans="1:13">
      <c r="A243" s="66" t="s">
        <v>42</v>
      </c>
      <c r="B243" s="64" t="s">
        <v>43</v>
      </c>
      <c r="C243" s="65">
        <v>36658.343000000001</v>
      </c>
      <c r="D243" s="63" t="s">
        <v>32</v>
      </c>
      <c r="E243" s="63">
        <f>VLOOKUP(C243,'Active 1'!C$21:E$188,3,FALSE)</f>
        <v>-8558.7060992505085</v>
      </c>
      <c r="F243" s="64" t="s">
        <v>737</v>
      </c>
      <c r="G243" s="65">
        <v>-8559</v>
      </c>
      <c r="H243" s="65" t="s">
        <v>738</v>
      </c>
      <c r="I243" s="1">
        <f t="shared" si="3"/>
        <v>36658.343000000001</v>
      </c>
      <c r="J243" s="64"/>
      <c r="M243" s="63" t="s">
        <v>675</v>
      </c>
    </row>
    <row r="244" spans="1:13">
      <c r="A244" s="66" t="s">
        <v>42</v>
      </c>
      <c r="B244" s="64" t="s">
        <v>43</v>
      </c>
      <c r="C244" s="65">
        <v>36663.372000000003</v>
      </c>
      <c r="D244" s="63" t="s">
        <v>32</v>
      </c>
      <c r="E244" s="63">
        <f>VLOOKUP(C244,'Active 1'!C$21:E$188,3,FALSE)</f>
        <v>-8547.9632547294132</v>
      </c>
      <c r="F244" s="64" t="s">
        <v>739</v>
      </c>
      <c r="G244" s="65">
        <v>-8548</v>
      </c>
      <c r="H244" s="65" t="s">
        <v>404</v>
      </c>
      <c r="I244" s="1">
        <f t="shared" si="3"/>
        <v>36663.372000000003</v>
      </c>
      <c r="J244" s="64"/>
      <c r="M244" s="63" t="s">
        <v>675</v>
      </c>
    </row>
    <row r="245" spans="1:13">
      <c r="A245" s="66" t="s">
        <v>42</v>
      </c>
      <c r="B245" s="64" t="s">
        <v>43</v>
      </c>
      <c r="C245" s="65">
        <v>37022.387000000002</v>
      </c>
      <c r="D245" s="63" t="s">
        <v>32</v>
      </c>
      <c r="E245" s="63">
        <f>VLOOKUP(C245,'Active 1'!C$21:E$188,3,FALSE)</f>
        <v>-7781.0429274795988</v>
      </c>
      <c r="F245" s="64" t="s">
        <v>740</v>
      </c>
      <c r="G245" s="65">
        <v>-7781</v>
      </c>
      <c r="H245" s="65" t="s">
        <v>741</v>
      </c>
      <c r="I245" s="1">
        <f t="shared" si="3"/>
        <v>37022.387000000002</v>
      </c>
      <c r="J245" s="64"/>
      <c r="M245" s="63" t="s">
        <v>675</v>
      </c>
    </row>
    <row r="246" spans="1:13">
      <c r="A246" s="63" t="s">
        <v>53</v>
      </c>
      <c r="B246" s="64" t="s">
        <v>43</v>
      </c>
      <c r="C246" s="65">
        <v>37051.42</v>
      </c>
      <c r="D246" s="63" t="s">
        <v>32</v>
      </c>
      <c r="E246" s="63">
        <f>VLOOKUP(C246,'Active 1'!C$21:E$188,3,FALSE)</f>
        <v>-7719.0232406669566</v>
      </c>
      <c r="F246" s="64" t="s">
        <v>742</v>
      </c>
      <c r="G246" s="65">
        <v>-7719</v>
      </c>
      <c r="H246" s="65" t="s">
        <v>361</v>
      </c>
      <c r="I246" s="1">
        <f t="shared" si="3"/>
        <v>37051.42</v>
      </c>
      <c r="J246" s="64"/>
      <c r="M246" s="63" t="s">
        <v>719</v>
      </c>
    </row>
    <row r="247" spans="1:13">
      <c r="A247" s="63" t="s">
        <v>55</v>
      </c>
      <c r="B247" s="64" t="s">
        <v>43</v>
      </c>
      <c r="C247" s="65">
        <v>38289.603999999999</v>
      </c>
      <c r="D247" s="63" t="s">
        <v>32</v>
      </c>
      <c r="E247" s="63">
        <f>VLOOKUP(C247,'Active 1'!C$21:E$188,3,FALSE)</f>
        <v>-5074.0405004597606</v>
      </c>
      <c r="F247" s="64" t="s">
        <v>743</v>
      </c>
      <c r="G247" s="65">
        <v>-5074</v>
      </c>
      <c r="H247" s="65" t="s">
        <v>193</v>
      </c>
      <c r="I247" s="1">
        <f t="shared" si="3"/>
        <v>38289.603999999999</v>
      </c>
      <c r="J247" s="64"/>
      <c r="M247" s="63" t="s">
        <v>719</v>
      </c>
    </row>
    <row r="248" spans="1:13">
      <c r="A248" s="63" t="s">
        <v>55</v>
      </c>
      <c r="B248" s="64" t="s">
        <v>46</v>
      </c>
      <c r="C248" s="65">
        <v>38553.404999999999</v>
      </c>
      <c r="D248" s="63" t="s">
        <v>32</v>
      </c>
      <c r="E248" s="63">
        <f>VLOOKUP(C248,'Active 1'!C$21:E$188,3,FALSE)</f>
        <v>-4510.5143267655458</v>
      </c>
      <c r="F248" s="64" t="s">
        <v>744</v>
      </c>
      <c r="G248" s="65">
        <v>-4510.5</v>
      </c>
      <c r="H248" s="65" t="s">
        <v>353</v>
      </c>
      <c r="I248" s="1">
        <f t="shared" si="3"/>
        <v>38553.404999999999</v>
      </c>
      <c r="J248" s="64"/>
      <c r="M248" s="63" t="s">
        <v>719</v>
      </c>
    </row>
    <row r="249" spans="1:13">
      <c r="A249" s="63" t="s">
        <v>55</v>
      </c>
      <c r="B249" s="64" t="s">
        <v>46</v>
      </c>
      <c r="C249" s="65">
        <v>39200.39</v>
      </c>
      <c r="D249" s="63" t="s">
        <v>32</v>
      </c>
      <c r="E249" s="63">
        <f>VLOOKUP(C249,'Active 1'!C$21:E$188,3,FALSE)</f>
        <v>-3128.4385139841233</v>
      </c>
      <c r="F249" s="64" t="s">
        <v>745</v>
      </c>
      <c r="G249" s="65">
        <v>-3128.5</v>
      </c>
      <c r="H249" s="65" t="s">
        <v>746</v>
      </c>
      <c r="I249" s="1">
        <f t="shared" si="3"/>
        <v>39200.39</v>
      </c>
      <c r="J249" s="64"/>
      <c r="M249" s="63" t="s">
        <v>719</v>
      </c>
    </row>
    <row r="250" spans="1:13">
      <c r="A250" s="63" t="s">
        <v>55</v>
      </c>
      <c r="B250" s="64" t="s">
        <v>43</v>
      </c>
      <c r="C250" s="65">
        <v>39967.368999999999</v>
      </c>
      <c r="D250" s="63" t="s">
        <v>32</v>
      </c>
      <c r="E250" s="63">
        <f>VLOOKUP(C250,'Active 1'!C$21:E$188,3,FALSE)</f>
        <v>-1490.0340304006074</v>
      </c>
      <c r="F250" s="64" t="s">
        <v>747</v>
      </c>
      <c r="G250" s="65">
        <v>-1490</v>
      </c>
      <c r="H250" s="65" t="s">
        <v>196</v>
      </c>
      <c r="I250" s="1">
        <f t="shared" si="3"/>
        <v>39967.368999999999</v>
      </c>
      <c r="J250" s="64"/>
      <c r="M250" s="63" t="s">
        <v>719</v>
      </c>
    </row>
    <row r="251" spans="1:13">
      <c r="A251" s="63" t="s">
        <v>55</v>
      </c>
      <c r="B251" s="64" t="s">
        <v>46</v>
      </c>
      <c r="C251" s="65">
        <v>40532.631999999998</v>
      </c>
      <c r="D251" s="63" t="s">
        <v>32</v>
      </c>
      <c r="E251" s="63">
        <f>VLOOKUP(C251,'Active 1'!C$21:E$188,3,FALSE)</f>
        <v>-282.53104322120856</v>
      </c>
      <c r="F251" s="64" t="s">
        <v>748</v>
      </c>
      <c r="G251" s="65">
        <v>-282.5</v>
      </c>
      <c r="H251" s="65" t="s">
        <v>749</v>
      </c>
      <c r="I251" s="1">
        <f t="shared" si="3"/>
        <v>40532.631999999998</v>
      </c>
      <c r="J251" s="64"/>
      <c r="M251" s="63" t="s">
        <v>719</v>
      </c>
    </row>
    <row r="252" spans="1:13">
      <c r="A252" s="63" t="s">
        <v>94</v>
      </c>
      <c r="B252" s="64" t="s">
        <v>43</v>
      </c>
      <c r="C252" s="65">
        <v>49749.3439</v>
      </c>
      <c r="D252" s="63" t="s">
        <v>33</v>
      </c>
      <c r="E252" s="63">
        <f>VLOOKUP(C252,'Active 1'!C$21:E$188,3,FALSE)</f>
        <v>19406.015971570021</v>
      </c>
      <c r="F252" s="64" t="s">
        <v>750</v>
      </c>
      <c r="G252" s="65">
        <v>19406</v>
      </c>
      <c r="H252" s="65" t="s">
        <v>751</v>
      </c>
      <c r="I252" s="1">
        <f t="shared" si="3"/>
        <v>49749.3439</v>
      </c>
      <c r="J252" s="64"/>
      <c r="M252" s="63" t="s">
        <v>752</v>
      </c>
    </row>
    <row r="253" spans="1:13">
      <c r="A253" s="63" t="s">
        <v>94</v>
      </c>
      <c r="B253" s="64" t="s">
        <v>46</v>
      </c>
      <c r="C253" s="65">
        <v>49751.444600000003</v>
      </c>
      <c r="D253" s="63" t="s">
        <v>33</v>
      </c>
      <c r="E253" s="63">
        <f>VLOOKUP(C253,'Active 1'!C$21:E$188,3,FALSE)</f>
        <v>19410.503442933212</v>
      </c>
      <c r="F253" s="64" t="s">
        <v>753</v>
      </c>
      <c r="G253" s="65">
        <v>19410.5</v>
      </c>
      <c r="H253" s="65" t="s">
        <v>754</v>
      </c>
      <c r="I253" s="1">
        <f t="shared" si="3"/>
        <v>49751.444600000003</v>
      </c>
      <c r="J253" s="64"/>
      <c r="M253" s="63" t="s">
        <v>752</v>
      </c>
    </row>
    <row r="254" spans="1:13">
      <c r="A254" s="63" t="s">
        <v>94</v>
      </c>
      <c r="B254" s="64" t="s">
        <v>43</v>
      </c>
      <c r="C254" s="65">
        <v>49843.433100000002</v>
      </c>
      <c r="D254" s="63" t="s">
        <v>33</v>
      </c>
      <c r="E254" s="63" t="e">
        <f>VLOOKUP(C254,'Active 1'!C$21:E$188,3,FALSE)</f>
        <v>#N/A</v>
      </c>
      <c r="F254" s="64" t="s">
        <v>755</v>
      </c>
      <c r="G254" s="65">
        <v>19607</v>
      </c>
      <c r="H254" s="65" t="s">
        <v>756</v>
      </c>
      <c r="I254" s="1">
        <f t="shared" si="3"/>
        <v>49843.433100000002</v>
      </c>
      <c r="J254" s="64"/>
      <c r="M254" s="63" t="s">
        <v>258</v>
      </c>
    </row>
    <row r="255" spans="1:13">
      <c r="A255" s="63" t="s">
        <v>94</v>
      </c>
      <c r="B255" s="64" t="s">
        <v>46</v>
      </c>
      <c r="C255" s="65">
        <v>50509.339800000002</v>
      </c>
      <c r="D255" s="63" t="s">
        <v>33</v>
      </c>
      <c r="E255" s="63" t="e">
        <f>VLOOKUP(C255,'Active 1'!C$21:E$188,3,FALSE)</f>
        <v>#N/A</v>
      </c>
      <c r="F255" s="64" t="s">
        <v>757</v>
      </c>
      <c r="G255" s="65">
        <v>21029.5</v>
      </c>
      <c r="H255" s="65" t="s">
        <v>758</v>
      </c>
      <c r="I255" s="1">
        <f t="shared" si="3"/>
        <v>50509.339800000002</v>
      </c>
      <c r="J255" s="64"/>
      <c r="M255" s="63" t="s">
        <v>752</v>
      </c>
    </row>
    <row r="256" spans="1:13">
      <c r="A256" s="63" t="s">
        <v>94</v>
      </c>
      <c r="B256" s="64" t="s">
        <v>46</v>
      </c>
      <c r="C256" s="65">
        <v>50509.352299999999</v>
      </c>
      <c r="D256" s="63" t="s">
        <v>33</v>
      </c>
      <c r="E256" s="63" t="e">
        <f>VLOOKUP(C256,'Active 1'!C$21:E$188,3,FALSE)</f>
        <v>#N/A</v>
      </c>
      <c r="F256" s="64" t="s">
        <v>759</v>
      </c>
      <c r="G256" s="65">
        <v>21029.5</v>
      </c>
      <c r="H256" s="65" t="s">
        <v>760</v>
      </c>
      <c r="I256" s="1">
        <f t="shared" si="3"/>
        <v>50509.352299999999</v>
      </c>
      <c r="J256" s="64"/>
      <c r="M256" s="63" t="s">
        <v>761</v>
      </c>
    </row>
    <row r="257" spans="1:13">
      <c r="A257" s="63" t="s">
        <v>94</v>
      </c>
      <c r="B257" s="64" t="s">
        <v>43</v>
      </c>
      <c r="C257" s="65">
        <v>50520.340600000003</v>
      </c>
      <c r="D257" s="63" t="s">
        <v>33</v>
      </c>
      <c r="E257" s="63" t="e">
        <f>VLOOKUP(C257,'Active 1'!C$21:E$188,3,FALSE)</f>
        <v>#N/A</v>
      </c>
      <c r="F257" s="64" t="s">
        <v>762</v>
      </c>
      <c r="G257" s="65">
        <v>21053</v>
      </c>
      <c r="H257" s="65" t="s">
        <v>183</v>
      </c>
      <c r="I257" s="1">
        <f t="shared" si="3"/>
        <v>50520.340600000003</v>
      </c>
      <c r="J257" s="64"/>
      <c r="M257" s="63" t="s">
        <v>258</v>
      </c>
    </row>
    <row r="258" spans="1:13">
      <c r="A258" s="63" t="s">
        <v>94</v>
      </c>
      <c r="B258" s="64" t="s">
        <v>43</v>
      </c>
      <c r="C258" s="65">
        <v>50902.326300000001</v>
      </c>
      <c r="D258" s="63" t="s">
        <v>33</v>
      </c>
      <c r="E258" s="63" t="e">
        <f>VLOOKUP(C258,'Active 1'!C$21:E$188,3,FALSE)</f>
        <v>#N/A</v>
      </c>
      <c r="F258" s="64" t="s">
        <v>763</v>
      </c>
      <c r="G258" s="65">
        <v>21869</v>
      </c>
      <c r="H258" s="65" t="s">
        <v>764</v>
      </c>
      <c r="I258" s="1">
        <f t="shared" si="3"/>
        <v>50902.326300000001</v>
      </c>
      <c r="J258" s="64"/>
      <c r="M258" s="63" t="s">
        <v>765</v>
      </c>
    </row>
    <row r="259" spans="1:13">
      <c r="A259" s="63" t="s">
        <v>94</v>
      </c>
      <c r="B259" s="64" t="s">
        <v>43</v>
      </c>
      <c r="C259" s="65">
        <v>51663.526700000002</v>
      </c>
      <c r="D259" s="63" t="s">
        <v>33</v>
      </c>
      <c r="E259" s="63" t="e">
        <f>VLOOKUP(C259,'Active 1'!C$21:E$188,3,FALSE)</f>
        <v>#N/A</v>
      </c>
      <c r="F259" s="64" t="s">
        <v>766</v>
      </c>
      <c r="G259" s="65">
        <v>23495</v>
      </c>
      <c r="H259" s="65" t="s">
        <v>767</v>
      </c>
      <c r="I259" s="1">
        <f t="shared" si="3"/>
        <v>51663.526700000002</v>
      </c>
      <c r="J259" s="64"/>
      <c r="M259" s="63" t="s">
        <v>768</v>
      </c>
    </row>
    <row r="260" spans="1:13">
      <c r="A260" s="66" t="s">
        <v>108</v>
      </c>
      <c r="B260" s="64" t="s">
        <v>46</v>
      </c>
      <c r="C260" s="65">
        <v>52042.438000000002</v>
      </c>
      <c r="D260" s="63" t="s">
        <v>33</v>
      </c>
      <c r="E260" s="63" t="e">
        <f>VLOOKUP(C260,'Active 1'!C$21:E$188,3,FALSE)</f>
        <v>#N/A</v>
      </c>
      <c r="F260" s="64" t="s">
        <v>769</v>
      </c>
      <c r="G260" s="65">
        <v>24304.5</v>
      </c>
      <c r="H260" s="65" t="s">
        <v>361</v>
      </c>
      <c r="I260" s="1">
        <f t="shared" si="3"/>
        <v>52042.438000000002</v>
      </c>
      <c r="J260" s="64"/>
      <c r="M260" s="63" t="s">
        <v>768</v>
      </c>
    </row>
  </sheetData>
  <sheetProtection selectLockedCells="1" selectUnlockedCells="1"/>
  <phoneticPr fontId="0" type="noConversion"/>
  <hyperlinks>
    <hyperlink ref="A3" r:id="rId1" xr:uid="{00000000-0004-0000-0200-000000000000}"/>
    <hyperlink ref="A44" r:id="rId2" xr:uid="{00000000-0004-0000-0200-000001000000}"/>
    <hyperlink ref="A45" r:id="rId3" xr:uid="{00000000-0004-0000-0200-000002000000}"/>
    <hyperlink ref="A46" r:id="rId4" xr:uid="{00000000-0004-0000-0200-000003000000}"/>
    <hyperlink ref="A47" r:id="rId5" xr:uid="{00000000-0004-0000-0200-000004000000}"/>
    <hyperlink ref="A48" r:id="rId6" xr:uid="{00000000-0004-0000-0200-000005000000}"/>
    <hyperlink ref="A56" r:id="rId7" xr:uid="{00000000-0004-0000-0200-000006000000}"/>
    <hyperlink ref="A123" r:id="rId8" xr:uid="{00000000-0004-0000-0200-000007000000}"/>
    <hyperlink ref="A124" r:id="rId9" xr:uid="{00000000-0004-0000-0200-000008000000}"/>
    <hyperlink ref="A125" r:id="rId10" xr:uid="{00000000-0004-0000-0200-000009000000}"/>
    <hyperlink ref="A126" r:id="rId11" xr:uid="{00000000-0004-0000-0200-00000A000000}"/>
    <hyperlink ref="A127" r:id="rId12" xr:uid="{00000000-0004-0000-0200-00000B000000}"/>
    <hyperlink ref="A129" r:id="rId13" xr:uid="{00000000-0004-0000-0200-00000C000000}"/>
    <hyperlink ref="A130" r:id="rId14" xr:uid="{00000000-0004-0000-0200-00000D000000}"/>
    <hyperlink ref="A131" r:id="rId15" xr:uid="{00000000-0004-0000-0200-00000E000000}"/>
    <hyperlink ref="A132" r:id="rId16" xr:uid="{00000000-0004-0000-0200-00000F000000}"/>
    <hyperlink ref="A133" r:id="rId17" xr:uid="{00000000-0004-0000-0200-000010000000}"/>
    <hyperlink ref="A134" r:id="rId18" xr:uid="{00000000-0004-0000-0200-000011000000}"/>
    <hyperlink ref="A135" r:id="rId19" xr:uid="{00000000-0004-0000-0200-000012000000}"/>
    <hyperlink ref="A136" r:id="rId20" xr:uid="{00000000-0004-0000-0200-000013000000}"/>
    <hyperlink ref="A137" r:id="rId21" xr:uid="{00000000-0004-0000-0200-000014000000}"/>
    <hyperlink ref="A138" r:id="rId22" xr:uid="{00000000-0004-0000-0200-000015000000}"/>
    <hyperlink ref="A139" r:id="rId23" xr:uid="{00000000-0004-0000-0200-000016000000}"/>
    <hyperlink ref="A140" r:id="rId24" xr:uid="{00000000-0004-0000-0200-000017000000}"/>
    <hyperlink ref="A141" r:id="rId25" xr:uid="{00000000-0004-0000-0200-000018000000}"/>
    <hyperlink ref="A142" r:id="rId26" xr:uid="{00000000-0004-0000-0200-000019000000}"/>
    <hyperlink ref="A143" r:id="rId27" xr:uid="{00000000-0004-0000-0200-00001A000000}"/>
    <hyperlink ref="A144" r:id="rId28" xr:uid="{00000000-0004-0000-0200-00001B000000}"/>
    <hyperlink ref="A145" r:id="rId29" xr:uid="{00000000-0004-0000-0200-00001C000000}"/>
    <hyperlink ref="A146" r:id="rId30" xr:uid="{00000000-0004-0000-0200-00001D000000}"/>
    <hyperlink ref="A148" r:id="rId31" xr:uid="{00000000-0004-0000-0200-00001E000000}"/>
    <hyperlink ref="A149" r:id="rId32" xr:uid="{00000000-0004-0000-0200-00001F000000}"/>
    <hyperlink ref="A150" r:id="rId33" xr:uid="{00000000-0004-0000-0200-000020000000}"/>
    <hyperlink ref="A151" r:id="rId34" xr:uid="{00000000-0004-0000-0200-000021000000}"/>
    <hyperlink ref="A152" r:id="rId35" xr:uid="{00000000-0004-0000-0200-000022000000}"/>
    <hyperlink ref="A153" r:id="rId36" xr:uid="{00000000-0004-0000-0200-000023000000}"/>
    <hyperlink ref="A154" r:id="rId37" xr:uid="{00000000-0004-0000-0200-000024000000}"/>
    <hyperlink ref="A155" r:id="rId38" xr:uid="{00000000-0004-0000-0200-000025000000}"/>
    <hyperlink ref="A156" r:id="rId39" xr:uid="{00000000-0004-0000-0200-000026000000}"/>
    <hyperlink ref="A157" r:id="rId40" xr:uid="{00000000-0004-0000-0200-000027000000}"/>
    <hyperlink ref="A158" r:id="rId41" xr:uid="{00000000-0004-0000-0200-000028000000}"/>
    <hyperlink ref="A159" r:id="rId42" xr:uid="{00000000-0004-0000-0200-000029000000}"/>
    <hyperlink ref="A160" r:id="rId43" xr:uid="{00000000-0004-0000-0200-00002A000000}"/>
    <hyperlink ref="A161" r:id="rId44" xr:uid="{00000000-0004-0000-0200-00002B000000}"/>
    <hyperlink ref="A162" r:id="rId45" xr:uid="{00000000-0004-0000-0200-00002C000000}"/>
    <hyperlink ref="A163" r:id="rId46" xr:uid="{00000000-0004-0000-0200-00002D000000}"/>
    <hyperlink ref="A164" r:id="rId47" xr:uid="{00000000-0004-0000-0200-00002E000000}"/>
    <hyperlink ref="A165" r:id="rId48" xr:uid="{00000000-0004-0000-0200-00002F000000}"/>
    <hyperlink ref="A166" r:id="rId49" xr:uid="{00000000-0004-0000-0200-000030000000}"/>
    <hyperlink ref="A167" r:id="rId50" xr:uid="{00000000-0004-0000-0200-000031000000}"/>
    <hyperlink ref="A168" r:id="rId51" xr:uid="{00000000-0004-0000-0200-000032000000}"/>
    <hyperlink ref="A169" r:id="rId52" xr:uid="{00000000-0004-0000-0200-000033000000}"/>
    <hyperlink ref="A170" r:id="rId53" xr:uid="{00000000-0004-0000-0200-000034000000}"/>
    <hyperlink ref="A171" r:id="rId54" xr:uid="{00000000-0004-0000-0200-000035000000}"/>
    <hyperlink ref="A176" r:id="rId55" xr:uid="{00000000-0004-0000-0200-000036000000}"/>
    <hyperlink ref="A177" r:id="rId56" xr:uid="{00000000-0004-0000-0200-000037000000}"/>
    <hyperlink ref="A178" r:id="rId57" xr:uid="{00000000-0004-0000-0200-000038000000}"/>
    <hyperlink ref="A179" r:id="rId58" xr:uid="{00000000-0004-0000-0200-000039000000}"/>
    <hyperlink ref="A180" r:id="rId59" xr:uid="{00000000-0004-0000-0200-00003A000000}"/>
    <hyperlink ref="A181" r:id="rId60" xr:uid="{00000000-0004-0000-0200-00003B000000}"/>
    <hyperlink ref="A182" r:id="rId61" xr:uid="{00000000-0004-0000-0200-00003C000000}"/>
    <hyperlink ref="A183" r:id="rId62" xr:uid="{00000000-0004-0000-0200-00003D000000}"/>
    <hyperlink ref="A184" r:id="rId63" xr:uid="{00000000-0004-0000-0200-00003E000000}"/>
    <hyperlink ref="A185" r:id="rId64" xr:uid="{00000000-0004-0000-0200-00003F000000}"/>
    <hyperlink ref="A186" r:id="rId65" xr:uid="{00000000-0004-0000-0200-000040000000}"/>
    <hyperlink ref="A187" r:id="rId66" xr:uid="{00000000-0004-0000-0200-000041000000}"/>
    <hyperlink ref="A188" r:id="rId67" xr:uid="{00000000-0004-0000-0200-000042000000}"/>
    <hyperlink ref="A189" r:id="rId68" xr:uid="{00000000-0004-0000-0200-000043000000}"/>
    <hyperlink ref="A190" r:id="rId69" xr:uid="{00000000-0004-0000-0200-000044000000}"/>
    <hyperlink ref="A191" r:id="rId70" xr:uid="{00000000-0004-0000-0200-000045000000}"/>
    <hyperlink ref="A192" r:id="rId71" xr:uid="{00000000-0004-0000-0200-000046000000}"/>
    <hyperlink ref="A193" r:id="rId72" xr:uid="{00000000-0004-0000-0200-000047000000}"/>
    <hyperlink ref="A195" r:id="rId73" xr:uid="{00000000-0004-0000-0200-000048000000}"/>
    <hyperlink ref="A197" r:id="rId74" xr:uid="{00000000-0004-0000-0200-000049000000}"/>
    <hyperlink ref="A199" r:id="rId75" xr:uid="{00000000-0004-0000-0200-00004A000000}"/>
    <hyperlink ref="A200" r:id="rId76" xr:uid="{00000000-0004-0000-0200-00004B000000}"/>
    <hyperlink ref="A201" r:id="rId77" xr:uid="{00000000-0004-0000-0200-00004C000000}"/>
    <hyperlink ref="A202" r:id="rId78" xr:uid="{00000000-0004-0000-0200-00004D000000}"/>
    <hyperlink ref="A203" r:id="rId79" xr:uid="{00000000-0004-0000-0200-00004E000000}"/>
    <hyperlink ref="A204" r:id="rId80" xr:uid="{00000000-0004-0000-0200-00004F000000}"/>
    <hyperlink ref="A205" r:id="rId81" xr:uid="{00000000-0004-0000-0200-000050000000}"/>
    <hyperlink ref="A206" r:id="rId82" xr:uid="{00000000-0004-0000-0200-000051000000}"/>
    <hyperlink ref="A207" r:id="rId83" xr:uid="{00000000-0004-0000-0200-000052000000}"/>
    <hyperlink ref="A208" r:id="rId84" xr:uid="{00000000-0004-0000-0200-000053000000}"/>
    <hyperlink ref="A209" r:id="rId85" xr:uid="{00000000-0004-0000-0200-000054000000}"/>
    <hyperlink ref="A210" r:id="rId86" xr:uid="{00000000-0004-0000-0200-000055000000}"/>
    <hyperlink ref="A211" r:id="rId87" xr:uid="{00000000-0004-0000-0200-000056000000}"/>
    <hyperlink ref="A212" r:id="rId88" xr:uid="{00000000-0004-0000-0200-000057000000}"/>
    <hyperlink ref="A213" r:id="rId89" xr:uid="{00000000-0004-0000-0200-000058000000}"/>
    <hyperlink ref="A214" r:id="rId90" xr:uid="{00000000-0004-0000-0200-000059000000}"/>
    <hyperlink ref="A215" r:id="rId91" xr:uid="{00000000-0004-0000-0200-00005A000000}"/>
    <hyperlink ref="A216" r:id="rId92" xr:uid="{00000000-0004-0000-0200-00005B000000}"/>
    <hyperlink ref="A217" r:id="rId93" xr:uid="{00000000-0004-0000-0200-00005C000000}"/>
    <hyperlink ref="A218" r:id="rId94" xr:uid="{00000000-0004-0000-0200-00005D000000}"/>
    <hyperlink ref="A219" r:id="rId95" xr:uid="{00000000-0004-0000-0200-00005E000000}"/>
    <hyperlink ref="A220" r:id="rId96" xr:uid="{00000000-0004-0000-0200-00005F000000}"/>
    <hyperlink ref="A221" r:id="rId97" xr:uid="{00000000-0004-0000-0200-000060000000}"/>
    <hyperlink ref="A222" r:id="rId98" xr:uid="{00000000-0004-0000-0200-000061000000}"/>
    <hyperlink ref="A223" r:id="rId99" xr:uid="{00000000-0004-0000-0200-000062000000}"/>
    <hyperlink ref="A224" r:id="rId100" xr:uid="{00000000-0004-0000-0200-000063000000}"/>
    <hyperlink ref="A226" r:id="rId101" xr:uid="{00000000-0004-0000-0200-000064000000}"/>
    <hyperlink ref="A241" r:id="rId102" xr:uid="{00000000-0004-0000-0200-000065000000}"/>
    <hyperlink ref="A242" r:id="rId103" xr:uid="{00000000-0004-0000-0200-000066000000}"/>
    <hyperlink ref="A243" r:id="rId104" xr:uid="{00000000-0004-0000-0200-000067000000}"/>
    <hyperlink ref="A244" r:id="rId105" xr:uid="{00000000-0004-0000-0200-000068000000}"/>
    <hyperlink ref="A245" r:id="rId106" xr:uid="{00000000-0004-0000-0200-000069000000}"/>
    <hyperlink ref="A260" r:id="rId107" xr:uid="{00000000-0004-0000-0200-00006A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246"/>
  <sheetViews>
    <sheetView topLeftCell="A219" workbookViewId="0">
      <selection activeCell="A231" sqref="A231:D246"/>
    </sheetView>
  </sheetViews>
  <sheetFormatPr defaultRowHeight="12.75"/>
  <cols>
    <col min="1" max="1" width="14.7109375" style="1" customWidth="1"/>
    <col min="2" max="2" width="9.140625" style="2"/>
    <col min="3" max="3" width="9.140625" style="26"/>
    <col min="5" max="5" width="22.85546875" style="1" customWidth="1"/>
  </cols>
  <sheetData>
    <row r="1" spans="1:17">
      <c r="A1" s="1" t="s">
        <v>770</v>
      </c>
    </row>
    <row r="3" spans="1:17">
      <c r="A3" s="67" t="s">
        <v>771</v>
      </c>
    </row>
    <row r="11" spans="1:17">
      <c r="A11" s="1" t="s">
        <v>772</v>
      </c>
      <c r="B11" s="2" t="s">
        <v>43</v>
      </c>
      <c r="C11" s="26">
        <v>26770.455000000002</v>
      </c>
      <c r="D11" s="1" t="s">
        <v>32</v>
      </c>
      <c r="E11" s="1">
        <f>VLOOKUP(C11,'Active 1'!$C$21:$E$411,3,FALSE)</f>
        <v>-29681.005448217893</v>
      </c>
      <c r="G11" s="1">
        <v>-29681</v>
      </c>
      <c r="H11" s="1">
        <v>4.5499999999999999E-2</v>
      </c>
      <c r="M11" s="1" t="s">
        <v>773</v>
      </c>
      <c r="N11" s="1" t="s">
        <v>774</v>
      </c>
    </row>
    <row r="12" spans="1:17">
      <c r="A12" s="1" t="s">
        <v>772</v>
      </c>
      <c r="B12" s="2" t="s">
        <v>46</v>
      </c>
      <c r="C12" s="26">
        <v>26796.401000000002</v>
      </c>
      <c r="D12" s="1" t="s">
        <v>32</v>
      </c>
      <c r="E12" s="1">
        <f>VLOOKUP(C12,'Active 1'!$C$21:$E$411,3,FALSE)</f>
        <v>-29625.580146180866</v>
      </c>
      <c r="G12" s="1">
        <v>-29626</v>
      </c>
      <c r="H12" s="1">
        <v>1.0500000000000001E-2</v>
      </c>
      <c r="M12" s="1" t="s">
        <v>773</v>
      </c>
      <c r="N12" s="1" t="s">
        <v>774</v>
      </c>
    </row>
    <row r="13" spans="1:17">
      <c r="A13" s="1" t="s">
        <v>772</v>
      </c>
      <c r="B13" s="2" t="s">
        <v>43</v>
      </c>
      <c r="C13" s="26">
        <v>27183.342000000001</v>
      </c>
      <c r="D13" s="1" t="s">
        <v>32</v>
      </c>
      <c r="E13" s="1">
        <f>VLOOKUP(C13,'Active 1'!$C$21:$E$411,3,FALSE)</f>
        <v>-28799.004882344063</v>
      </c>
      <c r="G13" s="1">
        <v>-28799</v>
      </c>
      <c r="H13" s="1">
        <v>4.4499999999999998E-2</v>
      </c>
      <c r="M13" s="1" t="s">
        <v>773</v>
      </c>
      <c r="N13" s="1" t="s">
        <v>774</v>
      </c>
    </row>
    <row r="14" spans="1:17">
      <c r="A14" s="1" t="s">
        <v>772</v>
      </c>
      <c r="B14" s="2" t="s">
        <v>46</v>
      </c>
      <c r="C14" s="26">
        <v>27478.516</v>
      </c>
      <c r="D14" s="1" t="s">
        <v>32</v>
      </c>
      <c r="E14" s="1">
        <f>VLOOKUP(C14,'Active 1'!$C$21:$E$411,3,FALSE)</f>
        <v>-28168.460362823607</v>
      </c>
      <c r="G14" s="1">
        <v>-28169</v>
      </c>
      <c r="H14" s="1">
        <v>6.4500000000000002E-2</v>
      </c>
      <c r="M14" s="1" t="s">
        <v>773</v>
      </c>
      <c r="N14" s="1" t="s">
        <v>774</v>
      </c>
    </row>
    <row r="15" spans="1:17">
      <c r="A15" s="1" t="s">
        <v>772</v>
      </c>
      <c r="B15" s="2" t="s">
        <v>43</v>
      </c>
      <c r="C15" s="26">
        <v>29317.5</v>
      </c>
      <c r="D15" s="1" t="s">
        <v>32</v>
      </c>
      <c r="E15" s="1">
        <f>VLOOKUP(C15,'Active 1'!$C$21:$E$411,3,FALSE)</f>
        <v>-24240.061239981453</v>
      </c>
      <c r="G15" s="1">
        <v>-24240</v>
      </c>
      <c r="H15" s="1">
        <v>1.15E-2</v>
      </c>
      <c r="M15" s="1" t="s">
        <v>773</v>
      </c>
      <c r="N15" s="1" t="s">
        <v>774</v>
      </c>
    </row>
    <row r="16" spans="1:17">
      <c r="A16" s="1" t="s">
        <v>775</v>
      </c>
      <c r="B16" s="2" t="s">
        <v>43</v>
      </c>
      <c r="C16" s="26">
        <v>34087.296999999999</v>
      </c>
      <c r="D16" s="1" t="s">
        <v>32</v>
      </c>
      <c r="E16" s="1">
        <f>VLOOKUP(C16,'Active 1'!$C$21:$E$411,3,FALSE)</f>
        <v>-14050.920741241322</v>
      </c>
      <c r="G16" s="1">
        <v>-14051</v>
      </c>
      <c r="H16" s="1">
        <v>6.25E-2</v>
      </c>
      <c r="M16" s="1" t="s">
        <v>159</v>
      </c>
      <c r="N16" s="1" t="s">
        <v>776</v>
      </c>
      <c r="O16" s="1" t="s">
        <v>777</v>
      </c>
      <c r="P16" s="1" t="s">
        <v>778</v>
      </c>
      <c r="Q16" s="1" t="s">
        <v>779</v>
      </c>
    </row>
    <row r="17" spans="1:17">
      <c r="A17" s="1" t="s">
        <v>772</v>
      </c>
      <c r="B17" s="2" t="s">
        <v>43</v>
      </c>
      <c r="C17" s="26">
        <v>34452.396000000001</v>
      </c>
      <c r="D17" s="1" t="s">
        <v>32</v>
      </c>
      <c r="E17" s="1">
        <f>VLOOKUP(C17,'Active 1'!$C$21:$E$411,3,FALSE)</f>
        <v>-13271.003900556163</v>
      </c>
      <c r="G17" s="1">
        <v>-13271</v>
      </c>
      <c r="H17" s="1">
        <v>2.24E-2</v>
      </c>
      <c r="M17" s="1" t="s">
        <v>773</v>
      </c>
      <c r="N17" s="1" t="s">
        <v>774</v>
      </c>
    </row>
    <row r="18" spans="1:17">
      <c r="A18" s="1" t="s">
        <v>775</v>
      </c>
      <c r="B18" s="2" t="s">
        <v>46</v>
      </c>
      <c r="C18" s="26">
        <v>35183.383999999998</v>
      </c>
      <c r="D18" s="1" t="s">
        <v>32</v>
      </c>
      <c r="E18" s="1">
        <f>VLOOKUP(C18,'Active 1'!$C$21:$E$411,3,FALSE)</f>
        <v>-11709.482637724008</v>
      </c>
      <c r="G18" s="1">
        <v>-11710</v>
      </c>
      <c r="H18" s="1">
        <v>3.0200000000000001E-2</v>
      </c>
      <c r="M18" s="1" t="s">
        <v>159</v>
      </c>
      <c r="N18" s="1" t="s">
        <v>776</v>
      </c>
      <c r="O18" s="1" t="s">
        <v>777</v>
      </c>
      <c r="P18" s="1" t="s">
        <v>778</v>
      </c>
      <c r="Q18" s="1" t="s">
        <v>779</v>
      </c>
    </row>
    <row r="19" spans="1:17">
      <c r="A19" s="1" t="s">
        <v>775</v>
      </c>
      <c r="B19" s="2" t="s">
        <v>43</v>
      </c>
      <c r="C19" s="26">
        <v>35186.457999999999</v>
      </c>
      <c r="D19" s="1" t="s">
        <v>32</v>
      </c>
      <c r="E19" s="1">
        <f>VLOOKUP(C19,'Active 1'!$C$21:$E$411,3,FALSE)</f>
        <v>-11702.916023276237</v>
      </c>
      <c r="G19" s="1">
        <v>-11703</v>
      </c>
      <c r="H19" s="1">
        <v>6.13E-2</v>
      </c>
      <c r="M19" s="1" t="s">
        <v>159</v>
      </c>
      <c r="N19" s="1" t="s">
        <v>776</v>
      </c>
      <c r="O19" s="1" t="s">
        <v>777</v>
      </c>
      <c r="P19" s="1" t="s">
        <v>778</v>
      </c>
      <c r="Q19" s="1" t="s">
        <v>779</v>
      </c>
    </row>
    <row r="20" spans="1:17">
      <c r="A20" s="1" t="s">
        <v>780</v>
      </c>
      <c r="B20" s="2" t="s">
        <v>43</v>
      </c>
      <c r="C20" s="26">
        <v>35920.451999999997</v>
      </c>
      <c r="D20" s="1" t="s">
        <v>32</v>
      </c>
      <c r="E20" s="1">
        <f>VLOOKUP(C20,'Active 1'!$C$21:$E$411,3,FALSE)</f>
        <v>-10134.973406172772</v>
      </c>
      <c r="G20" s="1">
        <v>-10135</v>
      </c>
      <c r="H20" s="1">
        <v>3.2099999999999997E-2</v>
      </c>
      <c r="M20" s="1" t="s">
        <v>781</v>
      </c>
      <c r="N20" s="1" t="s">
        <v>782</v>
      </c>
      <c r="O20" s="1" t="s">
        <v>783</v>
      </c>
    </row>
    <row r="21" spans="1:17">
      <c r="A21" s="1" t="s">
        <v>784</v>
      </c>
      <c r="B21" s="2" t="s">
        <v>43</v>
      </c>
      <c r="C21" s="26">
        <v>36163.410000000003</v>
      </c>
      <c r="D21" s="1" t="s">
        <v>32</v>
      </c>
      <c r="E21" s="1">
        <f>VLOOKUP(C21,'Active 1'!$C$21:$E$411,3,FALSE)</f>
        <v>-9615.9716127436241</v>
      </c>
      <c r="G21" s="1">
        <v>-9616</v>
      </c>
      <c r="H21" s="1">
        <v>3.2199999999999999E-2</v>
      </c>
      <c r="M21" s="1" t="s">
        <v>785</v>
      </c>
      <c r="N21" s="1" t="s">
        <v>786</v>
      </c>
      <c r="O21" s="1" t="s">
        <v>787</v>
      </c>
    </row>
    <row r="22" spans="1:17">
      <c r="A22" s="1" t="s">
        <v>784</v>
      </c>
      <c r="B22" s="2" t="s">
        <v>46</v>
      </c>
      <c r="C22" s="26">
        <v>36163.629999999997</v>
      </c>
      <c r="D22" s="1" t="s">
        <v>32</v>
      </c>
      <c r="E22" s="1">
        <f>VLOOKUP(C22,'Active 1'!$C$21:$E$411,3,FALSE)</f>
        <v>-9615.501653349198</v>
      </c>
      <c r="G22" s="1">
        <v>-9616</v>
      </c>
      <c r="H22" s="1">
        <v>1.8200000000000001E-2</v>
      </c>
      <c r="M22" s="1" t="s">
        <v>785</v>
      </c>
      <c r="N22" s="1" t="s">
        <v>786</v>
      </c>
      <c r="O22" s="1" t="s">
        <v>787</v>
      </c>
    </row>
    <row r="23" spans="1:17">
      <c r="A23" s="1" t="s">
        <v>784</v>
      </c>
      <c r="B23" s="2" t="s">
        <v>43</v>
      </c>
      <c r="C23" s="26">
        <v>36227.525000000001</v>
      </c>
      <c r="D23" s="1" t="s">
        <v>32</v>
      </c>
      <c r="E23" s="1">
        <f>VLOOKUP(C23,'Active 1'!$C$21:$E$411,3,FALSE)</f>
        <v>-9479.0104919502865</v>
      </c>
      <c r="G23" s="1">
        <v>-9479</v>
      </c>
      <c r="H23" s="1">
        <v>1.38E-2</v>
      </c>
      <c r="M23" s="1" t="s">
        <v>785</v>
      </c>
      <c r="N23" s="1" t="s">
        <v>786</v>
      </c>
      <c r="O23" s="1" t="s">
        <v>787</v>
      </c>
    </row>
    <row r="24" spans="1:17">
      <c r="A24" s="1" t="s">
        <v>784</v>
      </c>
      <c r="B24" s="2" t="s">
        <v>43</v>
      </c>
      <c r="C24" s="26">
        <v>36229.4</v>
      </c>
      <c r="D24" s="1" t="s">
        <v>32</v>
      </c>
      <c r="E24" s="1">
        <f>VLOOKUP(C24,'Active 1'!$C$21:$E$411,3,FALSE)</f>
        <v>-9475.0051562022163</v>
      </c>
      <c r="G24" s="1">
        <v>-9475</v>
      </c>
      <c r="H24" s="1">
        <v>1.6299999999999999E-2</v>
      </c>
      <c r="M24" s="1" t="s">
        <v>785</v>
      </c>
      <c r="N24" s="1" t="s">
        <v>786</v>
      </c>
      <c r="O24" s="1" t="s">
        <v>787</v>
      </c>
    </row>
    <row r="25" spans="1:17">
      <c r="A25" s="1" t="s">
        <v>784</v>
      </c>
      <c r="B25" s="2" t="s">
        <v>46</v>
      </c>
      <c r="C25" s="26">
        <v>36229.629999999997</v>
      </c>
      <c r="D25" s="1" t="s">
        <v>32</v>
      </c>
      <c r="E25" s="1">
        <f>VLOOKUP(C25,'Active 1'!$C$21:$E$411,3,FALSE)</f>
        <v>-9474.5138350171292</v>
      </c>
      <c r="G25" s="1">
        <v>-9475</v>
      </c>
      <c r="H25" s="1">
        <v>1.23E-2</v>
      </c>
      <c r="M25" s="1" t="s">
        <v>785</v>
      </c>
      <c r="N25" s="1" t="s">
        <v>786</v>
      </c>
      <c r="O25" s="1" t="s">
        <v>787</v>
      </c>
    </row>
    <row r="26" spans="1:17">
      <c r="A26" s="1" t="s">
        <v>784</v>
      </c>
      <c r="B26" s="2" t="s">
        <v>46</v>
      </c>
      <c r="C26" s="26">
        <v>36231.5</v>
      </c>
      <c r="D26" s="1" t="s">
        <v>32</v>
      </c>
      <c r="E26" s="1">
        <f>VLOOKUP(C26,'Active 1'!$C$21:$E$411,3,FALSE)</f>
        <v>-9470.5191801643814</v>
      </c>
      <c r="G26" s="1">
        <v>-9471</v>
      </c>
      <c r="H26" s="1">
        <v>9.7999999999999997E-3</v>
      </c>
      <c r="M26" s="1" t="s">
        <v>785</v>
      </c>
      <c r="N26" s="1" t="s">
        <v>786</v>
      </c>
      <c r="O26" s="1" t="s">
        <v>787</v>
      </c>
    </row>
    <row r="27" spans="1:17">
      <c r="A27" s="1" t="s">
        <v>784</v>
      </c>
      <c r="B27" s="2" t="s">
        <v>43</v>
      </c>
      <c r="C27" s="26">
        <v>36232.644999999997</v>
      </c>
      <c r="D27" s="1" t="s">
        <v>32</v>
      </c>
      <c r="E27" s="1">
        <f>VLOOKUP(C27,'Active 1'!$C$21:$E$411,3,FALSE)</f>
        <v>-9468.0732551342335</v>
      </c>
      <c r="G27" s="1">
        <v>-9468</v>
      </c>
      <c r="H27" s="1">
        <v>-1.5599999999999999E-2</v>
      </c>
      <c r="M27" s="1" t="s">
        <v>785</v>
      </c>
      <c r="N27" s="1" t="s">
        <v>786</v>
      </c>
      <c r="O27" s="1" t="s">
        <v>787</v>
      </c>
    </row>
    <row r="28" spans="1:17">
      <c r="A28" s="1" t="s">
        <v>784</v>
      </c>
      <c r="B28" s="2" t="s">
        <v>43</v>
      </c>
      <c r="C28" s="26">
        <v>36233.58</v>
      </c>
      <c r="D28" s="1" t="s">
        <v>32</v>
      </c>
      <c r="E28" s="1">
        <f>VLOOKUP(C28,'Active 1'!$C$21:$E$411,3,FALSE)</f>
        <v>-9466.0759277078505</v>
      </c>
      <c r="G28" s="1">
        <v>-9466</v>
      </c>
      <c r="H28" s="1">
        <v>-1.6799999999999999E-2</v>
      </c>
      <c r="M28" s="1" t="s">
        <v>785</v>
      </c>
      <c r="N28" s="1" t="s">
        <v>786</v>
      </c>
      <c r="O28" s="1" t="s">
        <v>787</v>
      </c>
    </row>
    <row r="29" spans="1:17">
      <c r="A29" s="1" t="s">
        <v>784</v>
      </c>
      <c r="B29" s="2" t="s">
        <v>46</v>
      </c>
      <c r="C29" s="26">
        <v>36285.360000000001</v>
      </c>
      <c r="D29" s="1" t="s">
        <v>32</v>
      </c>
      <c r="E29" s="1">
        <f>VLOOKUP(C29,'Active 1'!$C$21:$E$411,3,FALSE)</f>
        <v>-9355.4645756891478</v>
      </c>
      <c r="G29" s="1">
        <v>-9356</v>
      </c>
      <c r="H29" s="1">
        <v>3.5200000000000002E-2</v>
      </c>
      <c r="M29" s="1" t="s">
        <v>785</v>
      </c>
      <c r="N29" s="1" t="s">
        <v>786</v>
      </c>
      <c r="O29" s="1" t="s">
        <v>787</v>
      </c>
    </row>
    <row r="30" spans="1:17">
      <c r="A30" s="1" t="s">
        <v>784</v>
      </c>
      <c r="B30" s="2" t="s">
        <v>43</v>
      </c>
      <c r="C30" s="26">
        <v>36286.514999999999</v>
      </c>
      <c r="D30" s="1" t="s">
        <v>32</v>
      </c>
      <c r="E30" s="1">
        <f>VLOOKUP(C30,'Active 1'!$C$21:$E$411,3,FALSE)</f>
        <v>-9352.9972888683405</v>
      </c>
      <c r="G30" s="1">
        <v>-9353</v>
      </c>
      <c r="H30" s="1">
        <v>1.9800000000000002E-2</v>
      </c>
      <c r="M30" s="1" t="s">
        <v>785</v>
      </c>
      <c r="N30" s="1" t="s">
        <v>786</v>
      </c>
      <c r="O30" s="1" t="s">
        <v>787</v>
      </c>
    </row>
    <row r="31" spans="1:17">
      <c r="A31" s="1" t="s">
        <v>784</v>
      </c>
      <c r="B31" s="2" t="s">
        <v>43</v>
      </c>
      <c r="C31" s="26">
        <v>36287.449999999997</v>
      </c>
      <c r="D31" s="1" t="s">
        <v>32</v>
      </c>
      <c r="E31" s="1">
        <f>VLOOKUP(C31,'Active 1'!$C$21:$E$411,3,FALSE)</f>
        <v>-9350.9999614419739</v>
      </c>
      <c r="G31" s="1">
        <v>-9351</v>
      </c>
      <c r="H31" s="1">
        <v>1.8599999999999998E-2</v>
      </c>
      <c r="M31" s="1" t="s">
        <v>785</v>
      </c>
      <c r="N31" s="1" t="s">
        <v>786</v>
      </c>
      <c r="O31" s="1" t="s">
        <v>787</v>
      </c>
    </row>
    <row r="32" spans="1:17">
      <c r="A32" s="1" t="s">
        <v>772</v>
      </c>
      <c r="B32" s="2" t="s">
        <v>46</v>
      </c>
      <c r="C32" s="26">
        <v>36614.46</v>
      </c>
      <c r="D32" s="1" t="s">
        <v>32</v>
      </c>
      <c r="E32" s="1">
        <f>VLOOKUP(C32,'Active 1'!$C$21:$E$411,3,FALSE)</f>
        <v>-8652.448045187879</v>
      </c>
      <c r="G32" s="1">
        <v>-8653</v>
      </c>
      <c r="H32" s="1">
        <v>4.19E-2</v>
      </c>
      <c r="M32" s="1" t="s">
        <v>773</v>
      </c>
      <c r="N32" s="1" t="s">
        <v>774</v>
      </c>
    </row>
    <row r="33" spans="1:15">
      <c r="A33" s="1" t="s">
        <v>772</v>
      </c>
      <c r="B33" s="2" t="s">
        <v>43</v>
      </c>
      <c r="C33" s="26">
        <v>36663.372000000003</v>
      </c>
      <c r="D33" s="1" t="s">
        <v>32</v>
      </c>
      <c r="E33" s="1">
        <f>VLOOKUP(C33,'Active 1'!$C$21:$E$411,3,FALSE)</f>
        <v>-8547.9632547294132</v>
      </c>
      <c r="G33" s="1">
        <v>-8548</v>
      </c>
      <c r="H33" s="1">
        <v>3.4599999999999999E-2</v>
      </c>
      <c r="M33" s="1" t="s">
        <v>773</v>
      </c>
      <c r="N33" s="1" t="s">
        <v>774</v>
      </c>
    </row>
    <row r="34" spans="1:15">
      <c r="A34" s="1" t="s">
        <v>772</v>
      </c>
      <c r="B34" s="2" t="s">
        <v>43</v>
      </c>
      <c r="C34" s="26">
        <v>37022.387000000002</v>
      </c>
      <c r="D34" s="1" t="s">
        <v>32</v>
      </c>
      <c r="E34" s="1">
        <f>VLOOKUP(C34,'Active 1'!$C$21:$E$411,3,FALSE)</f>
        <v>-7781.0429274795988</v>
      </c>
      <c r="G34" s="1">
        <v>-7781</v>
      </c>
      <c r="H34" s="1">
        <v>-3.8E-3</v>
      </c>
      <c r="M34" s="1" t="s">
        <v>773</v>
      </c>
      <c r="N34" s="1" t="s">
        <v>774</v>
      </c>
    </row>
    <row r="35" spans="1:15">
      <c r="A35" s="1" t="s">
        <v>780</v>
      </c>
      <c r="B35" s="2" t="s">
        <v>43</v>
      </c>
      <c r="C35" s="26">
        <v>37051.42</v>
      </c>
      <c r="D35" s="1" t="s">
        <v>32</v>
      </c>
      <c r="E35" s="1">
        <f>VLOOKUP(C35,'Active 1'!$C$21:$E$411,3,FALSE)</f>
        <v>-7719.0232406669566</v>
      </c>
      <c r="G35" s="1">
        <v>-7719</v>
      </c>
      <c r="H35" s="1">
        <v>5.3E-3</v>
      </c>
      <c r="M35" s="1" t="s">
        <v>781</v>
      </c>
      <c r="N35" s="1" t="s">
        <v>782</v>
      </c>
      <c r="O35" s="1" t="s">
        <v>783</v>
      </c>
    </row>
    <row r="36" spans="1:15">
      <c r="A36" s="1" t="s">
        <v>780</v>
      </c>
      <c r="B36" s="2" t="s">
        <v>43</v>
      </c>
      <c r="C36" s="26">
        <v>38289.603999999999</v>
      </c>
      <c r="D36" s="1" t="s">
        <v>32</v>
      </c>
      <c r="E36" s="1">
        <f>VLOOKUP(C36,'Active 1'!$C$21:$E$411,3,FALSE)</f>
        <v>-5074.0405004597606</v>
      </c>
      <c r="G36" s="1">
        <v>-5074</v>
      </c>
      <c r="H36" s="1">
        <v>-6.6E-3</v>
      </c>
      <c r="M36" s="1" t="s">
        <v>781</v>
      </c>
      <c r="N36" s="1" t="s">
        <v>782</v>
      </c>
      <c r="O36" s="1" t="s">
        <v>788</v>
      </c>
    </row>
    <row r="37" spans="1:15">
      <c r="A37" s="1" t="s">
        <v>780</v>
      </c>
      <c r="B37" s="2" t="s">
        <v>46</v>
      </c>
      <c r="C37" s="26">
        <v>38553.404999999999</v>
      </c>
      <c r="D37" s="1" t="s">
        <v>32</v>
      </c>
      <c r="E37" s="1">
        <f>VLOOKUP(C37,'Active 1'!$C$21:$E$411,3,FALSE)</f>
        <v>-4510.5143267655458</v>
      </c>
      <c r="G37" s="1">
        <v>-4511</v>
      </c>
      <c r="H37" s="1">
        <v>4.8999999999999998E-3</v>
      </c>
      <c r="M37" s="1" t="s">
        <v>781</v>
      </c>
      <c r="N37" s="1" t="s">
        <v>782</v>
      </c>
      <c r="O37" s="1" t="s">
        <v>788</v>
      </c>
    </row>
    <row r="38" spans="1:15">
      <c r="A38" s="1" t="s">
        <v>780</v>
      </c>
      <c r="B38" s="2" t="s">
        <v>46</v>
      </c>
      <c r="C38" s="26">
        <v>39200.39</v>
      </c>
      <c r="D38" s="1" t="s">
        <v>32</v>
      </c>
      <c r="E38" s="1">
        <f>VLOOKUP(C38,'Active 1'!$C$21:$E$411,3,FALSE)</f>
        <v>-3128.4385139841233</v>
      </c>
      <c r="G38" s="1">
        <v>-3129</v>
      </c>
      <c r="H38" s="1">
        <v>3.8399999999999997E-2</v>
      </c>
      <c r="M38" s="1" t="s">
        <v>781</v>
      </c>
      <c r="N38" s="1" t="s">
        <v>782</v>
      </c>
      <c r="O38" s="1" t="s">
        <v>788</v>
      </c>
    </row>
    <row r="39" spans="1:15">
      <c r="A39" s="1" t="s">
        <v>780</v>
      </c>
      <c r="B39" s="2" t="s">
        <v>43</v>
      </c>
      <c r="C39" s="26">
        <v>39967.368999999999</v>
      </c>
      <c r="D39" s="1" t="s">
        <v>32</v>
      </c>
      <c r="E39" s="1">
        <f>VLOOKUP(C39,'Active 1'!$C$21:$E$411,3,FALSE)</f>
        <v>-1490.0340304006074</v>
      </c>
      <c r="G39" s="1">
        <v>-1490</v>
      </c>
      <c r="H39" s="1">
        <v>-8.8000000000000005E-3</v>
      </c>
      <c r="M39" s="1" t="s">
        <v>781</v>
      </c>
      <c r="N39" s="1" t="s">
        <v>782</v>
      </c>
      <c r="O39" s="1" t="s">
        <v>788</v>
      </c>
    </row>
    <row r="40" spans="1:15">
      <c r="A40" s="1" t="s">
        <v>780</v>
      </c>
      <c r="B40" s="2" t="s">
        <v>46</v>
      </c>
      <c r="C40" s="26">
        <v>40532.631999999998</v>
      </c>
      <c r="D40" s="1" t="s">
        <v>32</v>
      </c>
      <c r="E40" s="1">
        <f>VLOOKUP(C40,'Active 1'!$C$21:$E$411,3,FALSE)</f>
        <v>-282.53104322120856</v>
      </c>
      <c r="G40" s="1">
        <v>-283</v>
      </c>
      <c r="H40" s="1">
        <v>-9.1000000000000004E-3</v>
      </c>
      <c r="M40" s="1" t="s">
        <v>781</v>
      </c>
      <c r="N40" s="1" t="s">
        <v>782</v>
      </c>
      <c r="O40" s="1" t="s">
        <v>788</v>
      </c>
    </row>
    <row r="41" spans="1:15">
      <c r="A41" s="1" t="s">
        <v>789</v>
      </c>
      <c r="B41" s="2" t="s">
        <v>43</v>
      </c>
      <c r="C41" s="26">
        <v>40664.892</v>
      </c>
      <c r="D41" s="1" t="s">
        <v>32</v>
      </c>
      <c r="E41" s="1">
        <f>VLOOKUP(C41,'Active 1'!$C$21:$E$411,3,FALSE)</f>
        <v>0</v>
      </c>
      <c r="G41" s="1">
        <v>0</v>
      </c>
      <c r="H41" s="1">
        <v>5.0000000000000001E-3</v>
      </c>
      <c r="M41" s="1" t="s">
        <v>790</v>
      </c>
    </row>
    <row r="42" spans="1:15">
      <c r="A42" s="1" t="s">
        <v>784</v>
      </c>
      <c r="B42" s="2" t="s">
        <v>46</v>
      </c>
      <c r="C42" s="26">
        <v>42450.557000000001</v>
      </c>
      <c r="D42" s="1" t="s">
        <v>791</v>
      </c>
      <c r="E42" s="1">
        <f>VLOOKUP(C42,'Active 1'!$C$21:$E$411,3,FALSE)</f>
        <v>3814.5001912414327</v>
      </c>
      <c r="G42" s="1">
        <v>3814</v>
      </c>
      <c r="H42" s="1">
        <v>-4.0000000000000002E-4</v>
      </c>
      <c r="M42" s="1" t="s">
        <v>785</v>
      </c>
      <c r="N42" s="1" t="s">
        <v>782</v>
      </c>
      <c r="O42" s="1" t="s">
        <v>792</v>
      </c>
    </row>
    <row r="43" spans="1:15">
      <c r="A43" s="1" t="s">
        <v>784</v>
      </c>
      <c r="B43" s="2" t="s">
        <v>43</v>
      </c>
      <c r="C43" s="26">
        <v>42451.255499999999</v>
      </c>
      <c r="D43" s="1" t="s">
        <v>791</v>
      </c>
      <c r="E43" s="1">
        <f>VLOOKUP(C43,'Active 1'!$C$21:$E$411,3,FALSE)</f>
        <v>3815.9923123187773</v>
      </c>
      <c r="G43" s="1">
        <v>3816</v>
      </c>
      <c r="H43" s="1">
        <v>-4.1000000000000003E-3</v>
      </c>
      <c r="M43" s="1" t="s">
        <v>785</v>
      </c>
      <c r="N43" s="1" t="s">
        <v>782</v>
      </c>
      <c r="O43" s="1" t="s">
        <v>792</v>
      </c>
    </row>
    <row r="44" spans="1:15">
      <c r="A44" s="1" t="s">
        <v>784</v>
      </c>
      <c r="B44" s="2" t="s">
        <v>46</v>
      </c>
      <c r="C44" s="26">
        <v>42452.430800000002</v>
      </c>
      <c r="D44" s="1" t="s">
        <v>791</v>
      </c>
      <c r="E44" s="1">
        <f>VLOOKUP(C44,'Active 1'!$C$21:$E$411,3,FALSE)</f>
        <v>3818.5029635746268</v>
      </c>
      <c r="G44" s="1">
        <v>3818</v>
      </c>
      <c r="H44" s="1">
        <v>8.9999999999999998E-4</v>
      </c>
      <c r="M44" s="1" t="s">
        <v>785</v>
      </c>
      <c r="N44" s="1" t="s">
        <v>782</v>
      </c>
      <c r="O44" s="1" t="s">
        <v>792</v>
      </c>
    </row>
    <row r="45" spans="1:15">
      <c r="A45" s="1" t="s">
        <v>784</v>
      </c>
      <c r="B45" s="2" t="s">
        <v>43</v>
      </c>
      <c r="C45" s="26">
        <v>42452.662300000004</v>
      </c>
      <c r="D45" s="1" t="s">
        <v>791</v>
      </c>
      <c r="E45" s="1">
        <f>VLOOKUP(C45,'Active 1'!$C$21:$E$411,3,FALSE)</f>
        <v>3818.9974890283252</v>
      </c>
      <c r="G45" s="1">
        <v>3819</v>
      </c>
      <c r="H45" s="1">
        <v>-1.6999999999999999E-3</v>
      </c>
      <c r="M45" s="1" t="s">
        <v>785</v>
      </c>
      <c r="N45" s="1" t="s">
        <v>782</v>
      </c>
      <c r="O45" s="1" t="s">
        <v>792</v>
      </c>
    </row>
    <row r="46" spans="1:15">
      <c r="A46" s="1" t="s">
        <v>784</v>
      </c>
      <c r="B46" s="2" t="s">
        <v>46</v>
      </c>
      <c r="C46" s="26">
        <v>42454.303999999996</v>
      </c>
      <c r="D46" s="1" t="s">
        <v>791</v>
      </c>
      <c r="E46" s="1">
        <f>VLOOKUP(C46,'Active 1'!$C$21:$E$411,3,FALSE)</f>
        <v>3822.504454200367</v>
      </c>
      <c r="G46" s="1">
        <v>3822</v>
      </c>
      <c r="H46" s="1">
        <v>1.6000000000000001E-3</v>
      </c>
      <c r="M46" s="1" t="s">
        <v>785</v>
      </c>
      <c r="N46" s="1" t="s">
        <v>782</v>
      </c>
      <c r="O46" s="1" t="s">
        <v>792</v>
      </c>
    </row>
    <row r="47" spans="1:15">
      <c r="A47" s="1" t="s">
        <v>793</v>
      </c>
      <c r="B47" s="2" t="s">
        <v>46</v>
      </c>
      <c r="C47" s="26">
        <v>42461.326000000001</v>
      </c>
      <c r="D47" s="1" t="s">
        <v>33</v>
      </c>
      <c r="E47" s="1">
        <f>VLOOKUP(C47,'Active 1'!$C$21:$E$411,3,FALSE)</f>
        <v>3837.5047035992825</v>
      </c>
      <c r="G47" s="1">
        <v>3837</v>
      </c>
      <c r="H47" s="1">
        <v>1.6999999999999999E-3</v>
      </c>
      <c r="M47" s="1" t="s">
        <v>794</v>
      </c>
      <c r="N47" s="1" t="s">
        <v>795</v>
      </c>
    </row>
    <row r="48" spans="1:15">
      <c r="A48" s="1" t="s">
        <v>796</v>
      </c>
      <c r="B48" s="2" t="s">
        <v>43</v>
      </c>
      <c r="C48" s="26">
        <v>42464.347999999998</v>
      </c>
      <c r="D48" s="1" t="s">
        <v>33</v>
      </c>
      <c r="E48" s="1">
        <f>VLOOKUP(C48,'Active 1'!$C$21:$E$411,3,FALSE)</f>
        <v>3843.9602367356329</v>
      </c>
      <c r="G48" s="1">
        <v>3844</v>
      </c>
      <c r="H48" s="1">
        <v>-1.9199999999999998E-2</v>
      </c>
      <c r="M48" s="1" t="s">
        <v>797</v>
      </c>
      <c r="N48" s="1" t="s">
        <v>795</v>
      </c>
    </row>
    <row r="49" spans="1:15">
      <c r="A49" s="1" t="s">
        <v>793</v>
      </c>
      <c r="B49" s="2" t="s">
        <v>43</v>
      </c>
      <c r="C49" s="26">
        <v>42464.351000000002</v>
      </c>
      <c r="D49" s="1" t="s">
        <v>33</v>
      </c>
      <c r="E49" s="1">
        <f>VLOOKUP(C49,'Active 1'!$C$21:$E$411,3,FALSE)</f>
        <v>3843.9666452728388</v>
      </c>
      <c r="G49" s="1">
        <v>3844</v>
      </c>
      <c r="H49" s="1">
        <v>-1.6199999999999999E-2</v>
      </c>
      <c r="M49" s="1" t="s">
        <v>794</v>
      </c>
      <c r="N49" s="1" t="s">
        <v>795</v>
      </c>
    </row>
    <row r="50" spans="1:15">
      <c r="A50" s="1" t="s">
        <v>784</v>
      </c>
      <c r="B50" s="2" t="s">
        <v>46</v>
      </c>
      <c r="C50" s="26">
        <v>42472.557999999997</v>
      </c>
      <c r="D50" s="1" t="s">
        <v>791</v>
      </c>
      <c r="E50" s="1">
        <f>VLOOKUP(C50,'Active 1'!$C$21:$E$411,3,FALSE)</f>
        <v>3861.4982668645139</v>
      </c>
      <c r="G50" s="1">
        <v>3861</v>
      </c>
      <c r="H50" s="1">
        <v>-1.2999999999999999E-3</v>
      </c>
      <c r="M50" s="1" t="s">
        <v>785</v>
      </c>
      <c r="N50" s="1" t="s">
        <v>782</v>
      </c>
      <c r="O50" s="1" t="s">
        <v>792</v>
      </c>
    </row>
    <row r="51" spans="1:15">
      <c r="A51" s="1" t="s">
        <v>784</v>
      </c>
      <c r="B51" s="2" t="s">
        <v>46</v>
      </c>
      <c r="C51" s="26">
        <v>42524.517999999996</v>
      </c>
      <c r="D51" s="1" t="s">
        <v>791</v>
      </c>
      <c r="E51" s="1">
        <f>VLOOKUP(C51,'Active 1'!$C$21:$E$411,3,FALSE)</f>
        <v>3972.4941311150324</v>
      </c>
      <c r="G51" s="1">
        <v>3972</v>
      </c>
      <c r="H51" s="1">
        <v>-3.3999999999999998E-3</v>
      </c>
      <c r="M51" s="1" t="s">
        <v>785</v>
      </c>
      <c r="N51" s="1" t="s">
        <v>782</v>
      </c>
      <c r="O51" s="1" t="s">
        <v>792</v>
      </c>
    </row>
    <row r="52" spans="1:15">
      <c r="A52" s="1" t="s">
        <v>793</v>
      </c>
      <c r="B52" s="2" t="s">
        <v>46</v>
      </c>
      <c r="C52" s="26">
        <v>44298.284</v>
      </c>
      <c r="D52" s="1" t="s">
        <v>33</v>
      </c>
      <c r="E52" s="1">
        <f>VLOOKUP(C52,'Active 1'!$C$21:$E$411,3,FALSE)</f>
        <v>7761.5759276544504</v>
      </c>
      <c r="G52" s="1">
        <v>7761</v>
      </c>
      <c r="H52" s="1">
        <v>2.9399999999999999E-2</v>
      </c>
      <c r="M52" s="1" t="s">
        <v>794</v>
      </c>
      <c r="N52" s="1" t="s">
        <v>798</v>
      </c>
    </row>
    <row r="53" spans="1:15">
      <c r="A53" s="1" t="s">
        <v>799</v>
      </c>
      <c r="B53" s="2" t="s">
        <v>46</v>
      </c>
      <c r="C53" s="26">
        <v>46118.341</v>
      </c>
      <c r="D53" s="1" t="s">
        <v>33</v>
      </c>
      <c r="E53" s="1">
        <f>VLOOKUP(C53,'Active 1'!$C$21:$E$411,3,FALSE)</f>
        <v>11649.543589321285</v>
      </c>
      <c r="G53" s="1">
        <v>11649</v>
      </c>
      <c r="H53" s="1">
        <v>8.6E-3</v>
      </c>
      <c r="M53" s="1" t="s">
        <v>800</v>
      </c>
      <c r="N53" s="1" t="s">
        <v>801</v>
      </c>
    </row>
    <row r="54" spans="1:15">
      <c r="A54" s="1" t="s">
        <v>802</v>
      </c>
      <c r="B54" s="2" t="s">
        <v>43</v>
      </c>
      <c r="C54" s="26">
        <v>46857.257100000003</v>
      </c>
      <c r="D54" s="1" t="s">
        <v>791</v>
      </c>
      <c r="E54" s="1">
        <f>VLOOKUP(C54,'Active 1'!$C$21:$E$411,3,FALSE)</f>
        <v>13228.00069340373</v>
      </c>
      <c r="G54" s="1">
        <v>13228</v>
      </c>
      <c r="H54" s="1">
        <v>-1.3899999999999999E-2</v>
      </c>
      <c r="M54" s="1" t="s">
        <v>803</v>
      </c>
      <c r="N54" s="1" t="s">
        <v>804</v>
      </c>
    </row>
    <row r="55" spans="1:15">
      <c r="A55" s="1" t="s">
        <v>802</v>
      </c>
      <c r="B55" s="2" t="s">
        <v>43</v>
      </c>
      <c r="C55" s="26">
        <v>46859.130400000002</v>
      </c>
      <c r="D55" s="1" t="s">
        <v>791</v>
      </c>
      <c r="E55" s="1">
        <f>VLOOKUP(C55,'Active 1'!$C$21:$E$411,3,FALSE)</f>
        <v>13232.002397647388</v>
      </c>
      <c r="G55" s="1">
        <v>13232</v>
      </c>
      <c r="H55" s="1">
        <v>-1.3100000000000001E-2</v>
      </c>
      <c r="M55" s="1" t="s">
        <v>803</v>
      </c>
      <c r="N55" s="1" t="s">
        <v>804</v>
      </c>
    </row>
    <row r="56" spans="1:15">
      <c r="A56" s="1" t="s">
        <v>802</v>
      </c>
      <c r="B56" s="2" t="s">
        <v>43</v>
      </c>
      <c r="C56" s="26">
        <v>46860.065000000002</v>
      </c>
      <c r="D56" s="1" t="s">
        <v>791</v>
      </c>
      <c r="E56" s="1">
        <f>VLOOKUP(C56,'Active 1'!$C$21:$E$411,3,FALSE)</f>
        <v>13233.998870602134</v>
      </c>
      <c r="G56" s="1">
        <v>13234</v>
      </c>
      <c r="H56" s="1">
        <v>-1.47E-2</v>
      </c>
      <c r="M56" s="1" t="s">
        <v>803</v>
      </c>
      <c r="N56" s="1" t="s">
        <v>804</v>
      </c>
    </row>
    <row r="57" spans="1:15">
      <c r="A57" s="1" t="s">
        <v>802</v>
      </c>
      <c r="B57" s="2" t="s">
        <v>46</v>
      </c>
      <c r="C57" s="26">
        <v>46885.112099999998</v>
      </c>
      <c r="D57" s="1" t="s">
        <v>791</v>
      </c>
      <c r="E57" s="1">
        <f>VLOOKUP(C57,'Active 1'!$C$21:$E$411,3,FALSE)</f>
        <v>13287.503961277052</v>
      </c>
      <c r="G57" s="1">
        <v>13287</v>
      </c>
      <c r="H57" s="1">
        <v>-1.23E-2</v>
      </c>
      <c r="M57" s="1" t="s">
        <v>803</v>
      </c>
      <c r="N57" s="1" t="s">
        <v>804</v>
      </c>
    </row>
    <row r="58" spans="1:15">
      <c r="A58" s="1" t="s">
        <v>802</v>
      </c>
      <c r="B58" s="2" t="s">
        <v>46</v>
      </c>
      <c r="C58" s="26">
        <v>46886.049299999999</v>
      </c>
      <c r="D58" s="1" t="s">
        <v>791</v>
      </c>
      <c r="E58" s="1">
        <f>VLOOKUP(C58,'Active 1'!$C$21:$E$411,3,FALSE)</f>
        <v>13289.505988297367</v>
      </c>
      <c r="G58" s="1">
        <v>13289</v>
      </c>
      <c r="H58" s="1">
        <v>-1.14E-2</v>
      </c>
      <c r="M58" s="1" t="s">
        <v>803</v>
      </c>
      <c r="N58" s="1" t="s">
        <v>804</v>
      </c>
    </row>
    <row r="59" spans="1:15">
      <c r="A59" s="1" t="s">
        <v>802</v>
      </c>
      <c r="B59" s="2" t="s">
        <v>46</v>
      </c>
      <c r="C59" s="26">
        <v>47118.239300000001</v>
      </c>
      <c r="D59" s="1" t="s">
        <v>791</v>
      </c>
      <c r="E59" s="1">
        <f>VLOOKUP(C59,'Active 1'!$C$21:$E$411,3,FALSE)</f>
        <v>13785.505405547723</v>
      </c>
      <c r="G59" s="1">
        <v>13785</v>
      </c>
      <c r="H59" s="1">
        <v>-1.24E-2</v>
      </c>
      <c r="M59" s="1" t="s">
        <v>803</v>
      </c>
      <c r="N59" s="1" t="s">
        <v>804</v>
      </c>
    </row>
    <row r="60" spans="1:15">
      <c r="A60" s="1" t="s">
        <v>805</v>
      </c>
      <c r="B60" s="2" t="s">
        <v>43</v>
      </c>
      <c r="C60" s="26">
        <v>47206.472000000002</v>
      </c>
      <c r="D60" s="1" t="s">
        <v>33</v>
      </c>
      <c r="E60" s="1">
        <f>VLOOKUP(C60,'Active 1'!$C$21:$E$411,3,FALSE)</f>
        <v>13973.986252192391</v>
      </c>
      <c r="G60" s="1">
        <v>13974</v>
      </c>
      <c r="H60" s="1">
        <v>-2.1700000000000001E-2</v>
      </c>
      <c r="M60" s="1" t="s">
        <v>806</v>
      </c>
      <c r="N60" s="1" t="s">
        <v>807</v>
      </c>
    </row>
    <row r="61" spans="1:15">
      <c r="A61" s="1" t="s">
        <v>805</v>
      </c>
      <c r="B61" s="2" t="s">
        <v>43</v>
      </c>
      <c r="C61" s="26">
        <v>47214.438000000002</v>
      </c>
      <c r="D61" s="1" t="s">
        <v>33</v>
      </c>
      <c r="E61" s="1">
        <f>VLOOKUP(C61,'Active 1'!$C$21:$E$411,3,FALSE)</f>
        <v>13991.00305462926</v>
      </c>
      <c r="G61" s="1">
        <v>13991</v>
      </c>
      <c r="H61" s="1">
        <v>-1.3899999999999999E-2</v>
      </c>
      <c r="M61" s="1" t="s">
        <v>806</v>
      </c>
      <c r="N61" s="1" t="s">
        <v>807</v>
      </c>
    </row>
    <row r="62" spans="1:15">
      <c r="A62" s="1" t="s">
        <v>805</v>
      </c>
      <c r="B62" s="2" t="s">
        <v>46</v>
      </c>
      <c r="C62" s="26">
        <v>47233.4</v>
      </c>
      <c r="D62" s="1" t="s">
        <v>33</v>
      </c>
      <c r="E62" s="1">
        <f>VLOOKUP(C62,'Active 1'!$C$21:$E$411,3,FALSE)</f>
        <v>14031.509282071875</v>
      </c>
      <c r="G62" s="1">
        <v>14031</v>
      </c>
      <c r="H62" s="1">
        <v>-1.09E-2</v>
      </c>
      <c r="M62" s="1" t="s">
        <v>806</v>
      </c>
      <c r="N62" s="1" t="s">
        <v>808</v>
      </c>
    </row>
    <row r="63" spans="1:15">
      <c r="A63" s="1" t="s">
        <v>805</v>
      </c>
      <c r="B63" s="2" t="s">
        <v>46</v>
      </c>
      <c r="C63" s="26">
        <v>47270.368999999999</v>
      </c>
      <c r="D63" s="1" t="s">
        <v>33</v>
      </c>
      <c r="E63" s="1">
        <f>VLOOKUP(C63,'Active 1'!$C$21:$E$411,3,FALSE)</f>
        <v>14110.481685949419</v>
      </c>
      <c r="G63" s="1">
        <v>14110</v>
      </c>
      <c r="H63" s="1">
        <v>-2.4E-2</v>
      </c>
      <c r="M63" s="1" t="s">
        <v>806</v>
      </c>
      <c r="N63" s="1" t="s">
        <v>808</v>
      </c>
    </row>
    <row r="64" spans="1:15">
      <c r="A64" s="1" t="s">
        <v>805</v>
      </c>
      <c r="B64" s="2" t="s">
        <v>43</v>
      </c>
      <c r="C64" s="26">
        <v>47590.34</v>
      </c>
      <c r="D64" s="1" t="s">
        <v>33</v>
      </c>
      <c r="E64" s="1">
        <f>VLOOKUP(C64,'Active 1'!$C$21:$E$411,3,FALSE)</f>
        <v>14793.997037760482</v>
      </c>
      <c r="G64" s="1">
        <v>14794</v>
      </c>
      <c r="H64" s="1">
        <v>-1.78E-2</v>
      </c>
      <c r="M64" s="1" t="s">
        <v>806</v>
      </c>
      <c r="N64" s="1" t="s">
        <v>809</v>
      </c>
    </row>
    <row r="65" spans="1:14">
      <c r="A65" s="1" t="s">
        <v>805</v>
      </c>
      <c r="B65" s="2" t="s">
        <v>43</v>
      </c>
      <c r="C65" s="26">
        <v>47597.358</v>
      </c>
      <c r="D65" s="1" t="s">
        <v>33</v>
      </c>
      <c r="E65" s="1">
        <f>VLOOKUP(C65,'Active 1'!$C$21:$E$411,3,FALSE)</f>
        <v>14808.988742443134</v>
      </c>
      <c r="G65" s="1">
        <v>14809</v>
      </c>
      <c r="H65" s="1">
        <v>-2.1700000000000001E-2</v>
      </c>
      <c r="M65" s="1" t="s">
        <v>806</v>
      </c>
      <c r="N65" s="1" t="s">
        <v>809</v>
      </c>
    </row>
    <row r="66" spans="1:14">
      <c r="A66" s="1" t="s">
        <v>805</v>
      </c>
      <c r="B66" s="2" t="s">
        <v>43</v>
      </c>
      <c r="C66" s="26">
        <v>47612.358</v>
      </c>
      <c r="D66" s="1" t="s">
        <v>33</v>
      </c>
      <c r="E66" s="1">
        <f>VLOOKUP(C66,'Active 1'!$C$21:$E$411,3,FALSE)</f>
        <v>14841.031428427696</v>
      </c>
      <c r="G66" s="1">
        <v>14841</v>
      </c>
      <c r="H66" s="1">
        <v>-1.8E-3</v>
      </c>
      <c r="M66" s="1" t="s">
        <v>806</v>
      </c>
      <c r="N66" s="1" t="s">
        <v>809</v>
      </c>
    </row>
    <row r="67" spans="1:14">
      <c r="A67" s="1" t="s">
        <v>805</v>
      </c>
      <c r="B67" s="2" t="s">
        <v>43</v>
      </c>
      <c r="C67" s="26">
        <v>47956.425999999999</v>
      </c>
      <c r="D67" s="1" t="s">
        <v>33</v>
      </c>
      <c r="E67" s="1">
        <f>VLOOKUP(C67,'Active 1'!$C$21:$E$411,3,FALSE)</f>
        <v>15576.022287183427</v>
      </c>
      <c r="G67" s="1">
        <v>15576</v>
      </c>
      <c r="H67" s="1">
        <v>-7.1999999999999998E-3</v>
      </c>
      <c r="M67" s="1" t="s">
        <v>806</v>
      </c>
      <c r="N67" s="1" t="s">
        <v>810</v>
      </c>
    </row>
    <row r="68" spans="1:14">
      <c r="A68" s="1" t="s">
        <v>805</v>
      </c>
      <c r="B68" s="2" t="s">
        <v>46</v>
      </c>
      <c r="C68" s="26">
        <v>47968.356</v>
      </c>
      <c r="D68" s="1" t="s">
        <v>33</v>
      </c>
      <c r="E68" s="1">
        <f>VLOOKUP(C68,'Active 1'!$C$21:$E$411,3,FALSE)</f>
        <v>15601.506903436482</v>
      </c>
      <c r="G68" s="1">
        <v>15601</v>
      </c>
      <c r="H68" s="1">
        <v>-1.43E-2</v>
      </c>
      <c r="M68" s="1" t="s">
        <v>806</v>
      </c>
      <c r="N68" s="1" t="s">
        <v>810</v>
      </c>
    </row>
    <row r="69" spans="1:14">
      <c r="A69" s="1" t="s">
        <v>805</v>
      </c>
      <c r="B69" s="2" t="s">
        <v>46</v>
      </c>
      <c r="C69" s="26">
        <v>47983.334000000003</v>
      </c>
      <c r="D69" s="1" t="s">
        <v>33</v>
      </c>
      <c r="E69" s="1">
        <f>VLOOKUP(C69,'Active 1'!$C$21:$E$411,3,FALSE)</f>
        <v>15633.502593481606</v>
      </c>
      <c r="G69" s="1">
        <v>15633</v>
      </c>
      <c r="H69" s="1">
        <v>-1.6400000000000001E-2</v>
      </c>
      <c r="M69" s="1" t="s">
        <v>806</v>
      </c>
      <c r="N69" s="1" t="s">
        <v>811</v>
      </c>
    </row>
    <row r="70" spans="1:14">
      <c r="A70" s="1" t="s">
        <v>805</v>
      </c>
      <c r="B70" s="2" t="s">
        <v>46</v>
      </c>
      <c r="C70" s="26">
        <v>48011.42</v>
      </c>
      <c r="D70" s="1" t="s">
        <v>33</v>
      </c>
      <c r="E70" s="1">
        <f>VLOOKUP(C70,'Active 1'!$C$21:$E$411,3,FALSE)</f>
        <v>15693.499318719088</v>
      </c>
      <c r="G70" s="1">
        <v>15693</v>
      </c>
      <c r="H70" s="1">
        <v>-1.7999999999999999E-2</v>
      </c>
      <c r="M70" s="1" t="s">
        <v>806</v>
      </c>
      <c r="N70" s="1" t="s">
        <v>811</v>
      </c>
    </row>
    <row r="71" spans="1:14">
      <c r="A71" s="1" t="s">
        <v>805</v>
      </c>
      <c r="B71" s="2" t="s">
        <v>43</v>
      </c>
      <c r="C71" s="26">
        <v>48015.400999999998</v>
      </c>
      <c r="D71" s="1" t="s">
        <v>33</v>
      </c>
      <c r="E71" s="1">
        <f>VLOOKUP(C71,'Active 1'!$C$21:$E$411,3,FALSE)</f>
        <v>15702.003447579391</v>
      </c>
      <c r="G71" s="1">
        <v>15702</v>
      </c>
      <c r="H71" s="1">
        <v>-1.6199999999999999E-2</v>
      </c>
      <c r="M71" s="1" t="s">
        <v>806</v>
      </c>
      <c r="N71" s="1" t="s">
        <v>811</v>
      </c>
    </row>
    <row r="72" spans="1:14">
      <c r="A72" s="1" t="s">
        <v>805</v>
      </c>
      <c r="B72" s="2" t="s">
        <v>43</v>
      </c>
      <c r="C72" s="26">
        <v>48331.394999999997</v>
      </c>
      <c r="D72" s="1" t="s">
        <v>33</v>
      </c>
      <c r="E72" s="1">
        <f>VLOOKUP(C72,'Active 1'!$C$21:$E$411,3,FALSE)</f>
        <v>16377.023215246416</v>
      </c>
      <c r="G72" s="1">
        <v>16377</v>
      </c>
      <c r="H72" s="1">
        <v>-7.9000000000000008E-3</v>
      </c>
      <c r="M72" s="1" t="s">
        <v>806</v>
      </c>
      <c r="N72" s="1" t="s">
        <v>812</v>
      </c>
    </row>
    <row r="73" spans="1:14">
      <c r="A73" s="1" t="s">
        <v>805</v>
      </c>
      <c r="B73" s="2" t="s">
        <v>43</v>
      </c>
      <c r="C73" s="26">
        <v>48361.358999999997</v>
      </c>
      <c r="D73" s="1" t="s">
        <v>33</v>
      </c>
      <c r="E73" s="1">
        <f>VLOOKUP(C73,'Active 1'!$C$21:$E$411,3,FALSE)</f>
        <v>16441.031684769176</v>
      </c>
      <c r="G73" s="1">
        <v>16441</v>
      </c>
      <c r="H73" s="1">
        <v>-4.0000000000000001E-3</v>
      </c>
      <c r="M73" s="1" t="s">
        <v>806</v>
      </c>
      <c r="N73" s="1" t="s">
        <v>812</v>
      </c>
    </row>
    <row r="74" spans="1:14">
      <c r="A74" s="1" t="s">
        <v>805</v>
      </c>
      <c r="B74" s="2" t="s">
        <v>43</v>
      </c>
      <c r="C74" s="26">
        <v>48677.332999999999</v>
      </c>
      <c r="D74" s="1" t="s">
        <v>33</v>
      </c>
      <c r="E74" s="1">
        <f>VLOOKUP(C74,'Active 1'!$C$21:$E$411,3,FALSE)</f>
        <v>17116.008728854897</v>
      </c>
      <c r="G74" s="1">
        <v>17116</v>
      </c>
      <c r="H74" s="1">
        <v>-1.5699999999999999E-2</v>
      </c>
      <c r="M74" s="1" t="s">
        <v>806</v>
      </c>
      <c r="N74" s="1" t="s">
        <v>813</v>
      </c>
    </row>
    <row r="75" spans="1:14">
      <c r="A75" s="1" t="s">
        <v>805</v>
      </c>
      <c r="B75" s="2" t="s">
        <v>46</v>
      </c>
      <c r="C75" s="26">
        <v>48688.332999999999</v>
      </c>
      <c r="D75" s="1" t="s">
        <v>33</v>
      </c>
      <c r="E75" s="1">
        <f>VLOOKUP(C75,'Active 1'!$C$21:$E$411,3,FALSE)</f>
        <v>17139.506698576908</v>
      </c>
      <c r="G75" s="1">
        <v>17139</v>
      </c>
      <c r="H75" s="1">
        <v>-1.67E-2</v>
      </c>
      <c r="M75" s="1" t="s">
        <v>806</v>
      </c>
      <c r="N75" s="1" t="s">
        <v>814</v>
      </c>
    </row>
    <row r="76" spans="1:14">
      <c r="A76" s="1" t="s">
        <v>805</v>
      </c>
      <c r="B76" s="2" t="s">
        <v>43</v>
      </c>
      <c r="C76" s="26">
        <v>48720.383000000002</v>
      </c>
      <c r="D76" s="1" t="s">
        <v>33</v>
      </c>
      <c r="E76" s="1">
        <f>VLOOKUP(C76,'Active 1'!$C$21:$E$411,3,FALSE)</f>
        <v>17207.971237630591</v>
      </c>
      <c r="G76" s="1">
        <v>17208</v>
      </c>
      <c r="H76" s="1">
        <v>-3.3399999999999999E-2</v>
      </c>
      <c r="M76" s="1" t="s">
        <v>806</v>
      </c>
      <c r="N76" s="1" t="s">
        <v>814</v>
      </c>
    </row>
    <row r="77" spans="1:14">
      <c r="A77" s="1" t="s">
        <v>805</v>
      </c>
      <c r="B77" s="2" t="s">
        <v>46</v>
      </c>
      <c r="C77" s="26">
        <v>48739.353000000003</v>
      </c>
      <c r="D77" s="1" t="s">
        <v>33</v>
      </c>
      <c r="E77" s="1">
        <f>VLOOKUP(C77,'Active 1'!$C$21:$E$411,3,FALSE)</f>
        <v>17248.494554505738</v>
      </c>
      <c r="G77" s="1">
        <v>17248</v>
      </c>
      <c r="H77" s="1">
        <v>-2.2499999999999999E-2</v>
      </c>
      <c r="M77" s="1" t="s">
        <v>806</v>
      </c>
      <c r="N77" s="1" t="s">
        <v>814</v>
      </c>
    </row>
    <row r="78" spans="1:14">
      <c r="A78" s="1" t="s">
        <v>805</v>
      </c>
      <c r="B78" s="2" t="s">
        <v>46</v>
      </c>
      <c r="C78" s="26">
        <v>48753.392</v>
      </c>
      <c r="D78" s="1" t="s">
        <v>33</v>
      </c>
      <c r="E78" s="1">
        <f>VLOOKUP(C78,'Active 1'!$C$21:$E$411,3,FALSE)</f>
        <v>17278.484372408213</v>
      </c>
      <c r="G78" s="1">
        <v>17278</v>
      </c>
      <c r="H78" s="1">
        <v>-2.7300000000000001E-2</v>
      </c>
      <c r="M78" s="1" t="s">
        <v>806</v>
      </c>
      <c r="N78" s="1" t="s">
        <v>814</v>
      </c>
    </row>
    <row r="79" spans="1:14">
      <c r="A79" s="1" t="s">
        <v>805</v>
      </c>
      <c r="B79" s="2" t="s">
        <v>46</v>
      </c>
      <c r="C79" s="26">
        <v>48760.421999999999</v>
      </c>
      <c r="D79" s="1" t="s">
        <v>33</v>
      </c>
      <c r="E79" s="1">
        <f>VLOOKUP(C79,'Active 1'!$C$21:$E$411,3,FALSE)</f>
        <v>17293.501711239642</v>
      </c>
      <c r="G79" s="1">
        <v>17293</v>
      </c>
      <c r="H79" s="1">
        <v>-1.9199999999999998E-2</v>
      </c>
      <c r="M79" s="1" t="s">
        <v>806</v>
      </c>
      <c r="N79" s="1" t="s">
        <v>814</v>
      </c>
    </row>
    <row r="80" spans="1:14">
      <c r="A80" s="1" t="s">
        <v>805</v>
      </c>
      <c r="B80" s="2" t="s">
        <v>46</v>
      </c>
      <c r="C80" s="26">
        <v>49055.351999999999</v>
      </c>
      <c r="D80" s="1" t="s">
        <v>33</v>
      </c>
      <c r="E80" s="1">
        <f>VLOOKUP(C80,'Active 1'!$C$21:$E$411,3,FALSE)</f>
        <v>17923.525003068084</v>
      </c>
      <c r="G80" s="1">
        <v>17923</v>
      </c>
      <c r="H80" s="1">
        <v>-9.1999999999999998E-3</v>
      </c>
      <c r="M80" s="1" t="s">
        <v>806</v>
      </c>
      <c r="N80" s="1" t="s">
        <v>815</v>
      </c>
    </row>
    <row r="81" spans="1:14">
      <c r="A81" s="1" t="s">
        <v>805</v>
      </c>
      <c r="B81" s="2" t="s">
        <v>46</v>
      </c>
      <c r="C81" s="26">
        <v>49076.409</v>
      </c>
      <c r="D81" s="1" t="s">
        <v>33</v>
      </c>
      <c r="E81" s="1">
        <f>VLOOKUP(C81,'Active 1'!$C$21:$E$411,3,FALSE)</f>
        <v>17968.506525653214</v>
      </c>
      <c r="G81" s="1">
        <v>17968</v>
      </c>
      <c r="H81" s="1">
        <v>-1.7899999999999999E-2</v>
      </c>
      <c r="M81" s="1" t="s">
        <v>806</v>
      </c>
      <c r="N81" s="1" t="s">
        <v>816</v>
      </c>
    </row>
    <row r="82" spans="1:14">
      <c r="A82" s="1" t="s">
        <v>805</v>
      </c>
      <c r="B82" s="2" t="s">
        <v>46</v>
      </c>
      <c r="C82" s="26">
        <v>49092.330999999998</v>
      </c>
      <c r="D82" s="1" t="s">
        <v>33</v>
      </c>
      <c r="E82" s="1">
        <f>VLOOKUP(C82,'Active 1'!$C$21:$E$411,3,FALSE)</f>
        <v>18002.518768736289</v>
      </c>
      <c r="G82" s="1">
        <v>18002</v>
      </c>
      <c r="H82" s="1">
        <v>-1.23E-2</v>
      </c>
      <c r="M82" s="1" t="s">
        <v>806</v>
      </c>
      <c r="N82" s="1" t="s">
        <v>816</v>
      </c>
    </row>
    <row r="83" spans="1:14">
      <c r="A83" s="1" t="s">
        <v>805</v>
      </c>
      <c r="B83" s="2" t="s">
        <v>46</v>
      </c>
      <c r="C83" s="26">
        <v>49421.417000000001</v>
      </c>
      <c r="D83" s="1" t="s">
        <v>33</v>
      </c>
      <c r="E83" s="1">
        <f>VLOOKUP(C83,'Active 1'!$C$21:$E$411,3,FALSE)</f>
        <v>18705.505392730651</v>
      </c>
      <c r="G83" s="1">
        <v>18705</v>
      </c>
      <c r="H83" s="1">
        <v>-1.95E-2</v>
      </c>
      <c r="M83" s="1" t="s">
        <v>806</v>
      </c>
      <c r="N83" s="1" t="s">
        <v>817</v>
      </c>
    </row>
    <row r="84" spans="1:14">
      <c r="A84" s="1" t="s">
        <v>805</v>
      </c>
      <c r="B84" s="2" t="s">
        <v>46</v>
      </c>
      <c r="C84" s="26">
        <v>49472.447999999997</v>
      </c>
      <c r="D84" s="1" t="s">
        <v>33</v>
      </c>
      <c r="E84" s="1">
        <f>VLOOKUP(C84,'Active 1'!$C$21:$E$411,3,FALSE)</f>
        <v>18814.516746629182</v>
      </c>
      <c r="G84" s="1">
        <v>18814</v>
      </c>
      <c r="H84" s="1">
        <v>-1.44E-2</v>
      </c>
      <c r="M84" s="1" t="s">
        <v>806</v>
      </c>
      <c r="N84" s="1" t="s">
        <v>817</v>
      </c>
    </row>
    <row r="85" spans="1:14">
      <c r="A85" s="1" t="s">
        <v>805</v>
      </c>
      <c r="B85" s="2" t="s">
        <v>43</v>
      </c>
      <c r="C85" s="26">
        <v>49484.377999999997</v>
      </c>
      <c r="D85" s="1" t="s">
        <v>33</v>
      </c>
      <c r="E85" s="1">
        <f>VLOOKUP(C85,'Active 1'!$C$21:$E$411,3,FALSE)</f>
        <v>18840.001362882238</v>
      </c>
      <c r="G85" s="1">
        <v>18840</v>
      </c>
      <c r="H85" s="1">
        <v>-2.1700000000000001E-2</v>
      </c>
      <c r="M85" s="1" t="s">
        <v>806</v>
      </c>
      <c r="N85" s="1" t="s">
        <v>817</v>
      </c>
    </row>
    <row r="86" spans="1:14">
      <c r="A86" s="1" t="s">
        <v>805</v>
      </c>
      <c r="B86" s="2" t="s">
        <v>43</v>
      </c>
      <c r="C86" s="26">
        <v>49778.362999999998</v>
      </c>
      <c r="D86" s="1" t="s">
        <v>33</v>
      </c>
      <c r="E86" s="1">
        <f>VLOOKUP(C86,'Active 1'!$C$21:$E$411,3,FALSE)</f>
        <v>19468.005965493652</v>
      </c>
      <c r="G86" s="1">
        <v>19468</v>
      </c>
      <c r="H86" s="1">
        <v>-2.0400000000000001E-2</v>
      </c>
      <c r="M86" s="1" t="s">
        <v>806</v>
      </c>
      <c r="N86" s="1" t="s">
        <v>818</v>
      </c>
    </row>
    <row r="87" spans="1:14">
      <c r="A87" s="1" t="s">
        <v>805</v>
      </c>
      <c r="B87" s="2" t="s">
        <v>43</v>
      </c>
      <c r="C87" s="26">
        <v>49793.347000000002</v>
      </c>
      <c r="D87" s="1" t="s">
        <v>33</v>
      </c>
      <c r="E87" s="1">
        <f>VLOOKUP(C87,'Active 1'!$C$21:$E$411,3,FALSE)</f>
        <v>19500.014472613173</v>
      </c>
      <c r="G87" s="1">
        <v>19500</v>
      </c>
      <c r="H87" s="1">
        <v>-1.6500000000000001E-2</v>
      </c>
      <c r="M87" s="1" t="s">
        <v>806</v>
      </c>
      <c r="N87" s="1" t="s">
        <v>818</v>
      </c>
    </row>
    <row r="88" spans="1:14">
      <c r="A88" s="1" t="s">
        <v>819</v>
      </c>
      <c r="B88" s="2" t="s">
        <v>43</v>
      </c>
      <c r="C88" s="26">
        <v>49799.434000000001</v>
      </c>
      <c r="D88" s="1" t="s">
        <v>33</v>
      </c>
      <c r="E88" s="1">
        <f>VLOOKUP(C88,'Active 1'!$C$21:$E$411,3,FALSE)</f>
        <v>19513.017394585706</v>
      </c>
      <c r="G88" s="1">
        <v>19513</v>
      </c>
      <c r="H88" s="1">
        <v>-1.52E-2</v>
      </c>
      <c r="M88" s="1" t="s">
        <v>820</v>
      </c>
      <c r="N88" s="1" t="s">
        <v>821</v>
      </c>
    </row>
    <row r="89" spans="1:14">
      <c r="A89" s="1" t="s">
        <v>805</v>
      </c>
      <c r="B89" s="2" t="s">
        <v>43</v>
      </c>
      <c r="C89" s="26">
        <v>49836.413</v>
      </c>
      <c r="D89" s="1" t="s">
        <v>33</v>
      </c>
      <c r="E89" s="1">
        <f>VLOOKUP(C89,'Active 1'!$C$21:$E$411,3,FALSE)</f>
        <v>19592.011160253911</v>
      </c>
      <c r="G89" s="1">
        <v>19592</v>
      </c>
      <c r="H89" s="1">
        <v>-1.8200000000000001E-2</v>
      </c>
      <c r="M89" s="1" t="s">
        <v>806</v>
      </c>
      <c r="N89" s="1" t="s">
        <v>822</v>
      </c>
    </row>
    <row r="90" spans="1:14">
      <c r="A90" s="1" t="s">
        <v>793</v>
      </c>
      <c r="B90" s="2" t="s">
        <v>46</v>
      </c>
      <c r="C90" s="26">
        <v>49840.394500000002</v>
      </c>
      <c r="D90" s="1" t="s">
        <v>49</v>
      </c>
      <c r="E90" s="1">
        <f>VLOOKUP(C90,'Active 1'!$C$21:$E$411,3,FALSE)</f>
        <v>19600.516357203749</v>
      </c>
      <c r="G90" s="1">
        <v>19600</v>
      </c>
      <c r="H90" s="1">
        <v>-1.5699999999999999E-2</v>
      </c>
      <c r="M90" s="1" t="s">
        <v>794</v>
      </c>
      <c r="N90" s="1" t="s">
        <v>822</v>
      </c>
    </row>
    <row r="91" spans="1:14">
      <c r="A91" s="1" t="s">
        <v>805</v>
      </c>
      <c r="B91" s="2" t="s">
        <v>46</v>
      </c>
      <c r="C91" s="26">
        <v>50141.398999999998</v>
      </c>
      <c r="D91" s="1" t="s">
        <v>33</v>
      </c>
      <c r="E91" s="1">
        <f>VLOOKUP(C91,'Active 1'!$C$21:$E$411,3,FALSE)</f>
        <v>20243.515868766397</v>
      </c>
      <c r="G91" s="1">
        <v>20243</v>
      </c>
      <c r="H91" s="1">
        <v>-1.6899999999999998E-2</v>
      </c>
      <c r="M91" s="1" t="s">
        <v>806</v>
      </c>
      <c r="N91" s="1" t="s">
        <v>823</v>
      </c>
    </row>
    <row r="92" spans="1:14">
      <c r="A92" s="1" t="s">
        <v>805</v>
      </c>
      <c r="B92" s="2" t="s">
        <v>46</v>
      </c>
      <c r="C92" s="26">
        <v>50192.406999999999</v>
      </c>
      <c r="D92" s="1" t="s">
        <v>33</v>
      </c>
      <c r="E92" s="1">
        <f>VLOOKUP(C92,'Active 1'!$C$21:$E$411,3,FALSE)</f>
        <v>20352.478090546436</v>
      </c>
      <c r="G92" s="1">
        <v>20352</v>
      </c>
      <c r="H92" s="1">
        <v>-3.4700000000000002E-2</v>
      </c>
      <c r="M92" s="1" t="s">
        <v>806</v>
      </c>
      <c r="N92" s="1" t="s">
        <v>824</v>
      </c>
    </row>
    <row r="93" spans="1:14">
      <c r="A93" s="1" t="s">
        <v>805</v>
      </c>
      <c r="B93" s="2" t="s">
        <v>46</v>
      </c>
      <c r="C93" s="26">
        <v>50502.33</v>
      </c>
      <c r="D93" s="1" t="s">
        <v>33</v>
      </c>
      <c r="E93" s="1">
        <f>VLOOKUP(C93,'Active 1'!$C$21:$E$411,3,FALSE)</f>
        <v>21014.529115105983</v>
      </c>
      <c r="G93" s="1">
        <v>21014</v>
      </c>
      <c r="H93" s="1">
        <v>-1.18E-2</v>
      </c>
      <c r="M93" s="1" t="s">
        <v>806</v>
      </c>
      <c r="N93" s="1" t="s">
        <v>825</v>
      </c>
    </row>
    <row r="94" spans="1:14">
      <c r="A94" s="1" t="s">
        <v>805</v>
      </c>
      <c r="B94" s="2" t="s">
        <v>46</v>
      </c>
      <c r="C94" s="26">
        <v>50517.315000000002</v>
      </c>
      <c r="D94" s="1" t="s">
        <v>33</v>
      </c>
      <c r="E94" s="1">
        <f>VLOOKUP(C94,'Active 1'!$C$21:$E$411,3,FALSE)</f>
        <v>21046.53975840456</v>
      </c>
      <c r="G94" s="1">
        <v>21046</v>
      </c>
      <c r="H94" s="1">
        <v>-6.7999999999999996E-3</v>
      </c>
      <c r="M94" s="1" t="s">
        <v>806</v>
      </c>
      <c r="N94" s="1" t="s">
        <v>825</v>
      </c>
    </row>
    <row r="95" spans="1:14">
      <c r="A95" s="1" t="s">
        <v>826</v>
      </c>
      <c r="B95" s="2" t="s">
        <v>43</v>
      </c>
      <c r="C95" s="26">
        <v>50545.623</v>
      </c>
      <c r="D95" s="1" t="s">
        <v>827</v>
      </c>
      <c r="E95" s="1">
        <f>VLOOKUP(C95,'Active 1'!$C$21:$E$411,3,FALSE)</f>
        <v>21107.010715394619</v>
      </c>
      <c r="G95" s="1">
        <v>21107</v>
      </c>
      <c r="H95" s="1">
        <v>-2.06E-2</v>
      </c>
      <c r="M95" s="1" t="s">
        <v>828</v>
      </c>
      <c r="N95" s="1" t="s">
        <v>829</v>
      </c>
    </row>
    <row r="96" spans="1:14">
      <c r="A96" s="1" t="s">
        <v>805</v>
      </c>
      <c r="B96" s="2" t="s">
        <v>43</v>
      </c>
      <c r="C96" s="26">
        <v>50556.387999999999</v>
      </c>
      <c r="D96" s="1" t="s">
        <v>33</v>
      </c>
      <c r="E96" s="1">
        <f>VLOOKUP(C96,'Active 1'!$C$21:$E$411,3,FALSE)</f>
        <v>21130.006683036205</v>
      </c>
      <c r="G96" s="1">
        <v>21130</v>
      </c>
      <c r="H96" s="1">
        <v>-2.2499999999999999E-2</v>
      </c>
      <c r="M96" s="1" t="s">
        <v>806</v>
      </c>
      <c r="N96" s="1" t="s">
        <v>830</v>
      </c>
    </row>
    <row r="97" spans="1:14">
      <c r="A97" s="1" t="s">
        <v>805</v>
      </c>
      <c r="B97" s="2" t="s">
        <v>43</v>
      </c>
      <c r="C97" s="26">
        <v>50571.375999999997</v>
      </c>
      <c r="D97" s="1" t="s">
        <v>33</v>
      </c>
      <c r="E97" s="1">
        <f>VLOOKUP(C97,'Active 1'!$C$21:$E$411,3,FALSE)</f>
        <v>21162.023734871975</v>
      </c>
      <c r="G97" s="1">
        <v>21162</v>
      </c>
      <c r="H97" s="1">
        <v>-1.46E-2</v>
      </c>
      <c r="M97" s="1" t="s">
        <v>806</v>
      </c>
      <c r="N97" s="1" t="s">
        <v>830</v>
      </c>
    </row>
    <row r="98" spans="1:14">
      <c r="A98" s="1" t="s">
        <v>805</v>
      </c>
      <c r="B98" s="2" t="s">
        <v>43</v>
      </c>
      <c r="C98" s="26">
        <v>50902.347000000002</v>
      </c>
      <c r="D98" s="1" t="s">
        <v>33</v>
      </c>
      <c r="E98" s="1">
        <f>VLOOKUP(C98,'Active 1'!$C$21:$E$411,3,FALSE)</f>
        <v>21869.037056405065</v>
      </c>
      <c r="G98" s="1">
        <v>21869</v>
      </c>
      <c r="H98" s="1">
        <v>-9.4000000000000004E-3</v>
      </c>
      <c r="M98" s="1" t="s">
        <v>806</v>
      </c>
      <c r="N98" s="1" t="s">
        <v>831</v>
      </c>
    </row>
    <row r="99" spans="1:14">
      <c r="A99" s="1" t="s">
        <v>832</v>
      </c>
      <c r="B99" s="2" t="s">
        <v>43</v>
      </c>
      <c r="C99" s="26">
        <v>51209.433499999999</v>
      </c>
      <c r="D99" s="1" t="s">
        <v>827</v>
      </c>
      <c r="E99" s="1">
        <f>VLOOKUP(C99,'Active 1'!$C$21:$E$411,3,FALSE)</f>
        <v>22525.028809044921</v>
      </c>
      <c r="G99" s="1">
        <v>22525</v>
      </c>
      <c r="H99" s="1">
        <v>-1.4200000000000001E-2</v>
      </c>
      <c r="M99" s="1" t="s">
        <v>833</v>
      </c>
      <c r="N99" s="1" t="s">
        <v>834</v>
      </c>
    </row>
    <row r="100" spans="1:14">
      <c r="A100" s="1" t="s">
        <v>799</v>
      </c>
      <c r="B100" s="2" t="s">
        <v>43</v>
      </c>
      <c r="C100" s="26">
        <v>51274.502999999997</v>
      </c>
      <c r="D100" s="1" t="s">
        <v>827</v>
      </c>
      <c r="E100" s="1" t="e">
        <f>VLOOKUP(C100,'Active 1'!$C$21:$E$411,3,FALSE)</f>
        <v>#N/A</v>
      </c>
      <c r="G100" s="1">
        <v>22664</v>
      </c>
      <c r="H100" s="1">
        <v>-1.43E-2</v>
      </c>
      <c r="M100" s="1" t="s">
        <v>800</v>
      </c>
      <c r="N100" s="1" t="s">
        <v>835</v>
      </c>
    </row>
    <row r="101" spans="1:14">
      <c r="A101" s="1" t="s">
        <v>826</v>
      </c>
      <c r="B101" s="2" t="s">
        <v>43</v>
      </c>
      <c r="C101" s="26">
        <v>51602.656000000003</v>
      </c>
      <c r="D101" s="1" t="s">
        <v>827</v>
      </c>
      <c r="E101" s="1">
        <f>VLOOKUP(C101,'Active 1'!$C$21:$E$411,3,FALSE)</f>
        <v>23365.022481682539</v>
      </c>
      <c r="G101" s="1">
        <v>23365</v>
      </c>
      <c r="H101" s="1">
        <v>-1.84E-2</v>
      </c>
      <c r="M101" s="1" t="s">
        <v>828</v>
      </c>
      <c r="N101" s="1" t="s">
        <v>829</v>
      </c>
    </row>
    <row r="102" spans="1:14">
      <c r="A102" s="1" t="s">
        <v>836</v>
      </c>
      <c r="B102" s="2" t="s">
        <v>43</v>
      </c>
      <c r="C102" s="26">
        <v>52016.020900000003</v>
      </c>
      <c r="D102" s="1" t="s">
        <v>827</v>
      </c>
      <c r="E102" s="1">
        <f>VLOOKUP(C102,'Active 1'!$C$21:$E$411,3,FALSE)</f>
        <v>24248.043927531842</v>
      </c>
      <c r="G102" s="1">
        <v>24248</v>
      </c>
      <c r="H102" s="1">
        <v>-9.5999999999999992E-3</v>
      </c>
      <c r="M102" s="1" t="s">
        <v>837</v>
      </c>
      <c r="N102" s="1" t="s">
        <v>838</v>
      </c>
    </row>
    <row r="103" spans="1:14">
      <c r="A103" s="1" t="s">
        <v>793</v>
      </c>
      <c r="B103" s="2" t="s">
        <v>43</v>
      </c>
      <c r="C103" s="26">
        <v>52032.4</v>
      </c>
      <c r="D103" s="1" t="s">
        <v>827</v>
      </c>
      <c r="E103" s="1">
        <f>VLOOKUP(C103,'Active 1'!$C$21:$E$411,3,FALSE)</f>
        <v>24283.032618065819</v>
      </c>
      <c r="G103" s="1">
        <v>24283</v>
      </c>
      <c r="H103" s="1">
        <v>-1.49E-2</v>
      </c>
      <c r="M103" s="1" t="s">
        <v>794</v>
      </c>
      <c r="N103" s="1" t="s">
        <v>839</v>
      </c>
    </row>
    <row r="104" spans="1:14">
      <c r="A104" s="1" t="s">
        <v>840</v>
      </c>
      <c r="B104" s="2" t="s">
        <v>43</v>
      </c>
      <c r="C104" s="26">
        <v>52032.403299999998</v>
      </c>
      <c r="D104" s="1" t="s">
        <v>827</v>
      </c>
      <c r="E104" s="1">
        <f>VLOOKUP(C104,'Active 1'!$C$21:$E$411,3,FALSE)</f>
        <v>24283.039667456727</v>
      </c>
      <c r="G104" s="1">
        <v>24283</v>
      </c>
      <c r="H104" s="1">
        <v>-1.1599999999999999E-2</v>
      </c>
      <c r="M104" s="1" t="s">
        <v>841</v>
      </c>
      <c r="N104" s="1" t="s">
        <v>842</v>
      </c>
    </row>
    <row r="105" spans="1:14">
      <c r="A105" s="1" t="s">
        <v>836</v>
      </c>
      <c r="B105" s="2" t="s">
        <v>43</v>
      </c>
      <c r="C105" s="26">
        <v>52339.965900000003</v>
      </c>
      <c r="D105" s="1" t="s">
        <v>159</v>
      </c>
      <c r="E105" s="1">
        <f>VLOOKUP(C105,'Active 1'!$C$21:$E$411,3,FALSE)</f>
        <v>24940.048454949752</v>
      </c>
      <c r="G105" s="1">
        <v>24940</v>
      </c>
      <c r="H105" s="1">
        <v>-8.5000000000000006E-3</v>
      </c>
      <c r="M105" s="1" t="s">
        <v>837</v>
      </c>
      <c r="N105" s="1" t="s">
        <v>843</v>
      </c>
    </row>
    <row r="106" spans="1:14">
      <c r="A106" s="1" t="s">
        <v>793</v>
      </c>
      <c r="B106" s="2" t="s">
        <v>46</v>
      </c>
      <c r="C106" s="26">
        <v>52344.412199999999</v>
      </c>
      <c r="D106" s="1" t="s">
        <v>827</v>
      </c>
      <c r="E106" s="1">
        <f>VLOOKUP(C106,'Active 1'!$C$21:$E$411,3,FALSE)</f>
        <v>24949.546547929287</v>
      </c>
      <c r="G106" s="1">
        <v>24949</v>
      </c>
      <c r="H106" s="1">
        <v>-9.2999999999999992E-3</v>
      </c>
      <c r="M106" s="1" t="s">
        <v>794</v>
      </c>
      <c r="N106" s="1" t="s">
        <v>844</v>
      </c>
    </row>
    <row r="107" spans="1:14">
      <c r="A107" s="1" t="s">
        <v>845</v>
      </c>
      <c r="B107" s="2" t="s">
        <v>43</v>
      </c>
      <c r="C107" s="26">
        <v>52351.668599999997</v>
      </c>
      <c r="D107" s="1" t="s">
        <v>827</v>
      </c>
      <c r="E107" s="1">
        <f>VLOOKUP(C107,'Active 1'!$C$21:$E$411,3,FALSE)</f>
        <v>24965.047517701176</v>
      </c>
      <c r="G107" s="1">
        <v>24965</v>
      </c>
      <c r="H107" s="1">
        <v>-8.9999999999999993E-3</v>
      </c>
      <c r="M107" s="1" t="s">
        <v>828</v>
      </c>
      <c r="N107" s="1" t="s">
        <v>829</v>
      </c>
    </row>
    <row r="108" spans="1:14">
      <c r="A108" s="1" t="s">
        <v>840</v>
      </c>
      <c r="B108" s="2" t="s">
        <v>43</v>
      </c>
      <c r="C108" s="26">
        <v>52361.499400000001</v>
      </c>
      <c r="D108" s="1" t="s">
        <v>827</v>
      </c>
      <c r="E108" s="1">
        <f>VLOOKUP(C108,'Active 1'!$C$21:$E$411,3,FALSE)</f>
        <v>24986.047866859652</v>
      </c>
      <c r="G108" s="1">
        <v>24986</v>
      </c>
      <c r="H108" s="1">
        <v>-8.8000000000000005E-3</v>
      </c>
      <c r="M108" s="1" t="s">
        <v>841</v>
      </c>
      <c r="N108" s="1" t="s">
        <v>846</v>
      </c>
    </row>
    <row r="109" spans="1:14">
      <c r="A109" s="1" t="s">
        <v>847</v>
      </c>
      <c r="B109" s="2" t="s">
        <v>43</v>
      </c>
      <c r="C109" s="26">
        <v>52367.584600000002</v>
      </c>
      <c r="D109" s="1" t="s">
        <v>848</v>
      </c>
      <c r="E109" s="1">
        <f>VLOOKUP(C109,'Active 1'!$C$21:$E$411,3,FALSE)</f>
        <v>24999.046943709869</v>
      </c>
      <c r="G109" s="1">
        <v>24999</v>
      </c>
      <c r="H109" s="1">
        <v>-9.2999999999999992E-3</v>
      </c>
      <c r="M109" s="1" t="s">
        <v>849</v>
      </c>
      <c r="N109" s="1" t="s">
        <v>850</v>
      </c>
    </row>
    <row r="110" spans="1:14">
      <c r="A110" s="1" t="s">
        <v>840</v>
      </c>
      <c r="B110" s="2" t="s">
        <v>43</v>
      </c>
      <c r="C110" s="26">
        <v>52368.521500000003</v>
      </c>
      <c r="D110" s="1" t="s">
        <v>827</v>
      </c>
      <c r="E110" s="1">
        <f>VLOOKUP(C110,'Active 1'!$C$21:$E$411,3,FALSE)</f>
        <v>25001.048329876467</v>
      </c>
      <c r="G110" s="1">
        <v>25001</v>
      </c>
      <c r="H110" s="1">
        <v>-8.6E-3</v>
      </c>
      <c r="M110" s="1" t="s">
        <v>841</v>
      </c>
      <c r="N110" s="1" t="s">
        <v>846</v>
      </c>
    </row>
    <row r="111" spans="1:14">
      <c r="A111" s="1" t="s">
        <v>793</v>
      </c>
      <c r="B111" s="2" t="s">
        <v>46</v>
      </c>
      <c r="C111" s="26">
        <v>52658.527000000002</v>
      </c>
      <c r="D111" s="1" t="s">
        <v>827</v>
      </c>
      <c r="E111" s="1">
        <f>VLOOKUP(C111,'Active 1'!$C$21:$E$411,3,FALSE)</f>
        <v>25620.552007896178</v>
      </c>
      <c r="G111" s="1">
        <v>25620</v>
      </c>
      <c r="H111" s="1">
        <v>-7.7000000000000002E-3</v>
      </c>
      <c r="M111" s="1" t="s">
        <v>794</v>
      </c>
      <c r="N111" s="1" t="s">
        <v>851</v>
      </c>
    </row>
    <row r="112" spans="1:14">
      <c r="A112" s="1" t="s">
        <v>836</v>
      </c>
      <c r="B112" s="2" t="s">
        <v>46</v>
      </c>
      <c r="C112" s="26">
        <v>52688.019699999997</v>
      </c>
      <c r="D112" s="1" t="s">
        <v>159</v>
      </c>
      <c r="E112" s="1">
        <f>VLOOKUP(C112,'Active 1'!$C$21:$E$411,3,FALSE)</f>
        <v>25683.553696225292</v>
      </c>
      <c r="G112" s="1">
        <v>25683</v>
      </c>
      <c r="H112" s="1">
        <v>-7.0000000000000001E-3</v>
      </c>
      <c r="M112" s="1" t="s">
        <v>837</v>
      </c>
      <c r="N112" s="1" t="s">
        <v>852</v>
      </c>
    </row>
    <row r="113" spans="1:14">
      <c r="A113" s="1" t="s">
        <v>836</v>
      </c>
      <c r="B113" s="2" t="s">
        <v>43</v>
      </c>
      <c r="C113" s="26">
        <v>52688.251499999998</v>
      </c>
      <c r="D113" s="1" t="s">
        <v>159</v>
      </c>
      <c r="E113" s="1">
        <f>VLOOKUP(C113,'Active 1'!$C$21:$E$411,3,FALSE)</f>
        <v>25684.048862532709</v>
      </c>
      <c r="G113" s="1">
        <v>25684</v>
      </c>
      <c r="H113" s="1">
        <v>-9.4000000000000004E-3</v>
      </c>
      <c r="M113" s="1" t="s">
        <v>837</v>
      </c>
      <c r="N113" s="1" t="s">
        <v>852</v>
      </c>
    </row>
    <row r="114" spans="1:14">
      <c r="A114" s="1" t="s">
        <v>845</v>
      </c>
      <c r="B114" s="2" t="s">
        <v>43</v>
      </c>
      <c r="C114" s="26">
        <v>52716.809399999998</v>
      </c>
      <c r="D114" s="1" t="s">
        <v>827</v>
      </c>
      <c r="E114" s="1">
        <f>VLOOKUP(C114,'Active 1'!$C$21:$E$411,3,FALSE)</f>
        <v>25745.053650671274</v>
      </c>
      <c r="G114" s="1">
        <v>25745</v>
      </c>
      <c r="H114" s="1">
        <v>-7.1999999999999998E-3</v>
      </c>
      <c r="M114" s="1" t="s">
        <v>828</v>
      </c>
      <c r="N114" s="1" t="s">
        <v>829</v>
      </c>
    </row>
    <row r="115" spans="1:14">
      <c r="A115" s="1" t="s">
        <v>840</v>
      </c>
      <c r="B115" s="2" t="s">
        <v>43</v>
      </c>
      <c r="C115" s="26">
        <v>52742.556799999998</v>
      </c>
      <c r="D115" s="1" t="e">
        <f>-#NAME?</f>
        <v>#NAME?</v>
      </c>
      <c r="E115" s="1">
        <f>VLOOKUP(C115,'Active 1'!$C$21:$E$411,3,FALSE)</f>
        <v>25800.054707545867</v>
      </c>
      <c r="G115" s="1">
        <v>25800</v>
      </c>
      <c r="H115" s="1">
        <v>-6.7999999999999996E-3</v>
      </c>
      <c r="M115" s="1" t="s">
        <v>841</v>
      </c>
      <c r="N115" s="1" t="s">
        <v>853</v>
      </c>
    </row>
    <row r="116" spans="1:14">
      <c r="A116" s="1" t="s">
        <v>847</v>
      </c>
      <c r="B116" s="2" t="s">
        <v>43</v>
      </c>
      <c r="C116" s="26">
        <v>52745.3655</v>
      </c>
      <c r="D116" s="1" t="s">
        <v>49</v>
      </c>
      <c r="E116" s="1">
        <f>VLOOKUP(C116,'Active 1'!$C$21:$E$411,3,FALSE)</f>
        <v>25806.054593687528</v>
      </c>
      <c r="G116" s="1">
        <v>25806</v>
      </c>
      <c r="H116" s="1">
        <v>-6.8999999999999999E-3</v>
      </c>
      <c r="M116" s="1" t="s">
        <v>849</v>
      </c>
      <c r="N116" s="1" t="s">
        <v>854</v>
      </c>
    </row>
    <row r="117" spans="1:14">
      <c r="A117" s="1" t="s">
        <v>840</v>
      </c>
      <c r="B117" s="2" t="s">
        <v>46</v>
      </c>
      <c r="C117" s="26">
        <v>53003.538999999997</v>
      </c>
      <c r="D117" s="1" t="e">
        <f>-#NAME?</f>
        <v>#NAME?</v>
      </c>
      <c r="E117" s="1">
        <f>VLOOKUP(C117,'Active 1'!$C$21:$E$411,3,FALSE)</f>
        <v>26357.55941968986</v>
      </c>
      <c r="G117" s="1">
        <v>26357</v>
      </c>
      <c r="H117" s="1">
        <v>-5.3E-3</v>
      </c>
      <c r="M117" s="1" t="s">
        <v>841</v>
      </c>
      <c r="N117" s="1" t="s">
        <v>853</v>
      </c>
    </row>
    <row r="118" spans="1:14">
      <c r="A118" s="1" t="s">
        <v>836</v>
      </c>
      <c r="B118" s="2" t="s">
        <v>43</v>
      </c>
      <c r="C118" s="26">
        <v>53010.324699999997</v>
      </c>
      <c r="D118" s="1" t="s">
        <v>487</v>
      </c>
      <c r="E118" s="1">
        <f>VLOOKUP(C118,'Active 1'!$C$21:$E$411,3,FALSE)</f>
        <v>26372.054889975559</v>
      </c>
      <c r="G118" s="1">
        <v>26372</v>
      </c>
      <c r="H118" s="1">
        <v>-7.4999999999999997E-3</v>
      </c>
      <c r="M118" s="1" t="s">
        <v>837</v>
      </c>
      <c r="N118" s="1" t="s">
        <v>855</v>
      </c>
    </row>
    <row r="119" spans="1:14">
      <c r="A119" s="1" t="s">
        <v>36</v>
      </c>
      <c r="B119" s="2" t="s">
        <v>43</v>
      </c>
      <c r="C119" s="26">
        <v>53040.753799999999</v>
      </c>
      <c r="D119" s="1" t="s">
        <v>827</v>
      </c>
      <c r="E119" s="1">
        <f>VLOOKUP(C119,'Active 1'!$C$21:$E$411,3,FALSE)</f>
        <v>26437.05689638175</v>
      </c>
      <c r="G119" s="1">
        <v>26437</v>
      </c>
      <c r="H119" s="1">
        <v>-6.7000000000000002E-3</v>
      </c>
      <c r="M119" s="1" t="s">
        <v>856</v>
      </c>
      <c r="N119" s="1" t="s">
        <v>857</v>
      </c>
    </row>
    <row r="120" spans="1:14">
      <c r="A120" s="1" t="s">
        <v>840</v>
      </c>
      <c r="B120" s="2" t="s">
        <v>46</v>
      </c>
      <c r="C120" s="26">
        <v>53069.544999999998</v>
      </c>
      <c r="D120" s="1" t="s">
        <v>827</v>
      </c>
      <c r="E120" s="1">
        <f>VLOOKUP(C120,'Active 1'!$C$21:$E$411,3,FALSE)</f>
        <v>26498.560055096328</v>
      </c>
      <c r="G120" s="1">
        <v>26498</v>
      </c>
      <c r="H120" s="1">
        <v>-5.1999999999999998E-3</v>
      </c>
      <c r="M120" s="1" t="s">
        <v>841</v>
      </c>
      <c r="N120" s="1" t="s">
        <v>858</v>
      </c>
    </row>
    <row r="121" spans="1:14">
      <c r="A121" s="1" t="s">
        <v>840</v>
      </c>
      <c r="B121" s="2" t="s">
        <v>43</v>
      </c>
      <c r="C121" s="26">
        <v>53095.522599999997</v>
      </c>
      <c r="D121" s="1" t="s">
        <v>827</v>
      </c>
      <c r="E121" s="1">
        <f>VLOOKUP(C121,'Active 1'!$C$21:$E$411,3,FALSE)</f>
        <v>26554.052860391825</v>
      </c>
      <c r="G121" s="1">
        <v>26554</v>
      </c>
      <c r="H121" s="1">
        <v>-8.8000000000000005E-3</v>
      </c>
      <c r="M121" s="1" t="s">
        <v>841</v>
      </c>
      <c r="N121" s="1" t="s">
        <v>858</v>
      </c>
    </row>
    <row r="122" spans="1:14">
      <c r="A122" s="1" t="s">
        <v>859</v>
      </c>
      <c r="B122" s="2" t="s">
        <v>43</v>
      </c>
      <c r="C122" s="26">
        <v>53096.461799999997</v>
      </c>
      <c r="D122" s="1" t="e">
        <f>-#NAME?</f>
        <v>#NAME?</v>
      </c>
      <c r="E122" s="1">
        <f>VLOOKUP(C122,'Active 1'!$C$21:$E$411,3,FALSE)</f>
        <v>26556.059159770273</v>
      </c>
      <c r="G122" s="1">
        <v>26556</v>
      </c>
      <c r="H122" s="1">
        <v>-5.7999999999999996E-3</v>
      </c>
      <c r="M122" s="1" t="s">
        <v>45</v>
      </c>
      <c r="N122" s="1" t="s">
        <v>853</v>
      </c>
    </row>
    <row r="123" spans="1:14">
      <c r="A123" s="1" t="s">
        <v>836</v>
      </c>
      <c r="B123" s="2" t="s">
        <v>43</v>
      </c>
      <c r="C123" s="26">
        <v>53363.294399999999</v>
      </c>
      <c r="D123" s="1" t="s">
        <v>625</v>
      </c>
      <c r="E123" s="1">
        <f>VLOOKUP(C123,'Active 1'!$C$21:$E$411,3,FALSE)</f>
        <v>27126.061373919878</v>
      </c>
      <c r="G123" s="1">
        <v>27126</v>
      </c>
      <c r="H123" s="1">
        <v>-5.5999999999999999E-3</v>
      </c>
      <c r="M123" s="1" t="s">
        <v>837</v>
      </c>
      <c r="N123" s="1" t="s">
        <v>860</v>
      </c>
    </row>
    <row r="124" spans="1:14">
      <c r="A124" s="1" t="s">
        <v>859</v>
      </c>
      <c r="B124" s="2" t="s">
        <v>43</v>
      </c>
      <c r="C124" s="26">
        <v>53410.575799999999</v>
      </c>
      <c r="D124" s="1" t="s">
        <v>827</v>
      </c>
      <c r="E124" s="1">
        <f>VLOOKUP(C124,'Active 1'!$C$21:$E$411,3,FALSE)</f>
        <v>27227.062910793906</v>
      </c>
      <c r="G124" s="1">
        <v>27227</v>
      </c>
      <c r="H124" s="1">
        <v>-5.0000000000000001E-3</v>
      </c>
      <c r="M124" s="1" t="s">
        <v>861</v>
      </c>
      <c r="N124" s="1" t="s">
        <v>858</v>
      </c>
    </row>
    <row r="125" spans="1:14">
      <c r="A125" s="1" t="s">
        <v>862</v>
      </c>
      <c r="B125" s="2" t="s">
        <v>46</v>
      </c>
      <c r="C125" s="26">
        <v>53433.280299999999</v>
      </c>
      <c r="D125" s="1" t="s">
        <v>827</v>
      </c>
      <c r="E125" s="1">
        <f>VLOOKUP(C125,'Active 1'!$C$21:$E$411,3,FALSE)</f>
        <v>27275.563788389671</v>
      </c>
      <c r="G125" s="1">
        <v>27275</v>
      </c>
      <c r="H125" s="1">
        <v>-4.5999999999999999E-3</v>
      </c>
      <c r="M125" s="1" t="s">
        <v>863</v>
      </c>
      <c r="N125" s="1" t="s">
        <v>864</v>
      </c>
    </row>
    <row r="126" spans="1:14">
      <c r="A126" s="1" t="s">
        <v>862</v>
      </c>
      <c r="B126" s="2" t="s">
        <v>46</v>
      </c>
      <c r="C126" s="26">
        <v>53503.029799999997</v>
      </c>
      <c r="D126" s="1" t="s">
        <v>827</v>
      </c>
      <c r="E126" s="1">
        <f>VLOOKUP(C126,'Active 1'!$C$21:$E$411,3,FALSE)</f>
        <v>27424.561210128344</v>
      </c>
      <c r="G126" s="1">
        <v>27424</v>
      </c>
      <c r="H126" s="1">
        <v>-6.0000000000000001E-3</v>
      </c>
      <c r="M126" s="1" t="s">
        <v>863</v>
      </c>
      <c r="N126" s="1" t="s">
        <v>864</v>
      </c>
    </row>
    <row r="127" spans="1:14">
      <c r="A127" s="1" t="s">
        <v>862</v>
      </c>
      <c r="B127" s="2" t="s">
        <v>46</v>
      </c>
      <c r="C127" s="26">
        <v>53510.050799999997</v>
      </c>
      <c r="D127" s="1" t="s">
        <v>827</v>
      </c>
      <c r="E127" s="1">
        <f>VLOOKUP(C127,'Active 1'!$C$21:$E$411,3,FALSE)</f>
        <v>27439.559323348185</v>
      </c>
      <c r="G127" s="1">
        <v>27439</v>
      </c>
      <c r="H127" s="1">
        <v>-7.0000000000000001E-3</v>
      </c>
      <c r="M127" s="1" t="s">
        <v>863</v>
      </c>
      <c r="N127" s="1" t="s">
        <v>864</v>
      </c>
    </row>
    <row r="128" spans="1:14">
      <c r="A128" s="1" t="s">
        <v>836</v>
      </c>
      <c r="B128" s="2" t="s">
        <v>43</v>
      </c>
      <c r="C128" s="26">
        <v>53700.351699999999</v>
      </c>
      <c r="D128" s="1" t="s">
        <v>159</v>
      </c>
      <c r="E128" s="1">
        <f>VLOOKUP(C128,'Active 1'!$C$21:$E$411,3,FALSE)</f>
        <v>27846.076122100148</v>
      </c>
      <c r="G128" s="1">
        <v>27846</v>
      </c>
      <c r="H128" s="1">
        <v>2.9999999999999997E-4</v>
      </c>
      <c r="M128" s="1" t="s">
        <v>865</v>
      </c>
      <c r="N128" s="1" t="s">
        <v>866</v>
      </c>
    </row>
    <row r="129" spans="1:15">
      <c r="A129" s="1" t="s">
        <v>840</v>
      </c>
      <c r="B129" s="2" t="s">
        <v>43</v>
      </c>
      <c r="C129" s="26">
        <v>53765.42</v>
      </c>
      <c r="D129" s="1" t="e">
        <f>-#NAME?</f>
        <v>#NAME?</v>
      </c>
      <c r="E129" s="1" t="e">
        <f>VLOOKUP(C129,'Active 1'!$C$21:$E$411,3,FALSE)</f>
        <v>#N/A</v>
      </c>
      <c r="G129" s="1">
        <v>27985</v>
      </c>
      <c r="H129" s="1">
        <v>-1.1000000000000001E-3</v>
      </c>
      <c r="M129" s="1" t="s">
        <v>867</v>
      </c>
      <c r="N129" s="1" t="s">
        <v>868</v>
      </c>
    </row>
    <row r="130" spans="1:15">
      <c r="A130" s="1" t="s">
        <v>869</v>
      </c>
      <c r="B130" s="2" t="s">
        <v>46</v>
      </c>
      <c r="C130" s="26">
        <v>53814.335099999997</v>
      </c>
      <c r="D130" s="1" t="e">
        <f>-#NAME?</f>
        <v>#NAME?</v>
      </c>
      <c r="E130" s="1">
        <f>VLOOKUP(C130,'Active 1'!$C$21:$E$411,3,FALSE)</f>
        <v>28089.56507501032</v>
      </c>
      <c r="G130" s="1">
        <v>28089</v>
      </c>
      <c r="H130" s="1">
        <v>-5.1999999999999998E-3</v>
      </c>
      <c r="M130" s="1" t="s">
        <v>870</v>
      </c>
      <c r="N130" s="1" t="s">
        <v>871</v>
      </c>
    </row>
    <row r="131" spans="1:15">
      <c r="A131" s="1" t="s">
        <v>793</v>
      </c>
      <c r="B131" s="2" t="s">
        <v>43</v>
      </c>
      <c r="C131" s="26">
        <v>53846.401599999997</v>
      </c>
      <c r="D131" s="1" t="s">
        <v>159</v>
      </c>
      <c r="E131" s="1">
        <f>VLOOKUP(C131,'Active 1'!$C$21:$E$411,3,FALSE)</f>
        <v>28158.064861018582</v>
      </c>
      <c r="G131" s="1">
        <v>28158</v>
      </c>
      <c r="H131" s="1">
        <v>-5.4999999999999997E-3</v>
      </c>
      <c r="M131" s="1" t="s">
        <v>794</v>
      </c>
      <c r="N131" s="1" t="s">
        <v>872</v>
      </c>
    </row>
    <row r="132" spans="1:15">
      <c r="A132" s="1" t="s">
        <v>873</v>
      </c>
      <c r="B132" s="2" t="s">
        <v>43</v>
      </c>
      <c r="C132" s="26">
        <v>53846.402900000001</v>
      </c>
      <c r="D132" s="1" t="s">
        <v>827</v>
      </c>
      <c r="E132" s="1">
        <f>VLOOKUP(C132,'Active 1'!$C$21:$E$411,3,FALSE)</f>
        <v>28158.067638051376</v>
      </c>
      <c r="G132" s="1">
        <v>28158</v>
      </c>
      <c r="H132" s="1">
        <v>-4.1999999999999997E-3</v>
      </c>
      <c r="M132" s="1" t="s">
        <v>874</v>
      </c>
      <c r="N132" s="1" t="s">
        <v>871</v>
      </c>
    </row>
    <row r="133" spans="1:15">
      <c r="A133" s="1" t="s">
        <v>36</v>
      </c>
      <c r="B133" s="2" t="s">
        <v>43</v>
      </c>
      <c r="C133" s="26">
        <v>54154.8989</v>
      </c>
      <c r="D133" s="1" t="s">
        <v>487</v>
      </c>
      <c r="E133" s="1">
        <f>VLOOKUP(C133,'Active 1'!$C$21:$E$411,3,FALSE)</f>
        <v>28817.070335084252</v>
      </c>
      <c r="G133" s="1">
        <v>28817</v>
      </c>
      <c r="H133" s="1">
        <v>-3.8999999999999998E-3</v>
      </c>
      <c r="M133" s="1" t="s">
        <v>856</v>
      </c>
      <c r="N133" s="1" t="s">
        <v>875</v>
      </c>
    </row>
    <row r="134" spans="1:15">
      <c r="A134" s="1" t="s">
        <v>845</v>
      </c>
      <c r="B134" s="2" t="s">
        <v>43</v>
      </c>
      <c r="C134" s="26">
        <v>54159.580499999996</v>
      </c>
      <c r="D134" s="1" t="s">
        <v>159</v>
      </c>
      <c r="E134" s="1">
        <f>VLOOKUP(C134,'Active 1'!$C$21:$E$411,3,FALSE)</f>
        <v>28827.071070997932</v>
      </c>
      <c r="G134" s="1">
        <v>28827</v>
      </c>
      <c r="H134" s="1">
        <v>-3.5000000000000001E-3</v>
      </c>
      <c r="M134" s="1" t="s">
        <v>828</v>
      </c>
      <c r="N134" s="1" t="s">
        <v>876</v>
      </c>
    </row>
    <row r="135" spans="1:15">
      <c r="A135" s="1" t="s">
        <v>840</v>
      </c>
      <c r="B135" s="2" t="s">
        <v>43</v>
      </c>
      <c r="C135" s="26">
        <v>54167.537199999999</v>
      </c>
      <c r="D135" s="1" t="e">
        <f>-#NAME?</f>
        <v>#NAME?</v>
      </c>
      <c r="E135" s="1">
        <f>VLOOKUP(C135,'Active 1'!$C$21:$E$411,3,FALSE)</f>
        <v>28844.068006969497</v>
      </c>
      <c r="G135" s="1">
        <v>28844</v>
      </c>
      <c r="H135" s="1">
        <v>-5.0000000000000001E-3</v>
      </c>
      <c r="M135" s="1" t="s">
        <v>841</v>
      </c>
      <c r="N135" s="1" t="s">
        <v>877</v>
      </c>
    </row>
    <row r="136" spans="1:15">
      <c r="A136" s="1" t="s">
        <v>793</v>
      </c>
      <c r="B136" s="2" t="s">
        <v>46</v>
      </c>
      <c r="C136" s="26">
        <v>54173.392899999999</v>
      </c>
      <c r="D136" s="1" t="s">
        <v>159</v>
      </c>
      <c r="E136" s="1">
        <f>VLOOKUP(C136,'Active 1'!$C$21:$E$411,3,FALSE)</f>
        <v>28856.576830724149</v>
      </c>
      <c r="G136" s="1">
        <v>28856</v>
      </c>
      <c r="H136" s="1">
        <v>-8.0000000000000004E-4</v>
      </c>
      <c r="M136" s="1" t="s">
        <v>794</v>
      </c>
      <c r="N136" s="1" t="s">
        <v>878</v>
      </c>
    </row>
    <row r="137" spans="1:15">
      <c r="A137" s="1" t="s">
        <v>879</v>
      </c>
      <c r="B137" s="2" t="s">
        <v>46</v>
      </c>
      <c r="C137" s="26">
        <v>54186.499000000003</v>
      </c>
      <c r="D137" s="1" t="e">
        <f>-#NAME?</f>
        <v>#NAME?</v>
      </c>
      <c r="E137" s="1" t="e">
        <f>VLOOKUP(C137,'Active 1'!$C$21:$E$411,3,FALSE)</f>
        <v>#N/A</v>
      </c>
      <c r="G137" s="1">
        <v>28884</v>
      </c>
      <c r="H137" s="1">
        <v>-2.3E-3</v>
      </c>
      <c r="M137" s="1" t="s">
        <v>880</v>
      </c>
      <c r="N137" s="1" t="s">
        <v>868</v>
      </c>
    </row>
    <row r="138" spans="1:15">
      <c r="A138" s="1" t="s">
        <v>873</v>
      </c>
      <c r="B138" s="2" t="s">
        <v>43</v>
      </c>
      <c r="C138" s="26">
        <v>54206.392</v>
      </c>
      <c r="D138" s="1" t="e">
        <f>-#NAME?</f>
        <v>#NAME?</v>
      </c>
      <c r="E138" s="1" t="e">
        <f>VLOOKUP(C138,'Active 1'!$C$21:$E$411,3,FALSE)</f>
        <v>#N/A</v>
      </c>
      <c r="G138" s="1">
        <v>28927</v>
      </c>
      <c r="H138" s="1">
        <v>-4.7000000000000002E-3</v>
      </c>
      <c r="M138" s="1" t="s">
        <v>881</v>
      </c>
      <c r="N138" s="1" t="s">
        <v>882</v>
      </c>
    </row>
    <row r="139" spans="1:15">
      <c r="A139" s="1" t="s">
        <v>883</v>
      </c>
      <c r="B139" s="2" t="s">
        <v>43</v>
      </c>
      <c r="C139" s="26">
        <v>54469.4804</v>
      </c>
      <c r="D139" s="1" t="s">
        <v>159</v>
      </c>
      <c r="E139" s="1">
        <f>VLOOKUP(C139,'Active 1'!$C$21:$E$411,3,FALSE)</f>
        <v>29489.072749821069</v>
      </c>
      <c r="G139" s="1">
        <v>29489</v>
      </c>
      <c r="H139" s="1">
        <v>-3.7000000000000002E-3</v>
      </c>
      <c r="M139" s="1" t="s">
        <v>828</v>
      </c>
      <c r="N139" s="1" t="s">
        <v>884</v>
      </c>
      <c r="O139" s="1" t="s">
        <v>885</v>
      </c>
    </row>
    <row r="140" spans="1:15">
      <c r="A140" s="1" t="s">
        <v>36</v>
      </c>
      <c r="B140" s="2" t="s">
        <v>46</v>
      </c>
      <c r="C140" s="26">
        <v>54498.738700000002</v>
      </c>
      <c r="D140" s="1" t="s">
        <v>487</v>
      </c>
      <c r="E140" s="1">
        <f>VLOOKUP(C140,'Active 1'!$C$21:$E$411,3,FALSE)</f>
        <v>29551.57371777721</v>
      </c>
      <c r="G140" s="1">
        <v>29551</v>
      </c>
      <c r="H140" s="1">
        <v>-3.3E-3</v>
      </c>
      <c r="M140" s="1" t="s">
        <v>856</v>
      </c>
      <c r="N140" s="1" t="s">
        <v>886</v>
      </c>
    </row>
    <row r="141" spans="1:15">
      <c r="A141" s="1" t="s">
        <v>873</v>
      </c>
      <c r="B141" s="2" t="s">
        <v>43</v>
      </c>
      <c r="C141" s="26">
        <v>54521.443299999999</v>
      </c>
      <c r="D141" s="1" t="s">
        <v>827</v>
      </c>
      <c r="E141" s="1">
        <f>VLOOKUP(C141,'Active 1'!$C$21:$E$411,3,FALSE)</f>
        <v>29600.074808990878</v>
      </c>
      <c r="G141" s="1">
        <v>29600</v>
      </c>
      <c r="H141" s="1">
        <v>-2.8999999999999998E-3</v>
      </c>
      <c r="M141" s="1" t="s">
        <v>881</v>
      </c>
      <c r="N141" s="1" t="s">
        <v>887</v>
      </c>
    </row>
    <row r="142" spans="1:15">
      <c r="A142" s="1" t="s">
        <v>836</v>
      </c>
      <c r="B142" s="2" t="s">
        <v>46</v>
      </c>
      <c r="C142" s="26">
        <v>54575.977800000001</v>
      </c>
      <c r="D142" s="1" t="s">
        <v>601</v>
      </c>
      <c r="E142" s="1">
        <f>VLOOKUP(C142,'Active 1'!$C$21:$E$411,3,FALSE)</f>
        <v>29716.570266245883</v>
      </c>
      <c r="G142" s="1">
        <v>29716</v>
      </c>
      <c r="H142" s="1">
        <v>-5.1000000000000004E-3</v>
      </c>
      <c r="M142" s="1" t="s">
        <v>837</v>
      </c>
      <c r="N142" s="1" t="s">
        <v>888</v>
      </c>
    </row>
    <row r="143" spans="1:15">
      <c r="A143" s="1" t="s">
        <v>36</v>
      </c>
      <c r="B143" s="2" t="s">
        <v>43</v>
      </c>
      <c r="C143" s="26">
        <v>54816.832000000002</v>
      </c>
      <c r="D143" s="1" t="s">
        <v>487</v>
      </c>
      <c r="E143" s="1">
        <f>VLOOKUP(C143,'Active 1'!$C$21:$E$411,3,FALSE)</f>
        <v>30231.077966156732</v>
      </c>
      <c r="G143" s="1">
        <v>30231</v>
      </c>
      <c r="H143" s="1">
        <v>-2.3E-3</v>
      </c>
      <c r="M143" s="1" t="s">
        <v>856</v>
      </c>
      <c r="N143" s="1" t="s">
        <v>886</v>
      </c>
    </row>
    <row r="144" spans="1:15">
      <c r="A144" s="1" t="s">
        <v>793</v>
      </c>
      <c r="B144" s="2" t="s">
        <v>43</v>
      </c>
      <c r="C144" s="26">
        <v>54845.857000000004</v>
      </c>
      <c r="D144" s="1" t="s">
        <v>159</v>
      </c>
      <c r="E144" s="1">
        <f>VLOOKUP(C144,'Active 1'!$C$21:$E$411,3,FALSE)</f>
        <v>30293.080563536863</v>
      </c>
      <c r="G144" s="1">
        <v>30293</v>
      </c>
      <c r="H144" s="1">
        <v>-1.1999999999999999E-3</v>
      </c>
      <c r="M144" s="1" t="s">
        <v>794</v>
      </c>
      <c r="N144" s="1" t="s">
        <v>889</v>
      </c>
    </row>
    <row r="145" spans="1:15">
      <c r="A145" s="1" t="s">
        <v>890</v>
      </c>
      <c r="B145" s="2" t="s">
        <v>43</v>
      </c>
      <c r="C145" s="26">
        <v>54854.748800000001</v>
      </c>
      <c r="D145" s="1" t="s">
        <v>159</v>
      </c>
      <c r="E145" s="1">
        <f>VLOOKUP(C145,'Active 1'!$C$21:$E$411,3,FALSE)</f>
        <v>30312.075040552692</v>
      </c>
      <c r="G145" s="1">
        <v>30312</v>
      </c>
      <c r="H145" s="1">
        <v>-3.8E-3</v>
      </c>
      <c r="M145" s="1" t="s">
        <v>891</v>
      </c>
      <c r="N145" s="1" t="s">
        <v>892</v>
      </c>
    </row>
    <row r="146" spans="1:15">
      <c r="A146" s="1" t="s">
        <v>883</v>
      </c>
      <c r="B146" s="2" t="s">
        <v>46</v>
      </c>
      <c r="C146" s="26">
        <v>54937.3747</v>
      </c>
      <c r="D146" s="1" t="s">
        <v>159</v>
      </c>
      <c r="E146" s="1">
        <f>VLOOKUP(C146,'Active 1'!$C$21:$E$411,3,FALSE)</f>
        <v>30488.578758412139</v>
      </c>
      <c r="G146" s="1">
        <v>30488</v>
      </c>
      <c r="H146" s="1">
        <v>-2.3E-3</v>
      </c>
      <c r="M146" s="1" t="s">
        <v>828</v>
      </c>
      <c r="N146" s="1" t="s">
        <v>884</v>
      </c>
      <c r="O146" s="1" t="s">
        <v>885</v>
      </c>
    </row>
    <row r="147" spans="1:15">
      <c r="A147" s="1" t="s">
        <v>893</v>
      </c>
      <c r="B147" s="2" t="s">
        <v>43</v>
      </c>
      <c r="C147" s="26">
        <v>54941.354399999997</v>
      </c>
      <c r="D147" s="1" t="s">
        <v>827</v>
      </c>
      <c r="E147" s="1">
        <f>VLOOKUP(C147,'Active 1'!$C$21:$E$411,3,FALSE)</f>
        <v>30497.080110239651</v>
      </c>
      <c r="G147" s="1">
        <v>30497</v>
      </c>
      <c r="H147" s="1">
        <v>-1.6999999999999999E-3</v>
      </c>
      <c r="M147" s="1" t="s">
        <v>894</v>
      </c>
      <c r="N147" s="1" t="s">
        <v>895</v>
      </c>
    </row>
    <row r="148" spans="1:15">
      <c r="A148" s="1" t="s">
        <v>893</v>
      </c>
      <c r="B148" s="2" t="s">
        <v>46</v>
      </c>
      <c r="C148" s="26">
        <v>54941.5893</v>
      </c>
      <c r="D148" s="1" t="s">
        <v>827</v>
      </c>
      <c r="E148" s="1">
        <f>VLOOKUP(C148,'Active 1'!$C$21:$E$411,3,FALSE)</f>
        <v>30497.581898702174</v>
      </c>
      <c r="G148" s="1">
        <v>30497</v>
      </c>
      <c r="H148" s="1">
        <v>-8.0000000000000004E-4</v>
      </c>
      <c r="M148" s="1" t="s">
        <v>894</v>
      </c>
      <c r="N148" s="1" t="s">
        <v>895</v>
      </c>
    </row>
    <row r="149" spans="1:15">
      <c r="A149" s="1" t="s">
        <v>793</v>
      </c>
      <c r="B149" s="2" t="s">
        <v>46</v>
      </c>
      <c r="C149" s="26">
        <v>55201.868000000002</v>
      </c>
      <c r="D149" s="1" t="s">
        <v>159</v>
      </c>
      <c r="E149" s="1">
        <f>VLOOKUP(C149,'Active 1'!$C$21:$E$411,3,FALSE)</f>
        <v>31053.5838088735</v>
      </c>
      <c r="G149" s="1">
        <v>31053</v>
      </c>
      <c r="H149" s="1">
        <v>-6.9999999999999999E-4</v>
      </c>
      <c r="M149" s="1" t="s">
        <v>794</v>
      </c>
      <c r="N149" s="1" t="s">
        <v>896</v>
      </c>
    </row>
    <row r="150" spans="1:15">
      <c r="A150" s="1" t="s">
        <v>845</v>
      </c>
      <c r="B150" s="2" t="s">
        <v>43</v>
      </c>
      <c r="C150" s="26">
        <v>55236.741499999996</v>
      </c>
      <c r="D150" s="1" t="s">
        <v>159</v>
      </c>
      <c r="E150" s="1">
        <f>VLOOKUP(C150,'Active 1'!$C$21:$E$411,3,FALSE)</f>
        <v>31128.079849518996</v>
      </c>
      <c r="G150" s="1">
        <v>31128</v>
      </c>
      <c r="H150" s="1">
        <v>-2.8E-3</v>
      </c>
      <c r="M150" s="1" t="s">
        <v>891</v>
      </c>
      <c r="N150" s="1" t="s">
        <v>897</v>
      </c>
    </row>
    <row r="151" spans="1:15">
      <c r="A151" s="1" t="s">
        <v>883</v>
      </c>
      <c r="B151" s="2" t="s">
        <v>43</v>
      </c>
      <c r="C151" s="26">
        <v>55272.3197</v>
      </c>
      <c r="D151" s="1" t="s">
        <v>159</v>
      </c>
      <c r="E151" s="1">
        <f>VLOOKUP(C151,'Active 1'!$C$21:$E$411,3,FALSE)</f>
        <v>31204.081255552064</v>
      </c>
      <c r="G151" s="1">
        <v>31204</v>
      </c>
      <c r="H151" s="1">
        <v>-2.2000000000000001E-3</v>
      </c>
      <c r="M151" s="1" t="s">
        <v>898</v>
      </c>
      <c r="N151" s="1" t="s">
        <v>899</v>
      </c>
    </row>
    <row r="152" spans="1:15">
      <c r="A152" s="1" t="s">
        <v>873</v>
      </c>
      <c r="B152" s="2" t="s">
        <v>43</v>
      </c>
      <c r="C152" s="26">
        <v>55279.341899999999</v>
      </c>
      <c r="D152" s="1" t="s">
        <v>827</v>
      </c>
      <c r="E152" s="1">
        <f>VLOOKUP(C152,'Active 1'!$C$21:$E$411,3,FALSE)</f>
        <v>31219.081932186782</v>
      </c>
      <c r="G152" s="1">
        <v>31219</v>
      </c>
      <c r="H152" s="1">
        <v>-1.9E-3</v>
      </c>
      <c r="M152" s="1" t="s">
        <v>806</v>
      </c>
      <c r="N152" s="1" t="s">
        <v>900</v>
      </c>
    </row>
    <row r="153" spans="1:15">
      <c r="A153" s="1" t="s">
        <v>901</v>
      </c>
      <c r="B153" s="2" t="s">
        <v>43</v>
      </c>
      <c r="C153" s="26">
        <v>55297.130499999999</v>
      </c>
      <c r="D153" s="1" t="s">
        <v>159</v>
      </c>
      <c r="E153" s="1">
        <f>VLOOKUP(C153,'Active 1'!$C$21:$E$411,3,FALSE)</f>
        <v>31257.081567113779</v>
      </c>
      <c r="G153" s="1">
        <v>31257</v>
      </c>
      <c r="H153" s="1">
        <v>-2.0999999999999999E-3</v>
      </c>
      <c r="M153" s="1" t="s">
        <v>902</v>
      </c>
      <c r="N153" s="1" t="s">
        <v>903</v>
      </c>
    </row>
    <row r="154" spans="1:15">
      <c r="A154" s="1" t="s">
        <v>793</v>
      </c>
      <c r="B154" s="2" t="s">
        <v>43</v>
      </c>
      <c r="C154" s="26">
        <v>55579.8776</v>
      </c>
      <c r="D154" s="1" t="s">
        <v>159</v>
      </c>
      <c r="E154" s="1">
        <f>VLOOKUP(C154,'Active 1'!$C$21:$E$411,3,FALSE)</f>
        <v>31861.080003003466</v>
      </c>
      <c r="G154" s="1">
        <v>31861</v>
      </c>
      <c r="H154" s="1">
        <v>-3.7000000000000002E-3</v>
      </c>
      <c r="M154" s="1" t="s">
        <v>794</v>
      </c>
      <c r="N154" s="1" t="s">
        <v>904</v>
      </c>
    </row>
    <row r="155" spans="1:15">
      <c r="A155" s="1" t="s">
        <v>879</v>
      </c>
      <c r="B155" s="2" t="s">
        <v>43</v>
      </c>
      <c r="C155" s="26">
        <v>55600.476000000002</v>
      </c>
      <c r="D155" s="1" t="e">
        <f>-#NAME?</f>
        <v>#NAME?</v>
      </c>
      <c r="E155" s="1">
        <f>VLOOKUP(C155,'Active 1'!$C$21:$E$411,3,FALSE)</f>
        <v>31905.081873869098</v>
      </c>
      <c r="G155" s="1">
        <v>31905</v>
      </c>
      <c r="H155" s="1">
        <v>-2.8999999999999998E-3</v>
      </c>
      <c r="M155" s="1" t="s">
        <v>880</v>
      </c>
      <c r="N155" s="1" t="s">
        <v>905</v>
      </c>
      <c r="O155" s="1">
        <v>1603</v>
      </c>
    </row>
    <row r="156" spans="1:15">
      <c r="A156" s="1" t="s">
        <v>879</v>
      </c>
      <c r="B156" s="2" t="s">
        <v>46</v>
      </c>
      <c r="C156" s="26">
        <v>55600.712699999996</v>
      </c>
      <c r="D156" s="1" t="e">
        <f>-#NAME?</f>
        <v>#NAME?</v>
      </c>
      <c r="E156" s="1">
        <f>VLOOKUP(C156,'Active 1'!$C$21:$E$411,3,FALSE)</f>
        <v>31905.587507453922</v>
      </c>
      <c r="G156" s="1">
        <v>31905</v>
      </c>
      <c r="H156" s="1">
        <v>-2.0000000000000001E-4</v>
      </c>
      <c r="M156" s="1" t="s">
        <v>880</v>
      </c>
      <c r="N156" s="1" t="s">
        <v>905</v>
      </c>
      <c r="O156" s="1">
        <v>1603</v>
      </c>
    </row>
    <row r="157" spans="1:15">
      <c r="A157" s="1" t="s">
        <v>883</v>
      </c>
      <c r="B157" s="2" t="s">
        <v>43</v>
      </c>
      <c r="C157" s="26">
        <v>55603.284200000002</v>
      </c>
      <c r="D157" s="1" t="s">
        <v>487</v>
      </c>
      <c r="E157" s="1">
        <f>VLOOKUP(C157,'Active 1'!$C$21:$E$411,3,FALSE)</f>
        <v>31911.080691921219</v>
      </c>
      <c r="G157" s="1">
        <v>31911</v>
      </c>
      <c r="H157" s="1">
        <v>-3.5000000000000001E-3</v>
      </c>
      <c r="M157" s="1" t="s">
        <v>898</v>
      </c>
      <c r="N157" s="1" t="s">
        <v>906</v>
      </c>
    </row>
    <row r="158" spans="1:15">
      <c r="A158" s="1" t="s">
        <v>883</v>
      </c>
      <c r="B158" s="2" t="s">
        <v>43</v>
      </c>
      <c r="C158" s="26">
        <v>55622.478300000002</v>
      </c>
      <c r="D158" s="1" t="s">
        <v>159</v>
      </c>
      <c r="E158" s="1">
        <f>VLOOKUP(C158,'Active 1'!$C$21:$E$411,3,FALSE)</f>
        <v>31952.082726524972</v>
      </c>
      <c r="G158" s="1">
        <v>31952</v>
      </c>
      <c r="H158" s="1">
        <v>-2.5999999999999999E-3</v>
      </c>
      <c r="M158" s="1" t="s">
        <v>828</v>
      </c>
      <c r="N158" s="1" t="s">
        <v>907</v>
      </c>
    </row>
    <row r="159" spans="1:15">
      <c r="A159" s="1" t="s">
        <v>883</v>
      </c>
      <c r="B159" s="2" t="s">
        <v>46</v>
      </c>
      <c r="C159" s="26">
        <v>55628.331700000002</v>
      </c>
      <c r="D159" s="1" t="s">
        <v>159</v>
      </c>
      <c r="E159" s="1">
        <f>VLOOKUP(C159,'Active 1'!$C$21:$E$411,3,FALSE)</f>
        <v>31964.586637067776</v>
      </c>
      <c r="G159" s="1">
        <v>31964</v>
      </c>
      <c r="H159" s="1">
        <v>-6.9999999999999999E-4</v>
      </c>
      <c r="M159" s="1" t="s">
        <v>828</v>
      </c>
      <c r="N159" s="1" t="s">
        <v>907</v>
      </c>
    </row>
    <row r="160" spans="1:15">
      <c r="A160" s="1" t="s">
        <v>908</v>
      </c>
      <c r="B160" s="2" t="s">
        <v>46</v>
      </c>
      <c r="C160" s="26">
        <v>55642.387900000002</v>
      </c>
      <c r="D160" s="1" t="s">
        <v>159</v>
      </c>
      <c r="E160" s="1">
        <f>VLOOKUP(C160,'Active 1'!$C$21:$E$411,3,FALSE)</f>
        <v>31994.613197250186</v>
      </c>
      <c r="G160" s="1">
        <v>31994</v>
      </c>
      <c r="H160" s="1">
        <v>1.17E-2</v>
      </c>
      <c r="M160" s="1" t="s">
        <v>909</v>
      </c>
      <c r="N160" s="1" t="s">
        <v>910</v>
      </c>
    </row>
    <row r="161" spans="1:14">
      <c r="A161" s="1" t="s">
        <v>893</v>
      </c>
      <c r="B161" s="2" t="s">
        <v>43</v>
      </c>
      <c r="C161" s="26">
        <v>55660.398099999999</v>
      </c>
      <c r="D161" s="1" t="s">
        <v>827</v>
      </c>
      <c r="E161" s="1">
        <f>VLOOKUP(C161,'Active 1'!$C$21:$E$411,3,FALSE)</f>
        <v>32033.086209458121</v>
      </c>
      <c r="G161" s="1">
        <v>32033</v>
      </c>
      <c r="H161" s="1">
        <v>-1.1000000000000001E-3</v>
      </c>
      <c r="M161" s="1" t="s">
        <v>894</v>
      </c>
      <c r="N161" s="1" t="s">
        <v>911</v>
      </c>
    </row>
    <row r="162" spans="1:14">
      <c r="A162" s="1" t="s">
        <v>908</v>
      </c>
      <c r="B162" s="2" t="s">
        <v>43</v>
      </c>
      <c r="C162" s="26">
        <v>55661.332499999997</v>
      </c>
      <c r="D162" s="1" t="s">
        <v>159</v>
      </c>
      <c r="E162" s="1">
        <f>VLOOKUP(C162,'Active 1'!$C$21:$E$411,3,FALSE)</f>
        <v>32035.082255177051</v>
      </c>
      <c r="G162" s="1">
        <v>32035</v>
      </c>
      <c r="H162" s="1">
        <v>-2.8999999999999998E-3</v>
      </c>
      <c r="M162" s="1" t="s">
        <v>909</v>
      </c>
      <c r="N162" s="1" t="s">
        <v>910</v>
      </c>
    </row>
    <row r="163" spans="1:14">
      <c r="A163" s="1" t="s">
        <v>793</v>
      </c>
      <c r="B163" s="2" t="s">
        <v>43</v>
      </c>
      <c r="C163" s="26">
        <v>55663.6731</v>
      </c>
      <c r="D163" s="1" t="s">
        <v>159</v>
      </c>
      <c r="E163" s="1">
        <f>VLOOKUP(C163,'Active 1'!$C$21:$E$411,3,FALSE)</f>
        <v>32040.082195898089</v>
      </c>
      <c r="G163" s="1">
        <v>32040</v>
      </c>
      <c r="H163" s="1">
        <v>-3.0000000000000001E-3</v>
      </c>
      <c r="M163" s="1" t="s">
        <v>794</v>
      </c>
      <c r="N163" s="1" t="s">
        <v>904</v>
      </c>
    </row>
    <row r="164" spans="1:14">
      <c r="A164" s="1" t="s">
        <v>873</v>
      </c>
      <c r="B164" s="2" t="s">
        <v>43</v>
      </c>
      <c r="C164" s="26">
        <v>55667.4179</v>
      </c>
      <c r="D164" s="1" t="s">
        <v>827</v>
      </c>
      <c r="E164" s="1">
        <f>VLOOKUP(C164,'Active 1'!$C$21:$E$411,3,FALSE)</f>
        <v>32048.081759263088</v>
      </c>
      <c r="G164" s="1">
        <v>32048</v>
      </c>
      <c r="H164" s="1">
        <v>-3.2000000000000002E-3</v>
      </c>
      <c r="M164" s="1" t="s">
        <v>806</v>
      </c>
      <c r="N164" s="1" t="s">
        <v>911</v>
      </c>
    </row>
    <row r="165" spans="1:14">
      <c r="A165" s="1" t="s">
        <v>793</v>
      </c>
      <c r="B165" s="2" t="s">
        <v>43</v>
      </c>
      <c r="C165" s="26">
        <v>55946.892599999999</v>
      </c>
      <c r="D165" s="1" t="s">
        <v>159</v>
      </c>
      <c r="E165" s="1">
        <f>VLOOKUP(C165,'Active 1'!$C$21:$E$411,3,FALSE)</f>
        <v>32645.089762778382</v>
      </c>
      <c r="G165" s="1">
        <v>32645</v>
      </c>
      <c r="H165" s="1">
        <v>-2.9999999999999997E-4</v>
      </c>
      <c r="M165" s="1" t="s">
        <v>794</v>
      </c>
      <c r="N165" s="1" t="s">
        <v>912</v>
      </c>
    </row>
    <row r="166" spans="1:14">
      <c r="A166" s="1" t="s">
        <v>913</v>
      </c>
      <c r="B166" s="2" t="s">
        <v>43</v>
      </c>
      <c r="C166" s="26">
        <v>55952.978300000002</v>
      </c>
      <c r="D166" s="1" t="s">
        <v>625</v>
      </c>
      <c r="E166" s="1">
        <f>VLOOKUP(C166,'Active 1'!$C$21:$E$411,3,FALSE)</f>
        <v>32658.089907718138</v>
      </c>
      <c r="G166" s="1">
        <v>32658</v>
      </c>
      <c r="H166" s="1">
        <v>-2.9999999999999997E-4</v>
      </c>
      <c r="M166" s="1" t="s">
        <v>914</v>
      </c>
      <c r="N166" s="1" t="s">
        <v>915</v>
      </c>
    </row>
    <row r="167" spans="1:14">
      <c r="A167" s="1" t="s">
        <v>913</v>
      </c>
      <c r="B167" s="2" t="s">
        <v>46</v>
      </c>
      <c r="C167" s="26">
        <v>55953.212699999996</v>
      </c>
      <c r="D167" s="1" t="s">
        <v>625</v>
      </c>
      <c r="E167" s="1">
        <f>VLOOKUP(C167,'Active 1'!$C$21:$E$411,3,FALSE)</f>
        <v>32658.590628091111</v>
      </c>
      <c r="G167" s="1">
        <v>32658</v>
      </c>
      <c r="H167" s="1">
        <v>1E-4</v>
      </c>
      <c r="M167" s="1" t="s">
        <v>914</v>
      </c>
      <c r="N167" s="1" t="s">
        <v>915</v>
      </c>
    </row>
    <row r="168" spans="1:14">
      <c r="A168" s="1" t="s">
        <v>913</v>
      </c>
      <c r="B168" s="2" t="s">
        <v>46</v>
      </c>
      <c r="C168" s="26">
        <v>55955.083200000001</v>
      </c>
      <c r="D168" s="1" t="s">
        <v>625</v>
      </c>
      <c r="E168" s="1">
        <f>VLOOKUP(C168,'Active 1'!$C$21:$E$411,3,FALSE)</f>
        <v>32662.586351033395</v>
      </c>
      <c r="G168" s="1">
        <v>32662</v>
      </c>
      <c r="H168" s="1">
        <v>-1.9E-3</v>
      </c>
      <c r="M168" s="1" t="s">
        <v>914</v>
      </c>
      <c r="N168" s="1" t="s">
        <v>915</v>
      </c>
    </row>
    <row r="169" spans="1:14">
      <c r="A169" s="1" t="s">
        <v>913</v>
      </c>
      <c r="B169" s="2" t="s">
        <v>43</v>
      </c>
      <c r="C169" s="26">
        <v>55955.319100000001</v>
      </c>
      <c r="D169" s="1" t="s">
        <v>625</v>
      </c>
      <c r="E169" s="1">
        <f>VLOOKUP(C169,'Active 1'!$C$21:$E$411,3,FALSE)</f>
        <v>32663.090275674978</v>
      </c>
      <c r="G169" s="1">
        <v>32663</v>
      </c>
      <c r="H169" s="1">
        <v>-1E-4</v>
      </c>
      <c r="M169" s="1" t="s">
        <v>914</v>
      </c>
      <c r="N169" s="1" t="s">
        <v>915</v>
      </c>
    </row>
    <row r="170" spans="1:14">
      <c r="A170" s="1" t="s">
        <v>901</v>
      </c>
      <c r="B170" s="2" t="s">
        <v>43</v>
      </c>
      <c r="C170" s="26">
        <v>56011.960200000001</v>
      </c>
      <c r="D170" s="1" t="s">
        <v>159</v>
      </c>
      <c r="E170" s="1">
        <f>VLOOKUP(C170,'Active 1'!$C$21:$E$411,3,FALSE)</f>
        <v>32784.085807749652</v>
      </c>
      <c r="G170" s="1">
        <v>32784</v>
      </c>
      <c r="H170" s="1">
        <v>-2.3999999999999998E-3</v>
      </c>
      <c r="M170" s="1" t="s">
        <v>902</v>
      </c>
      <c r="N170" s="1" t="s">
        <v>916</v>
      </c>
    </row>
    <row r="171" spans="1:14">
      <c r="A171" s="1" t="s">
        <v>901</v>
      </c>
      <c r="B171" s="2" t="s">
        <v>46</v>
      </c>
      <c r="C171" s="26">
        <v>56012.196600000003</v>
      </c>
      <c r="D171" s="1" t="s">
        <v>159</v>
      </c>
      <c r="E171" s="1">
        <f>VLOOKUP(C171,'Active 1'!$C$21:$E$411,3,FALSE)</f>
        <v>32784.590800480772</v>
      </c>
      <c r="G171" s="1">
        <v>32784</v>
      </c>
      <c r="H171" s="1">
        <v>0</v>
      </c>
      <c r="M171" s="1" t="s">
        <v>902</v>
      </c>
      <c r="N171" s="1" t="s">
        <v>916</v>
      </c>
    </row>
    <row r="172" spans="1:14">
      <c r="A172" s="1" t="s">
        <v>793</v>
      </c>
      <c r="B172" s="2" t="s">
        <v>46</v>
      </c>
      <c r="C172" s="26">
        <v>56309.925000000003</v>
      </c>
      <c r="D172" s="1" t="s">
        <v>159</v>
      </c>
      <c r="E172" s="1">
        <f>VLOOKUP(C172,'Active 1'!$C$21:$E$411,3,FALSE)</f>
        <v>33420.591975806499</v>
      </c>
      <c r="G172" s="1">
        <v>33420</v>
      </c>
      <c r="H172" s="1">
        <v>-2.9999999999999997E-4</v>
      </c>
      <c r="M172" s="1" t="s">
        <v>794</v>
      </c>
      <c r="N172" s="1" t="s">
        <v>917</v>
      </c>
    </row>
    <row r="173" spans="1:14">
      <c r="A173" s="1" t="s">
        <v>913</v>
      </c>
      <c r="B173" s="2" t="s">
        <v>46</v>
      </c>
      <c r="C173" s="26">
        <v>56321.1607</v>
      </c>
      <c r="D173" s="1" t="s">
        <v>625</v>
      </c>
      <c r="E173" s="1">
        <f>VLOOKUP(C173,'Active 1'!$C$21:$E$411,3,FALSE)</f>
        <v>33444.593442934274</v>
      </c>
      <c r="G173" s="1">
        <v>33444</v>
      </c>
      <c r="H173" s="1">
        <v>2.9999999999999997E-4</v>
      </c>
      <c r="M173" s="1" t="s">
        <v>914</v>
      </c>
      <c r="N173" s="1" t="s">
        <v>918</v>
      </c>
    </row>
    <row r="174" spans="1:14">
      <c r="A174" s="1" t="s">
        <v>901</v>
      </c>
      <c r="B174" s="2" t="s">
        <v>46</v>
      </c>
      <c r="C174" s="26">
        <v>56335.204100000003</v>
      </c>
      <c r="D174" s="1" t="s">
        <v>159</v>
      </c>
      <c r="E174" s="1">
        <f>VLOOKUP(C174,'Active 1'!$C$21:$E$411,3,FALSE)</f>
        <v>33474.592660024653</v>
      </c>
      <c r="G174" s="1">
        <v>33474</v>
      </c>
      <c r="H174" s="1">
        <v>-1E-4</v>
      </c>
      <c r="M174" s="1" t="s">
        <v>902</v>
      </c>
      <c r="N174" s="1" t="s">
        <v>919</v>
      </c>
    </row>
    <row r="175" spans="1:14">
      <c r="A175" s="1" t="s">
        <v>901</v>
      </c>
      <c r="B175" s="2" t="s">
        <v>46</v>
      </c>
      <c r="C175" s="26">
        <v>56335.204299999998</v>
      </c>
      <c r="D175" s="1" t="s">
        <v>49</v>
      </c>
      <c r="E175" s="1">
        <f>VLOOKUP(C175,'Active 1'!$C$21:$E$411,3,FALSE)</f>
        <v>33474.593087260451</v>
      </c>
      <c r="G175" s="1">
        <v>33474</v>
      </c>
      <c r="H175" s="1">
        <v>1E-4</v>
      </c>
      <c r="M175" s="1" t="s">
        <v>902</v>
      </c>
      <c r="N175" s="1" t="s">
        <v>919</v>
      </c>
    </row>
    <row r="176" spans="1:14">
      <c r="A176" s="1" t="s">
        <v>901</v>
      </c>
      <c r="B176" s="2" t="s">
        <v>46</v>
      </c>
      <c r="C176" s="26">
        <v>56335.204299999998</v>
      </c>
      <c r="D176" s="1" t="s">
        <v>625</v>
      </c>
      <c r="E176" s="1">
        <f>VLOOKUP(C176,'Active 1'!$C$21:$E$411,3,FALSE)</f>
        <v>33474.593087260451</v>
      </c>
      <c r="G176" s="1">
        <v>33474</v>
      </c>
      <c r="H176" s="1">
        <v>1E-4</v>
      </c>
      <c r="M176" s="1" t="s">
        <v>902</v>
      </c>
      <c r="N176" s="1" t="s">
        <v>919</v>
      </c>
    </row>
    <row r="177" spans="1:15">
      <c r="E177" s="1" t="e">
        <f>VLOOKUP(C177,'Active 1'!$C$21:$E$411,3,FALSE)</f>
        <v>#N/A</v>
      </c>
    </row>
    <row r="178" spans="1:15">
      <c r="E178" s="1" t="e">
        <f>VLOOKUP(C178,'Active 1'!$C$21:$E$411,3,FALSE)</f>
        <v>#N/A</v>
      </c>
      <c r="G178" s="1" t="s">
        <v>920</v>
      </c>
      <c r="H178" s="1" t="s">
        <v>921</v>
      </c>
    </row>
    <row r="179" spans="1:15">
      <c r="A179" s="1" t="s">
        <v>922</v>
      </c>
      <c r="B179" s="2" t="s">
        <v>46</v>
      </c>
      <c r="C179" s="26">
        <v>43925.625999999997</v>
      </c>
      <c r="D179" s="1" t="s">
        <v>33</v>
      </c>
      <c r="E179" s="1">
        <f>VLOOKUP(C179,'Active 1'!$C$21:$E$411,3,FALSE)</f>
        <v>6965.511709412137</v>
      </c>
      <c r="G179" s="1">
        <v>6965</v>
      </c>
      <c r="H179" s="1">
        <v>4.0000000000000002E-4</v>
      </c>
      <c r="M179" s="1" t="s">
        <v>923</v>
      </c>
      <c r="N179" s="1" t="s">
        <v>924</v>
      </c>
    </row>
    <row r="180" spans="1:15">
      <c r="A180" s="1" t="s">
        <v>922</v>
      </c>
      <c r="B180" s="2" t="s">
        <v>43</v>
      </c>
      <c r="C180" s="26">
        <v>44372.453000000001</v>
      </c>
      <c r="D180" s="1" t="s">
        <v>33</v>
      </c>
      <c r="E180" s="1">
        <f>VLOOKUP(C180,'Active 1'!$C$21:$E$411,3,FALSE)</f>
        <v>7920.014192773715</v>
      </c>
      <c r="G180" s="1">
        <v>7920</v>
      </c>
      <c r="H180" s="1">
        <v>2.0000000000000001E-4</v>
      </c>
      <c r="M180" s="1" t="s">
        <v>923</v>
      </c>
      <c r="N180" s="1" t="s">
        <v>924</v>
      </c>
    </row>
    <row r="181" spans="1:15">
      <c r="A181" s="1" t="s">
        <v>925</v>
      </c>
      <c r="B181" s="2" t="s">
        <v>46</v>
      </c>
      <c r="C181" s="26">
        <v>45051.459000000003</v>
      </c>
      <c r="D181" s="1" t="s">
        <v>33</v>
      </c>
      <c r="E181" s="1">
        <f>VLOOKUP(C181,'Active 1'!$C$21:$E$411,3,FALSE)</f>
        <v>9370.4925954159153</v>
      </c>
      <c r="G181" s="1">
        <v>9370</v>
      </c>
      <c r="H181" s="1">
        <v>-1.2E-2</v>
      </c>
      <c r="M181" s="1" t="s">
        <v>45</v>
      </c>
      <c r="N181" s="1" t="s">
        <v>926</v>
      </c>
    </row>
    <row r="182" spans="1:15">
      <c r="A182" s="1" t="s">
        <v>925</v>
      </c>
      <c r="B182" s="2" t="s">
        <v>43</v>
      </c>
      <c r="C182" s="26">
        <v>45107.41</v>
      </c>
      <c r="D182" s="1" t="s">
        <v>33</v>
      </c>
      <c r="E182" s="1">
        <f>VLOOKUP(C182,'Active 1'!$C$21:$E$411,3,FALSE)</f>
        <v>9490.0139503173959</v>
      </c>
      <c r="G182" s="1">
        <v>9490</v>
      </c>
      <c r="H182" s="1">
        <v>-2.2000000000000001E-3</v>
      </c>
      <c r="M182" s="1" t="s">
        <v>45</v>
      </c>
      <c r="N182" s="1" t="s">
        <v>926</v>
      </c>
    </row>
    <row r="183" spans="1:15">
      <c r="A183" s="1" t="s">
        <v>927</v>
      </c>
      <c r="B183" s="2" t="s">
        <v>46</v>
      </c>
      <c r="C183" s="26">
        <v>45781.273999999998</v>
      </c>
      <c r="D183" s="1" t="s">
        <v>33</v>
      </c>
      <c r="E183" s="1">
        <f>VLOOKUP(C183,'Active 1'!$C$21:$E$411,3,FALSE)</f>
        <v>10929.508120204073</v>
      </c>
      <c r="G183" s="1">
        <v>10929</v>
      </c>
      <c r="H183" s="1">
        <v>-7.0000000000000001E-3</v>
      </c>
      <c r="M183" s="1" t="s">
        <v>928</v>
      </c>
      <c r="N183" s="1" t="s">
        <v>929</v>
      </c>
    </row>
    <row r="184" spans="1:15">
      <c r="A184" s="1" t="s">
        <v>927</v>
      </c>
      <c r="B184" s="2" t="s">
        <v>46</v>
      </c>
      <c r="C184" s="26">
        <v>45809.362000000001</v>
      </c>
      <c r="D184" s="1" t="s">
        <v>33</v>
      </c>
      <c r="E184" s="1">
        <f>VLOOKUP(C184,'Active 1'!$C$21:$E$411,3,FALSE)</f>
        <v>10989.509117799704</v>
      </c>
      <c r="G184" s="1">
        <v>10989</v>
      </c>
      <c r="H184" s="1">
        <v>-6.6E-3</v>
      </c>
      <c r="M184" s="1" t="s">
        <v>928</v>
      </c>
      <c r="N184" s="1" t="s">
        <v>930</v>
      </c>
    </row>
    <row r="185" spans="1:15">
      <c r="A185" s="1" t="s">
        <v>922</v>
      </c>
      <c r="B185" s="2" t="s">
        <v>46</v>
      </c>
      <c r="C185" s="26">
        <v>46035.476000000002</v>
      </c>
      <c r="D185" s="1" t="s">
        <v>33</v>
      </c>
      <c r="E185" s="1">
        <f>VLOOKUP(C185,'Active 1'!$C$21:$E$411,3,FALSE)</f>
        <v>11472.529111047244</v>
      </c>
      <c r="G185" s="1">
        <v>11472</v>
      </c>
      <c r="H185" s="1">
        <v>2.0999999999999999E-3</v>
      </c>
      <c r="M185" s="1" t="s">
        <v>923</v>
      </c>
      <c r="N185" s="1" t="s">
        <v>930</v>
      </c>
    </row>
    <row r="186" spans="1:15">
      <c r="A186" s="1" t="s">
        <v>922</v>
      </c>
      <c r="B186" s="2" t="s">
        <v>46</v>
      </c>
      <c r="C186" s="26">
        <v>46109.434999999998</v>
      </c>
      <c r="D186" s="1" t="s">
        <v>33</v>
      </c>
      <c r="E186" s="1">
        <f>VLOOKUP(C186,'Active 1'!$C$21:$E$411,3,FALSE)</f>
        <v>11630.518778562711</v>
      </c>
      <c r="G186" s="1">
        <v>11630</v>
      </c>
      <c r="H186" s="1">
        <v>-3.0000000000000001E-3</v>
      </c>
      <c r="M186" s="1" t="s">
        <v>923</v>
      </c>
      <c r="N186" s="1" t="s">
        <v>930</v>
      </c>
    </row>
    <row r="187" spans="1:15">
      <c r="A187" s="1" t="s">
        <v>931</v>
      </c>
      <c r="B187" s="2" t="s">
        <v>46</v>
      </c>
      <c r="C187" s="26">
        <v>46535.411</v>
      </c>
      <c r="D187" s="1" t="s">
        <v>33</v>
      </c>
      <c r="E187" s="1">
        <f>VLOOKUP(C187,'Active 1'!$C$21:$E$411,3,FALSE)</f>
        <v>12540.479792226681</v>
      </c>
      <c r="G187" s="1">
        <v>12540</v>
      </c>
      <c r="H187" s="1">
        <v>-2.2599999999999999E-2</v>
      </c>
      <c r="M187" s="1" t="s">
        <v>932</v>
      </c>
      <c r="N187" s="1" t="s">
        <v>933</v>
      </c>
    </row>
    <row r="188" spans="1:15">
      <c r="A188" s="1" t="s">
        <v>934</v>
      </c>
      <c r="B188" s="2" t="s">
        <v>46</v>
      </c>
      <c r="C188" s="26">
        <v>46535.415999999997</v>
      </c>
      <c r="D188" s="1" t="s">
        <v>33</v>
      </c>
      <c r="E188" s="1">
        <f>VLOOKUP(C188,'Active 1'!$C$21:$E$411,3,FALSE)</f>
        <v>12540.490473122003</v>
      </c>
      <c r="G188" s="1">
        <v>12540</v>
      </c>
      <c r="H188" s="1">
        <v>-1.7600000000000001E-2</v>
      </c>
      <c r="M188" s="1" t="s">
        <v>935</v>
      </c>
      <c r="N188" s="1" t="s">
        <v>936</v>
      </c>
      <c r="O188" s="1" t="s">
        <v>933</v>
      </c>
    </row>
    <row r="189" spans="1:15">
      <c r="A189" s="1" t="s">
        <v>937</v>
      </c>
      <c r="B189" s="2" t="s">
        <v>43</v>
      </c>
      <c r="C189" s="26">
        <v>46552.500999999997</v>
      </c>
      <c r="D189" s="1" t="s">
        <v>33</v>
      </c>
      <c r="E189" s="1">
        <f>VLOOKUP(C189,'Active 1'!$C$21:$E$411,3,FALSE)</f>
        <v>12576.987092458416</v>
      </c>
      <c r="G189" s="1">
        <v>12577</v>
      </c>
      <c r="H189" s="1">
        <v>-1.9300000000000001E-2</v>
      </c>
      <c r="M189" s="1" t="s">
        <v>776</v>
      </c>
      <c r="N189" s="1" t="s">
        <v>933</v>
      </c>
    </row>
    <row r="190" spans="1:15">
      <c r="A190" s="1" t="s">
        <v>931</v>
      </c>
      <c r="B190" s="2" t="s">
        <v>43</v>
      </c>
      <c r="C190" s="26">
        <v>46553.436999999998</v>
      </c>
      <c r="D190" s="1" t="s">
        <v>33</v>
      </c>
      <c r="E190" s="1">
        <f>VLOOKUP(C190,'Active 1'!$C$21:$E$411,3,FALSE)</f>
        <v>12578.986556063855</v>
      </c>
      <c r="G190" s="1">
        <v>12579</v>
      </c>
      <c r="H190" s="1">
        <v>-1.95E-2</v>
      </c>
      <c r="M190" s="1" t="s">
        <v>932</v>
      </c>
      <c r="N190" s="1" t="s">
        <v>933</v>
      </c>
    </row>
    <row r="191" spans="1:15">
      <c r="A191" s="1" t="s">
        <v>938</v>
      </c>
      <c r="B191" s="2" t="s">
        <v>46</v>
      </c>
      <c r="C191" s="26">
        <v>46708.627</v>
      </c>
      <c r="D191" s="1" t="s">
        <v>33</v>
      </c>
      <c r="E191" s="1">
        <f>VLOOKUP(C191,'Active 1'!$C$21:$E$411,3,FALSE)</f>
        <v>12910.500185260131</v>
      </c>
      <c r="G191" s="1">
        <v>12910</v>
      </c>
      <c r="H191" s="1">
        <v>-1.3599999999999999E-2</v>
      </c>
      <c r="M191" s="1" t="s">
        <v>159</v>
      </c>
      <c r="N191" s="1" t="s">
        <v>933</v>
      </c>
    </row>
    <row r="192" spans="1:15">
      <c r="A192" s="1" t="s">
        <v>939</v>
      </c>
      <c r="B192" s="2" t="s">
        <v>46</v>
      </c>
      <c r="C192" s="26">
        <v>46708.629000000001</v>
      </c>
      <c r="D192" s="1" t="s">
        <v>33</v>
      </c>
      <c r="E192" s="1">
        <f>VLOOKUP(C192,'Active 1'!$C$21:$E$411,3,FALSE)</f>
        <v>12910.504457618263</v>
      </c>
      <c r="G192" s="1">
        <v>12910</v>
      </c>
      <c r="H192" s="1">
        <v>-1.1599999999999999E-2</v>
      </c>
      <c r="M192" s="1" t="s">
        <v>940</v>
      </c>
      <c r="N192" s="1" t="s">
        <v>933</v>
      </c>
    </row>
    <row r="193" spans="1:15">
      <c r="A193" s="1" t="s">
        <v>82</v>
      </c>
      <c r="B193" s="2" t="s">
        <v>43</v>
      </c>
      <c r="C193" s="26">
        <v>46826.351999999999</v>
      </c>
      <c r="D193" s="1" t="s">
        <v>33</v>
      </c>
      <c r="E193" s="1">
        <f>VLOOKUP(C193,'Active 1'!$C$21:$E$411,3,FALSE)</f>
        <v>13161.981865762293</v>
      </c>
      <c r="G193" s="1">
        <v>13162</v>
      </c>
      <c r="H193" s="1">
        <v>-2.2599999999999999E-2</v>
      </c>
      <c r="M193" s="1" t="s">
        <v>932</v>
      </c>
      <c r="N193" s="1" t="s">
        <v>941</v>
      </c>
    </row>
    <row r="194" spans="1:15">
      <c r="A194" s="1" t="s">
        <v>82</v>
      </c>
      <c r="B194" s="2" t="s">
        <v>46</v>
      </c>
      <c r="C194" s="26">
        <v>46826.587</v>
      </c>
      <c r="D194" s="1" t="s">
        <v>33</v>
      </c>
      <c r="E194" s="1">
        <f>VLOOKUP(C194,'Active 1'!$C$21:$E$411,3,FALSE)</f>
        <v>13162.483867842719</v>
      </c>
      <c r="G194" s="1">
        <v>13162</v>
      </c>
      <c r="H194" s="1">
        <v>-2.1600000000000001E-2</v>
      </c>
      <c r="M194" s="1" t="s">
        <v>932</v>
      </c>
      <c r="N194" s="1" t="s">
        <v>941</v>
      </c>
    </row>
    <row r="195" spans="1:15">
      <c r="A195" s="1" t="s">
        <v>88</v>
      </c>
      <c r="B195" s="2" t="s">
        <v>46</v>
      </c>
      <c r="C195" s="26">
        <v>46851.394999999997</v>
      </c>
      <c r="D195" s="1" t="s">
        <v>33</v>
      </c>
      <c r="E195" s="1">
        <f>VLOOKUP(C195,'Active 1'!$C$21:$E$411,3,FALSE)</f>
        <v>13215.478198103045</v>
      </c>
      <c r="G195" s="1">
        <v>13215</v>
      </c>
      <c r="H195" s="1">
        <v>-2.4299999999999999E-2</v>
      </c>
      <c r="M195" s="1" t="s">
        <v>940</v>
      </c>
      <c r="N195" s="1" t="s">
        <v>941</v>
      </c>
    </row>
    <row r="196" spans="1:15">
      <c r="A196" s="1" t="s">
        <v>942</v>
      </c>
      <c r="B196" s="2" t="s">
        <v>46</v>
      </c>
      <c r="C196" s="26">
        <v>46851.4</v>
      </c>
      <c r="D196" s="1" t="s">
        <v>33</v>
      </c>
      <c r="E196" s="1">
        <f>VLOOKUP(C196,'Active 1'!$C$21:$E$411,3,FALSE)</f>
        <v>13215.488878998383</v>
      </c>
      <c r="G196" s="1">
        <v>13215</v>
      </c>
      <c r="H196" s="1">
        <v>-1.9300000000000001E-2</v>
      </c>
      <c r="M196" s="1" t="s">
        <v>806</v>
      </c>
      <c r="N196" s="1" t="s">
        <v>941</v>
      </c>
    </row>
    <row r="197" spans="1:15">
      <c r="A197" s="1" t="s">
        <v>943</v>
      </c>
      <c r="B197" s="2" t="s">
        <v>46</v>
      </c>
      <c r="C197" s="26">
        <v>46851.4</v>
      </c>
      <c r="D197" s="1" t="s">
        <v>33</v>
      </c>
      <c r="E197" s="1">
        <f>VLOOKUP(C197,'Active 1'!$C$21:$E$411,3,FALSE)</f>
        <v>13215.488878998383</v>
      </c>
      <c r="G197" s="1">
        <v>13215</v>
      </c>
      <c r="H197" s="1">
        <v>-1.9300000000000001E-2</v>
      </c>
      <c r="M197" s="1" t="s">
        <v>944</v>
      </c>
      <c r="N197" s="1" t="s">
        <v>941</v>
      </c>
    </row>
    <row r="198" spans="1:15">
      <c r="A198" s="1" t="s">
        <v>938</v>
      </c>
      <c r="B198" s="2" t="s">
        <v>46</v>
      </c>
      <c r="C198" s="26">
        <v>46851.404000000002</v>
      </c>
      <c r="D198" s="1" t="s">
        <v>33</v>
      </c>
      <c r="E198" s="1">
        <f>VLOOKUP(C198,'Active 1'!$C$21:$E$411,3,FALSE)</f>
        <v>13215.497423714647</v>
      </c>
      <c r="G198" s="1">
        <v>13215</v>
      </c>
      <c r="H198" s="1">
        <v>-1.5299999999999999E-2</v>
      </c>
      <c r="M198" s="1" t="s">
        <v>159</v>
      </c>
      <c r="N198" s="1" t="s">
        <v>941</v>
      </c>
    </row>
    <row r="199" spans="1:15">
      <c r="A199" s="1" t="s">
        <v>934</v>
      </c>
      <c r="B199" s="2" t="s">
        <v>43</v>
      </c>
      <c r="C199" s="26">
        <v>46891.425000000003</v>
      </c>
      <c r="D199" s="1" t="s">
        <v>33</v>
      </c>
      <c r="E199" s="1">
        <f>VLOOKUP(C199,'Active 1'!$C$21:$E$411,3,FALSE)</f>
        <v>13300.989446100524</v>
      </c>
      <c r="G199" s="1">
        <v>13301</v>
      </c>
      <c r="H199" s="1">
        <v>-1.9199999999999998E-2</v>
      </c>
      <c r="M199" s="1" t="s">
        <v>935</v>
      </c>
      <c r="N199" s="1" t="s">
        <v>936</v>
      </c>
      <c r="O199" s="1" t="s">
        <v>941</v>
      </c>
    </row>
    <row r="200" spans="1:15">
      <c r="A200" s="1" t="s">
        <v>942</v>
      </c>
      <c r="B200" s="2" t="s">
        <v>46</v>
      </c>
      <c r="C200" s="26">
        <v>46910.389000000003</v>
      </c>
      <c r="D200" s="1" t="s">
        <v>33</v>
      </c>
      <c r="E200" s="1">
        <f>VLOOKUP(C200,'Active 1'!$C$21:$E$411,3,FALSE)</f>
        <v>13341.499945901272</v>
      </c>
      <c r="G200" s="1">
        <v>13341</v>
      </c>
      <c r="H200" s="1">
        <v>-1.43E-2</v>
      </c>
      <c r="M200" s="1" t="s">
        <v>806</v>
      </c>
      <c r="N200" s="1" t="s">
        <v>941</v>
      </c>
    </row>
    <row r="201" spans="1:15">
      <c r="A201" s="1" t="s">
        <v>71</v>
      </c>
      <c r="B201" s="2" t="s">
        <v>46</v>
      </c>
      <c r="C201" s="26">
        <v>46910.396000000001</v>
      </c>
      <c r="D201" s="1" t="s">
        <v>33</v>
      </c>
      <c r="E201" s="1">
        <f>VLOOKUP(C201,'Active 1'!$C$21:$E$411,3,FALSE)</f>
        <v>13341.514899154727</v>
      </c>
      <c r="G201" s="1">
        <v>13341</v>
      </c>
      <c r="H201" s="1">
        <v>-7.3000000000000001E-3</v>
      </c>
      <c r="M201" s="1" t="s">
        <v>944</v>
      </c>
      <c r="N201" s="1" t="s">
        <v>941</v>
      </c>
    </row>
    <row r="202" spans="1:15">
      <c r="A202" s="1" t="s">
        <v>943</v>
      </c>
      <c r="B202" s="2" t="s">
        <v>46</v>
      </c>
      <c r="C202" s="26">
        <v>46910.398000000001</v>
      </c>
      <c r="D202" s="1" t="s">
        <v>33</v>
      </c>
      <c r="E202" s="1">
        <f>VLOOKUP(C202,'Active 1'!$C$21:$E$411,3,FALSE)</f>
        <v>13341.519171512859</v>
      </c>
      <c r="G202" s="1">
        <v>13341</v>
      </c>
      <c r="H202" s="1">
        <v>-5.3E-3</v>
      </c>
      <c r="M202" s="1" t="s">
        <v>944</v>
      </c>
      <c r="N202" s="1" t="s">
        <v>941</v>
      </c>
    </row>
    <row r="203" spans="1:15">
      <c r="A203" s="1" t="s">
        <v>945</v>
      </c>
      <c r="B203" s="2" t="s">
        <v>46</v>
      </c>
      <c r="C203" s="26">
        <v>46910.402999999998</v>
      </c>
      <c r="D203" s="1" t="s">
        <v>33</v>
      </c>
      <c r="E203" s="1">
        <f>VLOOKUP(C203,'Active 1'!$C$21:$E$411,3,FALSE)</f>
        <v>13341.529852408181</v>
      </c>
      <c r="G203" s="1">
        <v>13341</v>
      </c>
      <c r="H203" s="1">
        <v>-2.9999999999999997E-4</v>
      </c>
      <c r="M203" s="1" t="s">
        <v>776</v>
      </c>
      <c r="N203" s="1" t="s">
        <v>941</v>
      </c>
    </row>
    <row r="204" spans="1:15">
      <c r="A204" s="1" t="s">
        <v>946</v>
      </c>
      <c r="B204" s="2" t="s">
        <v>43</v>
      </c>
      <c r="C204" s="26">
        <v>46913.432000000001</v>
      </c>
      <c r="D204" s="1" t="s">
        <v>33</v>
      </c>
      <c r="E204" s="1">
        <f>VLOOKUP(C204,'Active 1'!$C$21:$E$411,3,FALSE)</f>
        <v>13348.000338798001</v>
      </c>
      <c r="G204" s="1">
        <v>13348</v>
      </c>
      <c r="H204" s="1">
        <v>-1.4200000000000001E-2</v>
      </c>
      <c r="M204" s="1" t="s">
        <v>947</v>
      </c>
      <c r="N204" s="1" t="s">
        <v>941</v>
      </c>
    </row>
    <row r="205" spans="1:15">
      <c r="A205" s="1" t="s">
        <v>71</v>
      </c>
      <c r="B205" s="2" t="s">
        <v>46</v>
      </c>
      <c r="C205" s="26">
        <v>46916.461000000003</v>
      </c>
      <c r="D205" s="1" t="s">
        <v>33</v>
      </c>
      <c r="E205" s="1">
        <f>VLOOKUP(C205,'Active 1'!$C$21:$E$411,3,FALSE)</f>
        <v>13354.470825187822</v>
      </c>
      <c r="G205" s="1">
        <v>13354</v>
      </c>
      <c r="H205" s="1">
        <v>-2.8000000000000001E-2</v>
      </c>
      <c r="M205" s="1" t="s">
        <v>944</v>
      </c>
      <c r="N205" s="1" t="s">
        <v>941</v>
      </c>
    </row>
    <row r="206" spans="1:15">
      <c r="A206" s="1" t="s">
        <v>88</v>
      </c>
      <c r="B206" s="2" t="s">
        <v>43</v>
      </c>
      <c r="C206" s="26">
        <v>47265.455999999998</v>
      </c>
      <c r="D206" s="1" t="s">
        <v>33</v>
      </c>
      <c r="E206" s="1">
        <f>VLOOKUP(C206,'Active 1'!$C$21:$E$411,3,FALSE)</f>
        <v>14099.986638199942</v>
      </c>
      <c r="G206" s="1">
        <v>14100</v>
      </c>
      <c r="H206" s="1">
        <v>-2.1700000000000001E-2</v>
      </c>
      <c r="M206" s="1" t="s">
        <v>940</v>
      </c>
      <c r="N206" s="1" t="s">
        <v>941</v>
      </c>
    </row>
    <row r="207" spans="1:15">
      <c r="A207" s="1" t="s">
        <v>88</v>
      </c>
      <c r="B207" s="2" t="s">
        <v>46</v>
      </c>
      <c r="C207" s="26">
        <v>47673.434999999998</v>
      </c>
      <c r="D207" s="1" t="s">
        <v>33</v>
      </c>
      <c r="E207" s="1">
        <f>VLOOKUP(C207,'Active 1'!$C$21:$E$411,3,FALSE)</f>
        <v>14971.502837219627</v>
      </c>
      <c r="G207" s="1">
        <v>14971</v>
      </c>
      <c r="H207" s="1">
        <v>-1.5299999999999999E-2</v>
      </c>
      <c r="M207" s="1" t="s">
        <v>940</v>
      </c>
      <c r="N207" s="1" t="s">
        <v>941</v>
      </c>
    </row>
    <row r="208" spans="1:15">
      <c r="A208" s="1" t="s">
        <v>82</v>
      </c>
      <c r="B208" s="2" t="s">
        <v>43</v>
      </c>
      <c r="C208" s="26">
        <v>47939.557999999997</v>
      </c>
      <c r="D208" s="1" t="s">
        <v>33</v>
      </c>
      <c r="E208" s="1">
        <f>VLOOKUP(C208,'Active 1'!$C$21:$E$411,3,FALSE)</f>
        <v>15539.98921870425</v>
      </c>
      <c r="G208" s="1">
        <v>15540</v>
      </c>
      <c r="H208" s="1">
        <v>-2.2599999999999999E-2</v>
      </c>
      <c r="M208" s="1" t="s">
        <v>932</v>
      </c>
      <c r="N208" s="1" t="s">
        <v>948</v>
      </c>
    </row>
    <row r="209" spans="1:14">
      <c r="A209" s="1" t="s">
        <v>949</v>
      </c>
      <c r="B209" s="2" t="s">
        <v>43</v>
      </c>
      <c r="C209" s="26">
        <v>47939.571000000004</v>
      </c>
      <c r="D209" s="1" t="s">
        <v>33</v>
      </c>
      <c r="E209" s="1">
        <f>VLOOKUP(C209,'Active 1'!$C$21:$E$411,3,FALSE)</f>
        <v>15540.016989032118</v>
      </c>
      <c r="G209" s="1">
        <v>15540</v>
      </c>
      <c r="H209" s="1">
        <v>-9.5999999999999992E-3</v>
      </c>
      <c r="M209" s="1" t="s">
        <v>950</v>
      </c>
      <c r="N209" s="1" t="s">
        <v>948</v>
      </c>
    </row>
    <row r="210" spans="1:14">
      <c r="A210" s="1" t="s">
        <v>949</v>
      </c>
      <c r="B210" s="2" t="s">
        <v>43</v>
      </c>
      <c r="C210" s="26">
        <v>47942.377999999997</v>
      </c>
      <c r="D210" s="1" t="s">
        <v>33</v>
      </c>
      <c r="E210" s="1">
        <f>VLOOKUP(C210,'Active 1'!$C$21:$E$411,3,FALSE)</f>
        <v>15546.013243669348</v>
      </c>
      <c r="G210" s="1">
        <v>15546</v>
      </c>
      <c r="H210" s="1">
        <v>-1.1299999999999999E-2</v>
      </c>
      <c r="M210" s="1" t="s">
        <v>950</v>
      </c>
      <c r="N210" s="1" t="s">
        <v>948</v>
      </c>
    </row>
    <row r="211" spans="1:14">
      <c r="A211" s="1" t="s">
        <v>951</v>
      </c>
      <c r="B211" s="2" t="s">
        <v>46</v>
      </c>
      <c r="C211" s="26">
        <v>47945.419000000002</v>
      </c>
      <c r="D211" s="1" t="s">
        <v>33</v>
      </c>
      <c r="E211" s="1">
        <f>VLOOKUP(C211,'Active 1'!$C$21:$E$411,3,FALSE)</f>
        <v>15552.509364207961</v>
      </c>
      <c r="G211" s="1">
        <v>15552</v>
      </c>
      <c r="H211" s="1">
        <v>-1.3100000000000001E-2</v>
      </c>
      <c r="M211" s="1" t="s">
        <v>940</v>
      </c>
      <c r="N211" s="1" t="s">
        <v>948</v>
      </c>
    </row>
    <row r="212" spans="1:14">
      <c r="A212" s="1" t="s">
        <v>952</v>
      </c>
      <c r="B212" s="2" t="s">
        <v>46</v>
      </c>
      <c r="C212" s="26">
        <v>47945.421000000002</v>
      </c>
      <c r="D212" s="1" t="s">
        <v>33</v>
      </c>
      <c r="E212" s="1">
        <f>VLOOKUP(C212,'Active 1'!$C$21:$E$411,3,FALSE)</f>
        <v>15552.513636566093</v>
      </c>
      <c r="G212" s="1">
        <v>15552</v>
      </c>
      <c r="H212" s="1">
        <v>-1.11E-2</v>
      </c>
      <c r="M212" s="1" t="s">
        <v>867</v>
      </c>
      <c r="N212" s="1" t="s">
        <v>948</v>
      </c>
    </row>
    <row r="213" spans="1:14">
      <c r="A213" s="1" t="s">
        <v>949</v>
      </c>
      <c r="B213" s="2" t="s">
        <v>46</v>
      </c>
      <c r="C213" s="26">
        <v>47945.423000000003</v>
      </c>
      <c r="D213" s="1" t="s">
        <v>33</v>
      </c>
      <c r="E213" s="1">
        <f>VLOOKUP(C213,'Active 1'!$C$21:$E$411,3,FALSE)</f>
        <v>15552.517908924225</v>
      </c>
      <c r="G213" s="1">
        <v>15552</v>
      </c>
      <c r="H213" s="1">
        <v>-9.1000000000000004E-3</v>
      </c>
      <c r="M213" s="1" t="s">
        <v>950</v>
      </c>
      <c r="N213" s="1" t="s">
        <v>948</v>
      </c>
    </row>
    <row r="214" spans="1:14">
      <c r="A214" s="1" t="s">
        <v>953</v>
      </c>
      <c r="B214" s="2" t="s">
        <v>43</v>
      </c>
      <c r="C214" s="26">
        <v>47970.464</v>
      </c>
      <c r="D214" s="1" t="s">
        <v>33</v>
      </c>
      <c r="E214" s="1">
        <f>VLOOKUP(C214,'Active 1'!$C$21:$E$411,3,FALSE)</f>
        <v>15606.009968906847</v>
      </c>
      <c r="G214" s="1">
        <v>15606</v>
      </c>
      <c r="H214" s="1">
        <v>-1.2999999999999999E-2</v>
      </c>
      <c r="M214" s="1" t="s">
        <v>932</v>
      </c>
      <c r="N214" s="1" t="s">
        <v>948</v>
      </c>
    </row>
    <row r="215" spans="1:14">
      <c r="A215" s="1" t="s">
        <v>79</v>
      </c>
      <c r="B215" s="2" t="s">
        <v>46</v>
      </c>
      <c r="C215" s="26">
        <v>47995.506999999998</v>
      </c>
      <c r="D215" s="1" t="s">
        <v>33</v>
      </c>
      <c r="E215" s="1">
        <f>VLOOKUP(C215,'Active 1'!$C$21:$E$411,3,FALSE)</f>
        <v>15659.506301247598</v>
      </c>
      <c r="G215" s="1">
        <v>15659</v>
      </c>
      <c r="H215" s="1">
        <v>-1.47E-2</v>
      </c>
      <c r="M215" s="1" t="s">
        <v>487</v>
      </c>
      <c r="N215" s="1" t="s">
        <v>948</v>
      </c>
    </row>
    <row r="216" spans="1:14">
      <c r="A216" s="1" t="s">
        <v>949</v>
      </c>
      <c r="B216" s="2" t="s">
        <v>46</v>
      </c>
      <c r="C216" s="26">
        <v>48011.41</v>
      </c>
      <c r="D216" s="1" t="s">
        <v>33</v>
      </c>
      <c r="E216" s="1">
        <f>VLOOKUP(C216,'Active 1'!$C$21:$E$411,3,FALSE)</f>
        <v>15693.477956928444</v>
      </c>
      <c r="G216" s="1">
        <v>15693</v>
      </c>
      <c r="H216" s="1">
        <v>-2.8000000000000001E-2</v>
      </c>
      <c r="M216" s="1" t="s">
        <v>950</v>
      </c>
      <c r="N216" s="1" t="s">
        <v>948</v>
      </c>
    </row>
    <row r="217" spans="1:14">
      <c r="A217" s="1" t="s">
        <v>82</v>
      </c>
      <c r="B217" s="2" t="s">
        <v>46</v>
      </c>
      <c r="C217" s="26">
        <v>48273.567000000003</v>
      </c>
      <c r="D217" s="1" t="s">
        <v>33</v>
      </c>
      <c r="E217" s="1">
        <f>VLOOKUP(C217,'Active 1'!$C$21:$E$411,3,FALSE)</f>
        <v>16253.492252238748</v>
      </c>
      <c r="G217" s="1">
        <v>16253</v>
      </c>
      <c r="H217" s="1">
        <v>-2.2100000000000002E-2</v>
      </c>
      <c r="M217" s="1" t="s">
        <v>932</v>
      </c>
      <c r="N217" s="1" t="s">
        <v>948</v>
      </c>
    </row>
    <row r="218" spans="1:14">
      <c r="A218" s="1" t="s">
        <v>82</v>
      </c>
      <c r="B218" s="2" t="s">
        <v>46</v>
      </c>
      <c r="C218" s="26">
        <v>48275.442000000003</v>
      </c>
      <c r="D218" s="1" t="s">
        <v>33</v>
      </c>
      <c r="E218" s="1">
        <f>VLOOKUP(C218,'Active 1'!$C$21:$E$411,3,FALSE)</f>
        <v>16257.497587986818</v>
      </c>
      <c r="G218" s="1">
        <v>16257</v>
      </c>
      <c r="H218" s="1">
        <v>-1.9599999999999999E-2</v>
      </c>
      <c r="M218" s="1" t="s">
        <v>932</v>
      </c>
      <c r="N218" s="1" t="s">
        <v>948</v>
      </c>
    </row>
    <row r="219" spans="1:14">
      <c r="A219" s="1" t="s">
        <v>954</v>
      </c>
      <c r="B219" s="2" t="s">
        <v>43</v>
      </c>
      <c r="C219" s="26">
        <v>48330.438000000002</v>
      </c>
      <c r="D219" s="1" t="s">
        <v>33</v>
      </c>
      <c r="E219" s="1">
        <f>VLOOKUP(C219,'Active 1'!$C$21:$E$411,3,FALSE)</f>
        <v>16374.978891880612</v>
      </c>
      <c r="G219" s="1">
        <v>16375</v>
      </c>
      <c r="H219" s="1">
        <v>-2.86E-2</v>
      </c>
      <c r="M219" s="1" t="s">
        <v>955</v>
      </c>
      <c r="N219" s="1" t="s">
        <v>948</v>
      </c>
    </row>
    <row r="220" spans="1:14">
      <c r="A220" s="1" t="s">
        <v>949</v>
      </c>
      <c r="B220" s="2" t="s">
        <v>46</v>
      </c>
      <c r="C220" s="26">
        <v>49126.493000000002</v>
      </c>
      <c r="D220" s="1" t="s">
        <v>33</v>
      </c>
      <c r="E220" s="1">
        <f>VLOOKUP(C220,'Active 1'!$C$21:$E$411,3,FALSE)</f>
        <v>18075.494917976604</v>
      </c>
      <c r="G220" s="1">
        <v>18075</v>
      </c>
      <c r="H220" s="1">
        <v>-2.35E-2</v>
      </c>
      <c r="M220" s="1" t="s">
        <v>950</v>
      </c>
      <c r="N220" s="1" t="s">
        <v>948</v>
      </c>
    </row>
    <row r="221" spans="1:14">
      <c r="A221" s="1" t="s">
        <v>956</v>
      </c>
      <c r="B221" s="2" t="s">
        <v>43</v>
      </c>
      <c r="C221" s="26">
        <v>49749.3439</v>
      </c>
      <c r="D221" s="1" t="s">
        <v>33</v>
      </c>
      <c r="E221" s="1">
        <f>VLOOKUP(C221,'Active 1'!$C$21:$E$411,3,FALSE)</f>
        <v>19406.015971570021</v>
      </c>
      <c r="G221" s="1">
        <v>19406</v>
      </c>
      <c r="H221" s="1">
        <v>-1.5699999999999999E-2</v>
      </c>
      <c r="M221" s="1" t="s">
        <v>776</v>
      </c>
      <c r="N221" s="1" t="s">
        <v>957</v>
      </c>
    </row>
    <row r="222" spans="1:14">
      <c r="A222" s="1" t="s">
        <v>956</v>
      </c>
      <c r="B222" s="2" t="s">
        <v>46</v>
      </c>
      <c r="C222" s="26">
        <v>49751.444600000003</v>
      </c>
      <c r="D222" s="1" t="s">
        <v>33</v>
      </c>
      <c r="E222" s="1">
        <f>VLOOKUP(C222,'Active 1'!$C$21:$E$411,3,FALSE)</f>
        <v>19410.503442933212</v>
      </c>
      <c r="G222" s="1">
        <v>19410</v>
      </c>
      <c r="H222" s="1">
        <v>-2.1499999999999998E-2</v>
      </c>
      <c r="M222" s="1" t="s">
        <v>776</v>
      </c>
      <c r="N222" s="1" t="s">
        <v>957</v>
      </c>
    </row>
    <row r="223" spans="1:14">
      <c r="A223" s="1" t="s">
        <v>88</v>
      </c>
      <c r="B223" s="2" t="s">
        <v>43</v>
      </c>
      <c r="C223" s="26">
        <v>49843.433100000002</v>
      </c>
      <c r="D223" s="1" t="s">
        <v>33</v>
      </c>
      <c r="E223" s="1">
        <f>VLOOKUP(C223,'Active 1'!$C$21:$E$411,3,FALSE)</f>
        <v>19607.007350912598</v>
      </c>
      <c r="G223" s="1">
        <v>19607</v>
      </c>
      <c r="H223" s="1">
        <v>-0.02</v>
      </c>
      <c r="M223" s="1" t="s">
        <v>940</v>
      </c>
      <c r="N223" s="1" t="s">
        <v>958</v>
      </c>
    </row>
    <row r="224" spans="1:14">
      <c r="A224" s="1" t="s">
        <v>956</v>
      </c>
      <c r="B224" s="2" t="s">
        <v>46</v>
      </c>
      <c r="C224" s="26">
        <v>50509.339800000002</v>
      </c>
      <c r="D224" s="1" t="s">
        <v>33</v>
      </c>
      <c r="E224" s="1">
        <f>VLOOKUP(C224,'Active 1'!$C$21:$E$411,3,FALSE)</f>
        <v>21029.503303120287</v>
      </c>
      <c r="G224" s="1">
        <v>21029</v>
      </c>
      <c r="H224" s="1">
        <v>-2.3900000000000001E-2</v>
      </c>
      <c r="M224" s="1" t="s">
        <v>776</v>
      </c>
      <c r="N224" s="1" t="s">
        <v>959</v>
      </c>
    </row>
    <row r="225" spans="1:16">
      <c r="A225" s="1" t="s">
        <v>960</v>
      </c>
      <c r="B225" s="2" t="s">
        <v>46</v>
      </c>
      <c r="C225" s="26">
        <v>50509.352299999999</v>
      </c>
      <c r="D225" s="1" t="s">
        <v>33</v>
      </c>
      <c r="E225" s="1">
        <f>VLOOKUP(C225,'Active 1'!$C$21:$E$411,3,FALSE)</f>
        <v>21029.530005358603</v>
      </c>
      <c r="G225" s="1">
        <v>21029</v>
      </c>
      <c r="H225" s="1">
        <v>-1.14E-2</v>
      </c>
      <c r="M225" s="1" t="s">
        <v>961</v>
      </c>
      <c r="N225" s="1" t="s">
        <v>959</v>
      </c>
    </row>
    <row r="226" spans="1:16">
      <c r="A226" s="1" t="s">
        <v>88</v>
      </c>
      <c r="B226" s="2" t="s">
        <v>43</v>
      </c>
      <c r="C226" s="26">
        <v>50520.340600000003</v>
      </c>
      <c r="D226" s="1" t="s">
        <v>33</v>
      </c>
      <c r="E226" s="1">
        <f>VLOOKUP(C226,'Active 1'!$C$21:$E$411,3,FALSE)</f>
        <v>21053.002981785557</v>
      </c>
      <c r="G226" s="1">
        <v>21053</v>
      </c>
      <c r="H226" s="1">
        <v>-2.41E-2</v>
      </c>
      <c r="M226" s="1" t="s">
        <v>940</v>
      </c>
      <c r="N226" s="1" t="s">
        <v>962</v>
      </c>
    </row>
    <row r="227" spans="1:16">
      <c r="A227" s="1" t="s">
        <v>963</v>
      </c>
      <c r="B227" s="2" t="s">
        <v>43</v>
      </c>
      <c r="C227" s="26">
        <v>50902.326300000001</v>
      </c>
      <c r="D227" s="1" t="s">
        <v>33</v>
      </c>
      <c r="E227" s="1">
        <f>VLOOKUP(C227,'Active 1'!$C$21:$E$411,3,FALSE)</f>
        <v>21868.992837498405</v>
      </c>
      <c r="G227" s="1">
        <v>21869</v>
      </c>
      <c r="H227" s="1">
        <v>-3.0099999999999998E-2</v>
      </c>
      <c r="M227" s="1" t="s">
        <v>964</v>
      </c>
      <c r="N227" s="1" t="s">
        <v>965</v>
      </c>
    </row>
    <row r="228" spans="1:16">
      <c r="A228" s="1" t="s">
        <v>966</v>
      </c>
      <c r="B228" s="2" t="s">
        <v>43</v>
      </c>
      <c r="C228" s="26">
        <v>51663.526700000002</v>
      </c>
      <c r="D228" s="1" t="s">
        <v>33</v>
      </c>
      <c r="E228" s="1">
        <f>VLOOKUP(C228,'Active 1'!$C$21:$E$411,3,FALSE)</f>
        <v>23495.053196733232</v>
      </c>
      <c r="G228" s="1">
        <v>23495</v>
      </c>
      <c r="H228" s="1">
        <v>-4.1999999999999997E-3</v>
      </c>
      <c r="M228" s="1" t="s">
        <v>944</v>
      </c>
      <c r="N228" s="1" t="s">
        <v>967</v>
      </c>
    </row>
    <row r="229" spans="1:16">
      <c r="A229" s="1" t="s">
        <v>966</v>
      </c>
      <c r="B229" s="2" t="s">
        <v>46</v>
      </c>
      <c r="C229" s="26">
        <v>52042.438800000004</v>
      </c>
      <c r="D229" s="1" t="s">
        <v>33</v>
      </c>
      <c r="E229" s="1">
        <f>VLOOKUP(C229,'Active 1'!$C$21:$E$411,3,FALSE)</f>
        <v>24304.477292469946</v>
      </c>
      <c r="G229" s="1">
        <v>24304</v>
      </c>
      <c r="H229" s="1">
        <v>-4.0800000000000003E-2</v>
      </c>
      <c r="M229" s="1" t="s">
        <v>944</v>
      </c>
      <c r="N229" s="1" t="s">
        <v>968</v>
      </c>
    </row>
    <row r="230" spans="1:16">
      <c r="A230" s="1" t="s">
        <v>116</v>
      </c>
      <c r="B230" s="2" t="s">
        <v>46</v>
      </c>
      <c r="C230" s="26">
        <v>54540.4018</v>
      </c>
      <c r="D230" s="1" t="s">
        <v>487</v>
      </c>
      <c r="E230" s="1">
        <f>VLOOKUP(C230,'Active 1'!$C$21:$E$411,3,FALSE)</f>
        <v>29640.573559806766</v>
      </c>
      <c r="G230" s="1">
        <v>29640</v>
      </c>
      <c r="H230" s="1">
        <v>-3.3999999999999998E-3</v>
      </c>
      <c r="M230" s="1" t="s">
        <v>969</v>
      </c>
      <c r="N230" s="1" t="s">
        <v>970</v>
      </c>
    </row>
    <row r="231" spans="1:16">
      <c r="A231" s="1" t="s">
        <v>71</v>
      </c>
      <c r="B231" s="2" t="s">
        <v>43</v>
      </c>
      <c r="C231" s="26">
        <v>46914.394</v>
      </c>
      <c r="D231" s="1" t="s">
        <v>33</v>
      </c>
      <c r="E231" s="1">
        <f>VLOOKUP(C231,'Active 1'!$C$21:$E$411,3,FALSE)</f>
        <v>13350.055343059144</v>
      </c>
      <c r="G231" s="1">
        <v>13350</v>
      </c>
      <c r="H231" s="1">
        <v>1.15E-2</v>
      </c>
      <c r="M231" s="1" t="s">
        <v>944</v>
      </c>
      <c r="N231" s="1" t="s">
        <v>971</v>
      </c>
      <c r="O231" s="1" t="s">
        <v>972</v>
      </c>
      <c r="P231" s="1" t="s">
        <v>973</v>
      </c>
    </row>
    <row r="232" spans="1:16">
      <c r="A232" s="1" t="s">
        <v>72</v>
      </c>
      <c r="B232" s="2" t="s">
        <v>46</v>
      </c>
      <c r="C232" s="26">
        <v>46917.427000000003</v>
      </c>
      <c r="D232" s="1" t="s">
        <v>33</v>
      </c>
      <c r="E232" s="1">
        <f>VLOOKUP(C232,'Active 1'!$C$21:$E$411,3,FALSE)</f>
        <v>13356.534374165229</v>
      </c>
      <c r="G232" s="1">
        <v>13356</v>
      </c>
      <c r="H232" s="1">
        <v>1.8E-3</v>
      </c>
      <c r="M232" s="1" t="s">
        <v>776</v>
      </c>
      <c r="N232" s="1" t="s">
        <v>971</v>
      </c>
      <c r="O232" s="1" t="s">
        <v>972</v>
      </c>
      <c r="P232" s="1" t="s">
        <v>973</v>
      </c>
    </row>
    <row r="233" spans="1:16">
      <c r="A233" s="1" t="s">
        <v>79</v>
      </c>
      <c r="B233" s="2" t="s">
        <v>43</v>
      </c>
      <c r="C233" s="26">
        <v>47939.560299999997</v>
      </c>
      <c r="D233" s="1" t="s">
        <v>33</v>
      </c>
      <c r="E233" s="1">
        <f>VLOOKUP(C233,'Active 1'!$C$21:$E$411,3,FALSE)</f>
        <v>15539.994131916101</v>
      </c>
      <c r="G233" s="1">
        <v>15540</v>
      </c>
      <c r="H233" s="1">
        <v>-2.0299999999999999E-2</v>
      </c>
      <c r="M233" s="1" t="s">
        <v>487</v>
      </c>
      <c r="N233" s="1" t="s">
        <v>948</v>
      </c>
    </row>
    <row r="234" spans="1:16">
      <c r="A234" s="1" t="s">
        <v>79</v>
      </c>
      <c r="B234" s="2" t="s">
        <v>46</v>
      </c>
      <c r="C234" s="26">
        <v>48011.4162</v>
      </c>
      <c r="D234" s="1" t="s">
        <v>33</v>
      </c>
      <c r="E234" s="1">
        <f>VLOOKUP(C234,'Active 1'!$C$21:$E$411,3,FALSE)</f>
        <v>15693.491201238641</v>
      </c>
      <c r="G234" s="1">
        <v>15693</v>
      </c>
      <c r="H234" s="1">
        <v>-2.18E-2</v>
      </c>
      <c r="M234" s="1" t="s">
        <v>487</v>
      </c>
      <c r="N234" s="1" t="s">
        <v>948</v>
      </c>
    </row>
    <row r="235" spans="1:16">
      <c r="A235" s="1" t="s">
        <v>82</v>
      </c>
      <c r="B235" s="2" t="s">
        <v>46</v>
      </c>
      <c r="C235" s="26">
        <v>48281.502099999998</v>
      </c>
      <c r="D235" s="1" t="s">
        <v>33</v>
      </c>
      <c r="E235" s="1">
        <f>VLOOKUP(C235,'Active 1'!$C$21:$E$411,3,FALSE)</f>
        <v>16270.443046742477</v>
      </c>
      <c r="G235" s="1">
        <v>16270</v>
      </c>
      <c r="H235" s="1">
        <v>-4.5199999999999997E-2</v>
      </c>
      <c r="M235" s="1" t="s">
        <v>932</v>
      </c>
      <c r="N235" s="1" t="s">
        <v>948</v>
      </c>
    </row>
    <row r="236" spans="1:16">
      <c r="A236" s="1" t="s">
        <v>82</v>
      </c>
      <c r="B236" s="2" t="s">
        <v>46</v>
      </c>
      <c r="C236" s="26">
        <v>48362.507700000002</v>
      </c>
      <c r="D236" s="1" t="s">
        <v>33</v>
      </c>
      <c r="E236" s="1">
        <f>VLOOKUP(C236,'Active 1'!$C$21:$E$411,3,FALSE)</f>
        <v>16443.485513661883</v>
      </c>
      <c r="G236" s="1">
        <v>16443</v>
      </c>
      <c r="H236" s="1">
        <v>-2.5600000000000001E-2</v>
      </c>
      <c r="M236" s="1" t="s">
        <v>932</v>
      </c>
      <c r="N236" s="1" t="s">
        <v>948</v>
      </c>
    </row>
    <row r="237" spans="1:16">
      <c r="A237" s="1" t="s">
        <v>86</v>
      </c>
      <c r="B237" s="2" t="s">
        <v>46</v>
      </c>
      <c r="C237" s="26">
        <v>49018.3577</v>
      </c>
      <c r="D237" s="1" t="s">
        <v>33</v>
      </c>
      <c r="E237" s="1">
        <f>VLOOKUP(C237,'Active 1'!$C$21:$E$411,3,FALSE)</f>
        <v>17844.49855386018</v>
      </c>
      <c r="G237" s="1">
        <v>17844</v>
      </c>
      <c r="H237" s="1">
        <v>-2.1499999999999998E-2</v>
      </c>
      <c r="M237" s="1" t="s">
        <v>487</v>
      </c>
      <c r="N237" s="1" t="s">
        <v>948</v>
      </c>
    </row>
    <row r="238" spans="1:16">
      <c r="A238" s="1" t="s">
        <v>88</v>
      </c>
      <c r="B238" s="2" t="s">
        <v>46</v>
      </c>
      <c r="C238" s="26">
        <v>49061.414799999999</v>
      </c>
      <c r="D238" s="1" t="s">
        <v>33</v>
      </c>
      <c r="E238" s="1">
        <f>VLOOKUP(C238,'Active 1'!$C$21:$E$411,3,FALSE)</f>
        <v>17936.476229507232</v>
      </c>
      <c r="G238" s="1">
        <v>17936</v>
      </c>
      <c r="H238" s="1">
        <v>-3.2099999999999997E-2</v>
      </c>
      <c r="M238" s="1" t="s">
        <v>940</v>
      </c>
      <c r="N238" s="1" t="s">
        <v>948</v>
      </c>
    </row>
    <row r="239" spans="1:16">
      <c r="A239" s="1" t="s">
        <v>90</v>
      </c>
      <c r="B239" s="2" t="s">
        <v>43</v>
      </c>
      <c r="C239" s="26">
        <v>49080.393400000001</v>
      </c>
      <c r="D239" s="1" t="s">
        <v>33</v>
      </c>
      <c r="E239" s="1">
        <f>VLOOKUP(C239,'Active 1'!$C$21:$E$411,3,FALSE)</f>
        <v>17977.017917522342</v>
      </c>
      <c r="G239" s="1">
        <v>17977</v>
      </c>
      <c r="H239" s="1">
        <v>-1.2699999999999999E-2</v>
      </c>
      <c r="M239" s="1" t="s">
        <v>776</v>
      </c>
      <c r="N239" s="1" t="s">
        <v>948</v>
      </c>
    </row>
    <row r="240" spans="1:16">
      <c r="A240" s="1" t="s">
        <v>82</v>
      </c>
      <c r="B240" s="2" t="s">
        <v>46</v>
      </c>
      <c r="C240" s="26">
        <v>49368.523399999998</v>
      </c>
      <c r="D240" s="1" t="s">
        <v>33</v>
      </c>
      <c r="E240" s="1">
        <f>VLOOKUP(C240,'Active 1'!$C$21:$E$411,3,FALSE)</f>
        <v>18592.515191704446</v>
      </c>
      <c r="G240" s="1">
        <v>18592</v>
      </c>
      <c r="H240" s="1">
        <v>-1.4800000000000001E-2</v>
      </c>
      <c r="M240" s="1" t="s">
        <v>932</v>
      </c>
      <c r="N240" s="1" t="s">
        <v>948</v>
      </c>
    </row>
    <row r="241" spans="1:14">
      <c r="A241" s="1" t="s">
        <v>91</v>
      </c>
      <c r="B241" s="2" t="s">
        <v>43</v>
      </c>
      <c r="C241" s="26">
        <v>49374.361100000002</v>
      </c>
      <c r="D241" s="1" t="s">
        <v>33</v>
      </c>
      <c r="E241" s="1">
        <f>VLOOKUP(C241,'Active 1'!$C$21:$E$411,3,FALSE)</f>
        <v>18604.985564235925</v>
      </c>
      <c r="G241" s="1">
        <v>18605</v>
      </c>
      <c r="H241" s="1">
        <v>-2.87E-2</v>
      </c>
      <c r="M241" s="1" t="s">
        <v>932</v>
      </c>
      <c r="N241" s="1" t="s">
        <v>948</v>
      </c>
    </row>
    <row r="242" spans="1:14">
      <c r="A242" s="1" t="s">
        <v>82</v>
      </c>
      <c r="B242" s="2" t="s">
        <v>43</v>
      </c>
      <c r="C242" s="26">
        <v>49374.369400000003</v>
      </c>
      <c r="D242" s="1" t="s">
        <v>33</v>
      </c>
      <c r="E242" s="1">
        <f>VLOOKUP(C242,'Active 1'!$C$21:$E$411,3,FALSE)</f>
        <v>18605.003294522172</v>
      </c>
      <c r="G242" s="1">
        <v>18605</v>
      </c>
      <c r="H242" s="1">
        <v>-2.0400000000000001E-2</v>
      </c>
      <c r="M242" s="1" t="s">
        <v>932</v>
      </c>
      <c r="N242" s="1" t="s">
        <v>948</v>
      </c>
    </row>
    <row r="243" spans="1:14">
      <c r="A243" s="1" t="s">
        <v>92</v>
      </c>
      <c r="B243" s="2" t="s">
        <v>43</v>
      </c>
      <c r="C243" s="26">
        <v>49374.376300000004</v>
      </c>
      <c r="D243" s="1" t="s">
        <v>33</v>
      </c>
      <c r="E243" s="1">
        <f>VLOOKUP(C243,'Active 1'!$C$21:$E$411,3,FALSE)</f>
        <v>18605.018034157725</v>
      </c>
      <c r="G243" s="1">
        <v>18605</v>
      </c>
      <c r="H243" s="1">
        <v>-1.35E-2</v>
      </c>
      <c r="M243" s="1" t="s">
        <v>932</v>
      </c>
      <c r="N243" s="1" t="s">
        <v>948</v>
      </c>
    </row>
    <row r="244" spans="1:14">
      <c r="A244" s="1" t="s">
        <v>79</v>
      </c>
      <c r="B244" s="2" t="s">
        <v>43</v>
      </c>
      <c r="C244" s="26">
        <v>49374.377699999997</v>
      </c>
      <c r="D244" s="1" t="s">
        <v>33</v>
      </c>
      <c r="E244" s="1">
        <f>VLOOKUP(C244,'Active 1'!$C$21:$E$411,3,FALSE)</f>
        <v>18605.021024808404</v>
      </c>
      <c r="G244" s="1">
        <v>18605</v>
      </c>
      <c r="H244" s="1">
        <v>-1.21E-2</v>
      </c>
      <c r="M244" s="1" t="s">
        <v>487</v>
      </c>
      <c r="N244" s="1" t="s">
        <v>948</v>
      </c>
    </row>
    <row r="245" spans="1:14">
      <c r="A245" s="1" t="s">
        <v>88</v>
      </c>
      <c r="B245" s="2" t="s">
        <v>46</v>
      </c>
      <c r="C245" s="26">
        <v>49463.551700000004</v>
      </c>
      <c r="D245" s="1" t="s">
        <v>33</v>
      </c>
      <c r="E245" s="1">
        <f>VLOOKUP(C245,'Active 1'!$C$21:$E$411,3,FALSE)</f>
        <v>18795.512656807568</v>
      </c>
      <c r="G245" s="1">
        <v>18795</v>
      </c>
      <c r="H245" s="1">
        <v>-1.6299999999999999E-2</v>
      </c>
      <c r="M245" s="1" t="s">
        <v>940</v>
      </c>
      <c r="N245" s="1" t="s">
        <v>948</v>
      </c>
    </row>
    <row r="246" spans="1:14">
      <c r="A246" s="1" t="s">
        <v>116</v>
      </c>
      <c r="B246" s="2" t="s">
        <v>46</v>
      </c>
      <c r="C246" s="26">
        <v>52698.317000000003</v>
      </c>
      <c r="D246" s="1" t="s">
        <v>117</v>
      </c>
      <c r="E246" s="1">
        <f>VLOOKUP(C246,'Active 1'!$C$21:$E$411,3,FALSE)</f>
        <v>25705.550572917891</v>
      </c>
      <c r="G246" s="1">
        <v>25705</v>
      </c>
      <c r="H246" s="1">
        <v>-8.5000000000000006E-3</v>
      </c>
      <c r="M246" s="1" t="s">
        <v>487</v>
      </c>
      <c r="N246" s="1" t="s">
        <v>974</v>
      </c>
    </row>
  </sheetData>
  <sheetProtection selectLockedCells="1" selectUnlockedCells="1"/>
  <phoneticPr fontId="0" type="noConversion"/>
  <hyperlinks>
    <hyperlink ref="A3" r:id="rId1" xr:uid="{00000000-0004-0000-0300-000000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 1</vt:lpstr>
      <vt:lpstr>Active 2</vt:lpstr>
      <vt:lpstr>BAV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2023-01-25T04:26:57Z</dcterms:created>
  <dcterms:modified xsi:type="dcterms:W3CDTF">2023-08-17T08:12:29Z</dcterms:modified>
</cp:coreProperties>
</file>