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9ED36AC-EB52-4DAB-8174-DDBC6CD56140}" xr6:coauthVersionLast="47" xr6:coauthVersionMax="47" xr10:uidLastSave="{00000000-0000-0000-0000-000000000000}"/>
  <bookViews>
    <workbookView xWindow="13410" yWindow="570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2" i="1"/>
  <c r="F32" i="1"/>
  <c r="G32" i="1"/>
  <c r="K32" i="1"/>
  <c r="F22" i="1"/>
  <c r="G22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J27" i="1"/>
  <c r="E28" i="1"/>
  <c r="F28" i="1"/>
  <c r="G28" i="1"/>
  <c r="K28" i="1"/>
  <c r="E29" i="1"/>
  <c r="F29" i="1"/>
  <c r="G29" i="1"/>
  <c r="J29" i="1"/>
  <c r="E30" i="1"/>
  <c r="F30" i="1"/>
  <c r="G30" i="1"/>
  <c r="E31" i="1"/>
  <c r="F31" i="1"/>
  <c r="G31" i="1"/>
  <c r="K31" i="1"/>
  <c r="Q32" i="1"/>
  <c r="D9" i="1"/>
  <c r="C9" i="1"/>
  <c r="C21" i="1"/>
  <c r="E21" i="1"/>
  <c r="F21" i="1"/>
  <c r="G21" i="1"/>
  <c r="I21" i="1"/>
  <c r="E22" i="1"/>
  <c r="E23" i="1"/>
  <c r="F23" i="1"/>
  <c r="G23" i="1"/>
  <c r="K23" i="1"/>
  <c r="Q31" i="1"/>
  <c r="J30" i="1"/>
  <c r="Q30" i="1"/>
  <c r="Q26" i="1"/>
  <c r="Q27" i="1"/>
  <c r="Q29" i="1"/>
  <c r="Q23" i="1"/>
  <c r="Q24" i="1"/>
  <c r="Q25" i="1"/>
  <c r="Q28" i="1"/>
  <c r="J22" i="1"/>
  <c r="Q22" i="1"/>
  <c r="F16" i="1"/>
  <c r="F17" i="1" s="1"/>
  <c r="A21" i="1"/>
  <c r="C17" i="1"/>
  <c r="Q21" i="1"/>
  <c r="C12" i="1"/>
  <c r="C11" i="1"/>
  <c r="O35" i="1" l="1"/>
  <c r="O36" i="1"/>
  <c r="O34" i="1"/>
  <c r="O37" i="1"/>
  <c r="O33" i="1"/>
  <c r="O23" i="1"/>
  <c r="O21" i="1"/>
  <c r="O27" i="1"/>
  <c r="O25" i="1"/>
  <c r="C15" i="1"/>
  <c r="O30" i="1"/>
  <c r="O24" i="1"/>
  <c r="O29" i="1"/>
  <c r="O22" i="1"/>
  <c r="O28" i="1"/>
  <c r="O26" i="1"/>
  <c r="O31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<sst xmlns="http://schemas.openxmlformats.org/spreadsheetml/2006/main" count="81" uniqueCount="58">
  <si>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</si>
  <si>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</si>
  <si>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</si>
  <si>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</si>
  <si>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</si>
  <si>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</si>
  <si>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</si>
  <si>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</si>
  <si>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</si>
  <si>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</si>
  <si>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</si>
  <si>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</si>
  <si>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</si>
  <si>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</si>
  <si>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</si>
  <si>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</si>
  <si>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</si>
  <si>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</si>
  <si>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</si>
  <si>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</si>
  <si>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</si>
  <si>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</si>
  <si>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</si>
  <si>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</si>
  <si>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</si>
  <si>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</si>
  <si>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</si>
  <si>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</si>
  <si>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</si>
  <si>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</si>
  <si>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</si>
  <si>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</si>
  <si>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</si>
  <si>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</si>
  <si>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</si>
  <si>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</si>
  <si>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</si>
  <si>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</si>
  <si>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</si>
  <si>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GT UMa</t>
  </si>
  <si>
    <t>GT UMa / GSC 4147-0385</t>
  </si>
  <si>
    <t>EB</t>
  </si>
  <si>
    <t>G4147-0385</t>
  </si>
  <si>
    <t>VSX</t>
  </si>
  <si>
    <t>IBVS 6084</t>
  </si>
  <si>
    <t>IBVS 6114</t>
  </si>
  <si>
    <t>I</t>
  </si>
  <si>
    <t>II</t>
  </si>
  <si>
    <t>IBVS 6149</t>
  </si>
  <si>
    <t>IBVS 6157</t>
  </si>
  <si>
    <t>OEJV 0181</t>
  </si>
  <si>
    <t>pg</t>
  </si>
  <si>
    <t>vis</t>
  </si>
  <si>
    <t>PE</t>
  </si>
  <si>
    <t>CCD</t>
  </si>
  <si>
    <t>JBAV, 60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</si>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</sst>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4-43F0-A0CE-229EFE1B9F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4-43F0-A0CE-229EFE1B9F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1.0340000000724103E-2</c:v>
                </c:pt>
                <c:pt idx="5">
                  <c:v>2.0144000001891982E-2</c:v>
                </c:pt>
                <c:pt idx="6">
                  <c:v>1.2055999999574851E-2</c:v>
                </c:pt>
                <c:pt idx="8">
                  <c:v>1.4104000001680106E-2</c:v>
                </c:pt>
                <c:pt idx="9">
                  <c:v>1.6716000005544629E-2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4-43F0-A0CE-229EFE1B9F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1.4206000007106923E-2</c:v>
                </c:pt>
                <c:pt idx="3">
                  <c:v>1.3553999997384381E-2</c:v>
                </c:pt>
                <c:pt idx="4">
                  <c:v>1.4501999998174142E-2</c:v>
                </c:pt>
                <c:pt idx="7">
                  <c:v>1.4355999999679625E-2</c:v>
                </c:pt>
                <c:pt idx="10">
                  <c:v>1.9124000005831476E-2</c:v>
                </c:pt>
                <c:pt idx="11">
                  <c:v>1.9646000000648201E-2</c:v>
                </c:pt>
                <c:pt idx="12">
                  <c:v>2.2268000000622123E-2</c:v>
                </c:pt>
                <c:pt idx="13">
                  <c:v>2.2450000040407758E-2</c:v>
                </c:pt>
                <c:pt idx="14">
                  <c:v>2.2422000001824927E-2</c:v>
                </c:pt>
                <c:pt idx="15">
                  <c:v>1.6926000003877562E-2</c:v>
                </c:pt>
                <c:pt idx="16">
                  <c:v>2.0447999995667487E-2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4-43F0-A0CE-229EFE1B9F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84-43F0-A0CE-229EFE1B9F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84-43F0-A0CE-229EFE1B9F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84-43F0-A0CE-229EFE1B9F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2.46649945452675E-3</c:v>
                </c:pt>
                <c:pt idx="1">
                  <c:v>1.3561873628708065E-2</c:v>
                </c:pt>
                <c:pt idx="2">
                  <c:v>1.2538407520116446E-2</c:v>
                </c:pt>
                <c:pt idx="3">
                  <c:v>1.3247322118269357E-2</c:v>
                </c:pt>
                <c:pt idx="4">
                  <c:v>1.4198801314024257E-2</c:v>
                </c:pt>
                <c:pt idx="5">
                  <c:v>1.4381898461891566E-2</c:v>
                </c:pt>
                <c:pt idx="6">
                  <c:v>1.4416326985422169E-2</c:v>
                </c:pt>
                <c:pt idx="7">
                  <c:v>1.4416326985422169E-2</c:v>
                </c:pt>
                <c:pt idx="8">
                  <c:v>1.4475794435156852E-2</c:v>
                </c:pt>
                <c:pt idx="9">
                  <c:v>1.5370936046952579E-2</c:v>
                </c:pt>
                <c:pt idx="10">
                  <c:v>1.7323972290870529E-2</c:v>
                </c:pt>
                <c:pt idx="11">
                  <c:v>1.7334926821084815E-2</c:v>
                </c:pt>
                <c:pt idx="12">
                  <c:v>2.1258213570686021E-2</c:v>
                </c:pt>
                <c:pt idx="13">
                  <c:v>2.1363064074165591E-2</c:v>
                </c:pt>
                <c:pt idx="14">
                  <c:v>2.2273855014838868E-2</c:v>
                </c:pt>
                <c:pt idx="15">
                  <c:v>2.231141340414498E-2</c:v>
                </c:pt>
                <c:pt idx="16">
                  <c:v>2.2322367934359266E-2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84-43F0-A0CE-229EFE1B9F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84-43F0-A0CE-229EFE1B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1088"/>
        <c:axId val="1"/>
      </c:scatterChart>
      <c:valAx>
        <c:axId val="9355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CF82BD3-D5C0-479D-E4F0-2427FFB8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  <c r="E2" s="10" t="s">
        <v>39</v>
      </c>
      <c r="F2" t="s">
        <v>42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52278.521999999997</v>
      </c>
      <c r="D7" s="29" t="s">
        <v>43</v>
      </c>
    </row>
    <row r="8" spans="1:6" x14ac:dyDescent="0.2">
      <c r="A8" t="s">
        <v>4</v>
      </c>
      <c r="C8" s="8">
        <v>1.1647080000000001</v>
      </c>
      <c r="D8" s="29" t="s">
        <v>43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2.46649945452675E-3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3.129865775509539E-6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59667.451874367936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1.1647111298657755</v>
      </c>
      <c r="E16" s="14" t="s">
        <v>31</v>
      </c>
      <c r="F16" s="15">
        <f ca="1">NOW()+15018.5+$C$5/24</f>
        <v>59969.749130671291</v>
      </c>
    </row>
    <row r="17" spans="1:21" ht="13.5" thickBot="1" x14ac:dyDescent="0.25">
      <c r="A17" s="14" t="s">
        <v>28</v>
      </c>
      <c r="B17" s="10"/>
      <c r="C17" s="10">
        <f>COUNT(C21:C2191)</f>
        <v>17</v>
      </c>
      <c r="E17" s="14" t="s">
        <v>36</v>
      </c>
      <c r="F17" s="15">
        <f ca="1">ROUND(2*(F16-$C$7)/$C$8,0)/2+F15</f>
        <v>6604.5</v>
      </c>
    </row>
    <row r="18" spans="1:21" ht="14.25" thickTop="1" thickBot="1" x14ac:dyDescent="0.25">
      <c r="A18" s="16" t="s">
        <v>6</v>
      </c>
      <c r="B18" s="10"/>
      <c r="C18" s="19">
        <f ca="1">+C15</f>
        <v>59667.451874367936</v>
      </c>
      <c r="D18" s="20">
        <f ca="1">+C16</f>
        <v>1.1647111298657755</v>
      </c>
      <c r="E18" s="14" t="s">
        <v>37</v>
      </c>
      <c r="F18" s="23">
        <f ca="1">ROUND(2*(F16-$C$15)/$C$16,0)/2+F15</f>
        <v>260.5</v>
      </c>
    </row>
    <row r="19" spans="1:21" ht="13.5" thickTop="1" x14ac:dyDescent="0.2">
      <c r="E19" s="14" t="s">
        <v>32</v>
      </c>
      <c r="F19" s="18">
        <f ca="1">+$C$15+$C$16*F18-15018.5-$C$5/24</f>
        <v>44952.754957031306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tr">
        <f>D$7</f>
        <v>VSX</v>
      </c>
      <c r="C21" s="8">
        <f>C$7</f>
        <v>52278.521999999997</v>
      </c>
      <c r="D21" s="8" t="s">
        <v>14</v>
      </c>
      <c r="E21">
        <f>+(C21-C$7)/C$8</f>
        <v>0</v>
      </c>
      <c r="F21">
        <f t="shared" ref="F21:F32" si="0">ROUND(2*E21,0)/2</f>
        <v>0</v>
      </c>
      <c r="G21">
        <f>+C21-(C$7+F21*C$8)</f>
        <v>0</v>
      </c>
      <c r="I21">
        <f>+G21</f>
        <v>0</v>
      </c>
      <c r="O21">
        <f ca="1">+C$11+C$12*$F21</f>
        <v>2.46649945452675E-3</v>
      </c>
      <c r="Q21" s="2">
        <f>+C21-15018.5</f>
        <v>37260.021999999997</v>
      </c>
    </row>
    <row r="22" spans="1:21" x14ac:dyDescent="0.2">
      <c r="A22" s="30" t="s">
        <v>44</v>
      </c>
      <c r="B22" s="31" t="s">
        <v>46</v>
      </c>
      <c r="C22" s="30">
        <v>56407.422200000001</v>
      </c>
      <c r="D22" s="30">
        <v>1.2E-2</v>
      </c>
      <c r="E22">
        <f>+(C22-C$7)/C$8</f>
        <v>3545.0088777616393</v>
      </c>
      <c r="F22">
        <f t="shared" si="0"/>
        <v>3545</v>
      </c>
      <c r="G22">
        <f>+C22-(C$7+F22*C$8)</f>
        <v>1.0340000000724103E-2</v>
      </c>
      <c r="J22">
        <f>+G22</f>
        <v>1.0340000000724103E-2</v>
      </c>
      <c r="O22">
        <f ca="1">+C$11+C$12*$F22</f>
        <v>1.3561873628708065E-2</v>
      </c>
      <c r="Q22" s="2">
        <f>+C22-15018.5</f>
        <v>41388.922200000001</v>
      </c>
    </row>
    <row r="23" spans="1:21" x14ac:dyDescent="0.2">
      <c r="A23" s="32" t="s">
        <v>45</v>
      </c>
      <c r="B23" s="33" t="s">
        <v>46</v>
      </c>
      <c r="C23" s="32">
        <v>56026.566550000003</v>
      </c>
      <c r="D23" s="32">
        <v>4.2999999999999999E-4</v>
      </c>
      <c r="E23">
        <f>+(C23-C$7)/C$8</f>
        <v>3218.0121970485357</v>
      </c>
      <c r="F23">
        <f t="shared" si="0"/>
        <v>3218</v>
      </c>
      <c r="G23">
        <f>+C23-(C$7+F23*C$8)</f>
        <v>1.4206000007106923E-2</v>
      </c>
      <c r="K23">
        <f>+G23</f>
        <v>1.4206000007106923E-2</v>
      </c>
      <c r="O23">
        <f ca="1">+C$11+C$12*$F23</f>
        <v>1.2538407520116446E-2</v>
      </c>
      <c r="Q23" s="2">
        <f>+C23-15018.5</f>
        <v>41008.066550000003</v>
      </c>
    </row>
    <row r="24" spans="1:21" x14ac:dyDescent="0.2">
      <c r="A24" s="32" t="s">
        <v>45</v>
      </c>
      <c r="B24" s="33" t="s">
        <v>47</v>
      </c>
      <c r="C24" s="32">
        <v>56290.372259999996</v>
      </c>
      <c r="D24" s="32">
        <v>4.2000000000000002E-4</v>
      </c>
      <c r="E24">
        <f t="shared" ref="E24:E32" si="1">+(C24-C$7)/C$8</f>
        <v>3444.5116372515677</v>
      </c>
      <c r="F24">
        <f t="shared" si="0"/>
        <v>3444.5</v>
      </c>
      <c r="G24">
        <f t="shared" ref="G24:G32" si="2">+C24-(C$7+F24*C$8)</f>
        <v>1.3553999997384381E-2</v>
      </c>
      <c r="K24">
        <f>+G24</f>
        <v>1.3553999997384381E-2</v>
      </c>
      <c r="O24">
        <f t="shared" ref="O24:O32" ca="1" si="3">+C$11+C$12*$F24</f>
        <v>1.3247322118269357E-2</v>
      </c>
      <c r="Q24" s="2">
        <f t="shared" ref="Q24:Q32" si="4">+C24-15018.5</f>
        <v>41271.872259999996</v>
      </c>
    </row>
    <row r="25" spans="1:21" x14ac:dyDescent="0.2">
      <c r="A25" s="32" t="s">
        <v>45</v>
      </c>
      <c r="B25" s="33" t="s">
        <v>47</v>
      </c>
      <c r="C25" s="32">
        <v>56644.444439999999</v>
      </c>
      <c r="D25" s="32">
        <v>7.2000000000000005E-4</v>
      </c>
      <c r="E25">
        <f t="shared" si="1"/>
        <v>3748.5124511894842</v>
      </c>
      <c r="F25">
        <f t="shared" si="0"/>
        <v>3748.5</v>
      </c>
      <c r="G25">
        <f t="shared" si="2"/>
        <v>1.4501999998174142E-2</v>
      </c>
      <c r="K25">
        <f>+G25</f>
        <v>1.4501999998174142E-2</v>
      </c>
      <c r="O25">
        <f t="shared" ca="1" si="3"/>
        <v>1.4198801314024257E-2</v>
      </c>
      <c r="Q25" s="2">
        <f t="shared" si="4"/>
        <v>41625.944439999999</v>
      </c>
    </row>
    <row r="26" spans="1:21" x14ac:dyDescent="0.2">
      <c r="A26" s="34" t="s">
        <v>48</v>
      </c>
      <c r="B26" s="35" t="s">
        <v>46</v>
      </c>
      <c r="C26" s="34">
        <v>56712.585500000001</v>
      </c>
      <c r="D26" s="34">
        <v>8.9999999999999998E-4</v>
      </c>
      <c r="E26">
        <f t="shared" si="1"/>
        <v>3807.0172953220922</v>
      </c>
      <c r="F26">
        <f t="shared" si="0"/>
        <v>3807</v>
      </c>
      <c r="G26">
        <f t="shared" si="2"/>
        <v>2.0144000001891982E-2</v>
      </c>
      <c r="J26">
        <f>+G26</f>
        <v>2.0144000001891982E-2</v>
      </c>
      <c r="O26">
        <f t="shared" ca="1" si="3"/>
        <v>1.4381898461891566E-2</v>
      </c>
      <c r="Q26" s="2">
        <f t="shared" si="4"/>
        <v>41694.085500000001</v>
      </c>
    </row>
    <row r="27" spans="1:21" x14ac:dyDescent="0.2">
      <c r="A27" s="34" t="s">
        <v>48</v>
      </c>
      <c r="B27" s="35" t="s">
        <v>46</v>
      </c>
      <c r="C27" s="34">
        <v>56725.389199999998</v>
      </c>
      <c r="D27" s="34">
        <v>8.8000000000000005E-3</v>
      </c>
      <c r="E27">
        <f t="shared" si="1"/>
        <v>3818.0103510922913</v>
      </c>
      <c r="F27">
        <f t="shared" si="0"/>
        <v>3818</v>
      </c>
      <c r="G27">
        <f t="shared" si="2"/>
        <v>1.2055999999574851E-2</v>
      </c>
      <c r="J27">
        <f>+G27</f>
        <v>1.2055999999574851E-2</v>
      </c>
      <c r="O27">
        <f t="shared" ca="1" si="3"/>
        <v>1.4416326985422169E-2</v>
      </c>
      <c r="Q27" s="2">
        <f t="shared" si="4"/>
        <v>41706.889199999998</v>
      </c>
    </row>
    <row r="28" spans="1:21" x14ac:dyDescent="0.2">
      <c r="A28" s="32" t="s">
        <v>45</v>
      </c>
      <c r="B28" s="33" t="s">
        <v>46</v>
      </c>
      <c r="C28" s="32">
        <v>56725.391499999998</v>
      </c>
      <c r="D28" s="32">
        <v>2.0000000000000001E-4</v>
      </c>
      <c r="E28">
        <f t="shared" si="1"/>
        <v>3818.0123258361755</v>
      </c>
      <c r="F28">
        <f t="shared" si="0"/>
        <v>3818</v>
      </c>
      <c r="G28">
        <f t="shared" si="2"/>
        <v>1.4355999999679625E-2</v>
      </c>
      <c r="K28">
        <f>+G28</f>
        <v>1.4355999999679625E-2</v>
      </c>
      <c r="O28">
        <f t="shared" ca="1" si="3"/>
        <v>1.4416326985422169E-2</v>
      </c>
      <c r="Q28" s="2">
        <f t="shared" si="4"/>
        <v>41706.891499999998</v>
      </c>
    </row>
    <row r="29" spans="1:21" x14ac:dyDescent="0.2">
      <c r="A29" s="34" t="s">
        <v>48</v>
      </c>
      <c r="B29" s="35" t="s">
        <v>46</v>
      </c>
      <c r="C29" s="34">
        <v>56747.520700000001</v>
      </c>
      <c r="D29" s="34">
        <v>2.3E-3</v>
      </c>
      <c r="E29">
        <f t="shared" si="1"/>
        <v>3837.0121094729352</v>
      </c>
      <c r="F29">
        <f t="shared" si="0"/>
        <v>3837</v>
      </c>
      <c r="G29">
        <f t="shared" si="2"/>
        <v>1.4104000001680106E-2</v>
      </c>
      <c r="J29">
        <f>+G29</f>
        <v>1.4104000001680106E-2</v>
      </c>
      <c r="O29">
        <f t="shared" ca="1" si="3"/>
        <v>1.4475794435156852E-2</v>
      </c>
      <c r="Q29" s="2">
        <f t="shared" si="4"/>
        <v>41729.020700000001</v>
      </c>
    </row>
    <row r="30" spans="1:21" x14ac:dyDescent="0.2">
      <c r="A30" s="36" t="s">
        <v>49</v>
      </c>
      <c r="B30" s="37"/>
      <c r="C30" s="36">
        <v>57080.629800000002</v>
      </c>
      <c r="D30" s="36">
        <v>3.3E-3</v>
      </c>
      <c r="E30">
        <f t="shared" si="1"/>
        <v>4123.0143520951215</v>
      </c>
      <c r="F30">
        <f t="shared" si="0"/>
        <v>4123</v>
      </c>
      <c r="G30">
        <f t="shared" si="2"/>
        <v>1.6716000005544629E-2</v>
      </c>
      <c r="J30">
        <f>+G30</f>
        <v>1.6716000005544629E-2</v>
      </c>
      <c r="O30">
        <f t="shared" ca="1" si="3"/>
        <v>1.5370936046952579E-2</v>
      </c>
      <c r="Q30" s="2">
        <f t="shared" si="4"/>
        <v>42062.129800000002</v>
      </c>
    </row>
    <row r="31" spans="1:21" x14ac:dyDescent="0.2">
      <c r="A31" s="38" t="s">
        <v>50</v>
      </c>
      <c r="B31" s="39" t="s">
        <v>46</v>
      </c>
      <c r="C31" s="40">
        <v>57807.41</v>
      </c>
      <c r="D31" s="41">
        <v>0.01</v>
      </c>
      <c r="E31">
        <f t="shared" si="1"/>
        <v>4747.0164195661109</v>
      </c>
      <c r="F31">
        <f t="shared" si="0"/>
        <v>4747</v>
      </c>
      <c r="G31">
        <f t="shared" si="2"/>
        <v>1.9124000005831476E-2</v>
      </c>
      <c r="K31">
        <f>+G31</f>
        <v>1.9124000005831476E-2</v>
      </c>
      <c r="O31">
        <f t="shared" ca="1" si="3"/>
        <v>1.7323972290870529E-2</v>
      </c>
      <c r="Q31" s="2">
        <f t="shared" si="4"/>
        <v>42788.91</v>
      </c>
    </row>
    <row r="32" spans="1:21" x14ac:dyDescent="0.2">
      <c r="A32" s="42" t="s">
        <v>0</v>
      </c>
      <c r="B32" s="43" t="s">
        <v>46</v>
      </c>
      <c r="C32" s="44">
        <v>57811.487000000001</v>
      </c>
      <c r="D32" s="44">
        <v>1.1999999999999999E-3</v>
      </c>
      <c r="E32">
        <f t="shared" si="1"/>
        <v>4750.516867747112</v>
      </c>
      <c r="F32">
        <f t="shared" si="0"/>
        <v>4750.5</v>
      </c>
      <c r="G32">
        <f t="shared" si="2"/>
        <v>1.9646000000648201E-2</v>
      </c>
      <c r="K32">
        <f>+G32</f>
        <v>1.9646000000648201E-2</v>
      </c>
      <c r="O32">
        <f t="shared" ca="1" si="3"/>
        <v>1.7334926821084815E-2</v>
      </c>
      <c r="Q32" s="2">
        <f t="shared" si="4"/>
        <v>42792.987000000001</v>
      </c>
    </row>
    <row r="33" spans="1:17" x14ac:dyDescent="0.2">
      <c r="A33" s="45" t="s">
        <v>55</v>
      </c>
      <c r="B33" s="46" t="s">
        <v>46</v>
      </c>
      <c r="C33" s="47">
        <v>59271.451099999998</v>
      </c>
      <c r="D33" s="45">
        <v>8.0000000000000004E-4</v>
      </c>
      <c r="E33">
        <f t="shared" ref="E33:E37" si="5">+(C33-C$7)/C$8</f>
        <v>6004.0191189551379</v>
      </c>
      <c r="F33">
        <f t="shared" ref="F33:F37" si="6">ROUND(2*E33,0)/2</f>
        <v>6004</v>
      </c>
      <c r="G33">
        <f t="shared" ref="G33:G37" si="7">+C33-(C$7+F33*C$8)</f>
        <v>2.2268000000622123E-2</v>
      </c>
      <c r="K33">
        <f t="shared" ref="K33:K37" si="8">+G33</f>
        <v>2.2268000000622123E-2</v>
      </c>
      <c r="O33">
        <f t="shared" ref="O33:O37" ca="1" si="9">+C$11+C$12*$F33</f>
        <v>2.1258213570686021E-2</v>
      </c>
      <c r="Q33" s="2">
        <f t="shared" ref="Q33:Q37" si="10">+C33-15018.5</f>
        <v>44252.951099999998</v>
      </c>
    </row>
    <row r="34" spans="1:17" x14ac:dyDescent="0.2">
      <c r="A34" s="45" t="s">
        <v>56</v>
      </c>
      <c r="B34" s="46" t="s">
        <v>47</v>
      </c>
      <c r="C34" s="47">
        <v>59310.469000000041</v>
      </c>
      <c r="D34" s="45">
        <v>7.0000000000000001E-3</v>
      </c>
      <c r="E34">
        <f t="shared" si="5"/>
        <v>6037.5192752175162</v>
      </c>
      <c r="F34">
        <f t="shared" si="6"/>
        <v>6037.5</v>
      </c>
      <c r="G34">
        <f t="shared" si="7"/>
        <v>2.2450000040407758E-2</v>
      </c>
      <c r="K34">
        <f t="shared" si="8"/>
        <v>2.2450000040407758E-2</v>
      </c>
      <c r="O34">
        <f t="shared" ca="1" si="9"/>
        <v>2.1363064074165591E-2</v>
      </c>
      <c r="Q34" s="2">
        <f t="shared" si="10"/>
        <v>44291.969000000041</v>
      </c>
    </row>
    <row r="35" spans="1:17" x14ac:dyDescent="0.2">
      <c r="A35" s="45" t="s">
        <v>57</v>
      </c>
      <c r="B35" s="46" t="s">
        <v>47</v>
      </c>
      <c r="C35" s="47">
        <v>59649.398999999998</v>
      </c>
      <c r="D35" s="45">
        <v>5.0000000000000001E-3</v>
      </c>
      <c r="E35">
        <f t="shared" si="5"/>
        <v>6328.5192511771193</v>
      </c>
      <c r="F35">
        <f t="shared" si="6"/>
        <v>6328.5</v>
      </c>
      <c r="G35">
        <f t="shared" si="7"/>
        <v>2.2422000001824927E-2</v>
      </c>
      <c r="K35">
        <f t="shared" si="8"/>
        <v>2.2422000001824927E-2</v>
      </c>
      <c r="O35">
        <f t="shared" ca="1" si="9"/>
        <v>2.2273855014838868E-2</v>
      </c>
      <c r="Q35" s="2">
        <f t="shared" si="10"/>
        <v>44630.898999999998</v>
      </c>
    </row>
    <row r="36" spans="1:17" x14ac:dyDescent="0.2">
      <c r="A36" s="45" t="s">
        <v>57</v>
      </c>
      <c r="B36" s="46" t="s">
        <v>47</v>
      </c>
      <c r="C36" s="47">
        <v>59663.37</v>
      </c>
      <c r="D36" s="45">
        <v>2E-3</v>
      </c>
      <c r="E36">
        <f t="shared" si="5"/>
        <v>6340.514532397824</v>
      </c>
      <c r="F36">
        <f t="shared" si="6"/>
        <v>6340.5</v>
      </c>
      <c r="G36">
        <f t="shared" si="7"/>
        <v>1.6926000003877562E-2</v>
      </c>
      <c r="K36">
        <f t="shared" si="8"/>
        <v>1.6926000003877562E-2</v>
      </c>
      <c r="O36">
        <f t="shared" ca="1" si="9"/>
        <v>2.231141340414498E-2</v>
      </c>
      <c r="Q36" s="2">
        <f t="shared" si="10"/>
        <v>44644.87</v>
      </c>
    </row>
    <row r="37" spans="1:17" x14ac:dyDescent="0.2">
      <c r="A37" s="45" t="s">
        <v>57</v>
      </c>
      <c r="B37" s="46" t="s">
        <v>47</v>
      </c>
      <c r="C37" s="47">
        <v>59667.45</v>
      </c>
      <c r="D37" s="45">
        <v>5.0000000000000001E-3</v>
      </c>
      <c r="E37">
        <f t="shared" si="5"/>
        <v>6344.0175563317152</v>
      </c>
      <c r="F37">
        <f t="shared" si="6"/>
        <v>6344</v>
      </c>
      <c r="G37">
        <f t="shared" si="7"/>
        <v>2.0447999995667487E-2</v>
      </c>
      <c r="K37">
        <f t="shared" si="8"/>
        <v>2.0447999995667487E-2</v>
      </c>
      <c r="O37">
        <f t="shared" ca="1" si="9"/>
        <v>2.2322367934359266E-2</v>
      </c>
      <c r="Q37" s="2">
        <f t="shared" si="10"/>
        <v>44648.95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506" r:id="rId1" display="http://vsolj.cetus-net.org/bulletin.html"/>
    <hyperlink ref="H62499" r:id="rId2" display="https://www.aavso.org/ejaavso"/>
    <hyperlink ref="I62506" r:id="rId3" display="http://vsolj.cetus-net.org/bulletin.html"/>
    <hyperlink ref="AQ56149" r:id="rId4" display="http://cdsbib.u-strasbg.fr/cgi-bin/cdsbib?1990RMxAA..21..381G"/>
    <hyperlink ref="H62503" r:id="rId5" display="https://www.aavso.org/ejaavso"/>
    <hyperlink ref="AP3513" r:id="rId6" display="http://cdsbib.u-strasbg.fr/cgi-bin/cdsbib?1990RMxAA..21..381G"/>
    <hyperlink ref="AP3516" r:id="rId7" display="http://cdsbib.u-strasbg.fr/cgi-bin/cdsbib?1990RMxAA..21..381G"/>
    <hyperlink ref="AP3514" r:id="rId8" display="http://cdsbib.u-strasbg.fr/cgi-bin/cdsbib?1990RMxAA..21..381G"/>
    <hyperlink ref="AP3498" r:id="rId9" display="http://cdsbib.u-strasbg.fr/cgi-bin/cdsbib?1990RMxAA..21..381G"/>
    <hyperlink ref="AQ3727" r:id="rId10" display="http://cdsbib.u-strasbg.fr/cgi-bin/cdsbib?1990RMxAA..21..381G"/>
    <hyperlink ref="AQ3731" r:id="rId11" display="http://cdsbib.u-strasbg.fr/cgi-bin/cdsbib?1990RMxAA..21..381G"/>
    <hyperlink ref="AQ63419" r:id="rId12" display="http://cdsbib.u-strasbg.fr/cgi-bin/cdsbib?1990RMxAA..21..381G"/>
    <hyperlink ref="I619" r:id="rId13" display="http://vsolj.cetus-net.org/bulletin.html"/>
    <hyperlink ref="H619" r:id="rId14" display="http://vsolj.cetus-net.org/bulletin.html"/>
    <hyperlink ref="AQ64080" r:id="rId15" display="http://cdsbib.u-strasbg.fr/cgi-bin/cdsbib?1990RMxAA..21..381G"/>
    <hyperlink ref="AQ64079" r:id="rId16" display="http://cdsbib.u-strasbg.fr/cgi-bin/cdsbib?1990RMxAA..21..381G"/>
    <hyperlink ref="AP1789" r:id="rId17" display="http://cdsbib.u-strasbg.fr/cgi-bin/cdsbib?1990RMxAA..21..381G"/>
    <hyperlink ref="AP1807" r:id="rId18" display="http://cdsbib.u-strasbg.fr/cgi-bin/cdsbib?1990RMxAA..21..381G"/>
    <hyperlink ref="AP1808" r:id="rId19" display="http://cdsbib.u-strasbg.fr/cgi-bin/cdsbib?1990RMxAA..21..381G"/>
    <hyperlink ref="AP180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2023-01-25T04:58:44Z</dcterms:modified>
</cp:coreProperties>
</file>