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FE33143-CCC3-4AE4-87E3-9CC6D925AB69}" xr6:coauthVersionLast="47" xr6:coauthVersionMax="47" xr10:uidLastSave="{00000000-0000-0000-0000-000000000000}"/>
  <bookViews>
    <workbookView xWindow="14265" yWindow="645" windowWidth="14535" windowHeight="14490"/>
  </bookViews>
  <sheets>
    <sheet name="Active" sheetId="1" r:id="rId1"/>
    <sheet name="Q_fit" sheetId="2" r:id="rId2"/>
    <sheet name="A (2)" sheetId="3" r:id="rId3"/>
    <sheet name="Q_fit (2)" sheetId="4" r:id="rId4"/>
    <sheet name="A (3)" sheetId="5" r:id="rId5"/>
    <sheet name="Q_fit (4)" sheetId="6" r:id="rId6"/>
    <sheet name="BAV" sheetId="7" r:id="rId7"/>
  </sheets>
  <definedNames>
    <definedName name="solver_adj" localSheetId="2">'A (2)'!$E$11:$E$13</definedName>
    <definedName name="solver_adj" localSheetId="4">'A (3)'!$E$11:$E$13</definedName>
    <definedName name="solver_adj" localSheetId="0">Active!$E$11:$E$13</definedName>
    <definedName name="solver_cvg" localSheetId="2">0.0001</definedName>
    <definedName name="solver_cvg" localSheetId="4">0.0001</definedName>
    <definedName name="solver_cvg" localSheetId="0">0.0001</definedName>
    <definedName name="solver_drv" localSheetId="2">1</definedName>
    <definedName name="solver_drv" localSheetId="4">1</definedName>
    <definedName name="solver_drv" localSheetId="0">1</definedName>
    <definedName name="solver_est" localSheetId="2">1</definedName>
    <definedName name="solver_est" localSheetId="4">1</definedName>
    <definedName name="solver_est" localSheetId="0">1</definedName>
    <definedName name="solver_itr" localSheetId="2">100</definedName>
    <definedName name="solver_itr" localSheetId="4">100</definedName>
    <definedName name="solver_itr" localSheetId="0">100</definedName>
    <definedName name="solver_lin" localSheetId="2">2</definedName>
    <definedName name="solver_lin" localSheetId="4">2</definedName>
    <definedName name="solver_lin" localSheetId="0">2</definedName>
    <definedName name="solver_neg" localSheetId="2">2</definedName>
    <definedName name="solver_neg" localSheetId="4">2</definedName>
    <definedName name="solver_neg" localSheetId="0">2</definedName>
    <definedName name="solver_num" localSheetId="2">0</definedName>
    <definedName name="solver_num" localSheetId="4">0</definedName>
    <definedName name="solver_num" localSheetId="0">0</definedName>
    <definedName name="solver_nwt" localSheetId="2">1</definedName>
    <definedName name="solver_nwt" localSheetId="4">1</definedName>
    <definedName name="solver_nwt" localSheetId="0">1</definedName>
    <definedName name="solver_opt" localSheetId="2">'A (2)'!$E$14</definedName>
    <definedName name="solver_opt" localSheetId="4">'A (3)'!$E$14</definedName>
    <definedName name="solver_opt" localSheetId="0">Active!$E$14</definedName>
    <definedName name="solver_pre" localSheetId="2">0.000001</definedName>
    <definedName name="solver_pre" localSheetId="4">0.000001</definedName>
    <definedName name="solver_pre" localSheetId="0">0.000001</definedName>
    <definedName name="solver_scl" localSheetId="2">2</definedName>
    <definedName name="solver_scl" localSheetId="4">2</definedName>
    <definedName name="solver_scl" localSheetId="0">2</definedName>
    <definedName name="solver_sho" localSheetId="2">2</definedName>
    <definedName name="solver_sho" localSheetId="4">2</definedName>
    <definedName name="solver_sho" localSheetId="0">2</definedName>
    <definedName name="solver_tim" localSheetId="2">100</definedName>
    <definedName name="solver_tim" localSheetId="4">100</definedName>
    <definedName name="solver_tim" localSheetId="0">100</definedName>
    <definedName name="solver_tol" localSheetId="2">0.05</definedName>
    <definedName name="solver_tol" localSheetId="4">0.05</definedName>
    <definedName name="solver_tol" localSheetId="0">0.05</definedName>
    <definedName name="solver_typ" localSheetId="2">2</definedName>
    <definedName name="solver_typ" localSheetId="4">2</definedName>
    <definedName name="solver_typ" localSheetId="0">2</definedName>
    <definedName name="solver_val" localSheetId="2">0</definedName>
    <definedName name="solver_val" localSheetId="4">0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62" i="1" l="1"/>
  <c r="F162" i="1" s="1"/>
  <c r="Q162" i="1"/>
  <c r="E163" i="1"/>
  <c r="F163" i="1"/>
  <c r="P163" i="1" s="1"/>
  <c r="R163" i="1" s="1"/>
  <c r="T163" i="1" s="1"/>
  <c r="G163" i="1"/>
  <c r="K163" i="1"/>
  <c r="Q163" i="1"/>
  <c r="Q161" i="1"/>
  <c r="D11" i="1"/>
  <c r="P36" i="1" s="1"/>
  <c r="D12" i="1"/>
  <c r="P131" i="1" s="1"/>
  <c r="R131" i="1" s="1"/>
  <c r="D13" i="1"/>
  <c r="C7" i="1"/>
  <c r="E121" i="1"/>
  <c r="F121" i="1"/>
  <c r="D9" i="1"/>
  <c r="E9" i="1"/>
  <c r="G121" i="1"/>
  <c r="E123" i="1"/>
  <c r="F123" i="1"/>
  <c r="E126" i="1"/>
  <c r="F126" i="1"/>
  <c r="E127" i="1"/>
  <c r="F127" i="1"/>
  <c r="P127" i="1"/>
  <c r="E131" i="1"/>
  <c r="F131" i="1"/>
  <c r="E134" i="1"/>
  <c r="F134" i="1"/>
  <c r="E135" i="1"/>
  <c r="F135" i="1"/>
  <c r="E139" i="1"/>
  <c r="F139" i="1"/>
  <c r="E142" i="1"/>
  <c r="F142" i="1"/>
  <c r="E143" i="1"/>
  <c r="F143" i="1"/>
  <c r="E147" i="1"/>
  <c r="F147" i="1"/>
  <c r="E150" i="1"/>
  <c r="F150" i="1"/>
  <c r="P150" i="1"/>
  <c r="E151" i="1"/>
  <c r="F151" i="1"/>
  <c r="E155" i="1"/>
  <c r="F155" i="1"/>
  <c r="E158" i="1"/>
  <c r="F158" i="1"/>
  <c r="E159" i="1"/>
  <c r="F159" i="1"/>
  <c r="P159" i="1"/>
  <c r="W13" i="1"/>
  <c r="E23" i="1"/>
  <c r="F23" i="1"/>
  <c r="G23" i="1"/>
  <c r="K23" i="1"/>
  <c r="E26" i="1"/>
  <c r="F26" i="1"/>
  <c r="G26" i="1"/>
  <c r="E27" i="1"/>
  <c r="F27" i="1"/>
  <c r="G27" i="1"/>
  <c r="E28" i="1"/>
  <c r="F28" i="1"/>
  <c r="E30" i="1"/>
  <c r="F30" i="1"/>
  <c r="G30" i="1"/>
  <c r="K30" i="1"/>
  <c r="E31" i="1"/>
  <c r="F31" i="1"/>
  <c r="G31" i="1"/>
  <c r="E32" i="1"/>
  <c r="F32" i="1"/>
  <c r="P32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P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K47" i="1"/>
  <c r="E48" i="1"/>
  <c r="F48" i="1"/>
  <c r="G48" i="1"/>
  <c r="E49" i="1"/>
  <c r="F49" i="1"/>
  <c r="G49" i="1"/>
  <c r="E50" i="1"/>
  <c r="F50" i="1"/>
  <c r="G50" i="1"/>
  <c r="E51" i="1"/>
  <c r="F51" i="1"/>
  <c r="G51" i="1"/>
  <c r="K51" i="1"/>
  <c r="E52" i="1"/>
  <c r="F52" i="1"/>
  <c r="G52" i="1"/>
  <c r="K52" i="1"/>
  <c r="E53" i="1"/>
  <c r="F53" i="1"/>
  <c r="G53" i="1"/>
  <c r="E54" i="1"/>
  <c r="F54" i="1"/>
  <c r="G54" i="1"/>
  <c r="K54" i="1"/>
  <c r="E55" i="1"/>
  <c r="F55" i="1"/>
  <c r="G55" i="1"/>
  <c r="E56" i="1"/>
  <c r="F56" i="1"/>
  <c r="G56" i="1"/>
  <c r="E57" i="1"/>
  <c r="F57" i="1"/>
  <c r="G57" i="1"/>
  <c r="E58" i="1"/>
  <c r="F58" i="1"/>
  <c r="G58" i="1"/>
  <c r="K58" i="1"/>
  <c r="E59" i="1"/>
  <c r="F59" i="1"/>
  <c r="G59" i="1"/>
  <c r="K59" i="1"/>
  <c r="E60" i="1"/>
  <c r="F60" i="1"/>
  <c r="G60" i="1"/>
  <c r="K60" i="1"/>
  <c r="E61" i="1"/>
  <c r="F61" i="1"/>
  <c r="G61" i="1"/>
  <c r="E62" i="1"/>
  <c r="F62" i="1"/>
  <c r="G62" i="1"/>
  <c r="K62" i="1"/>
  <c r="E63" i="1"/>
  <c r="F63" i="1"/>
  <c r="G63" i="1"/>
  <c r="K63" i="1"/>
  <c r="E64" i="1"/>
  <c r="F64" i="1"/>
  <c r="G64" i="1"/>
  <c r="P64" i="1"/>
  <c r="R64" i="1"/>
  <c r="T64" i="1" s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K71" i="1"/>
  <c r="E72" i="1"/>
  <c r="F72" i="1"/>
  <c r="G72" i="1"/>
  <c r="E73" i="1"/>
  <c r="F73" i="1"/>
  <c r="G73" i="1"/>
  <c r="E74" i="1"/>
  <c r="F74" i="1"/>
  <c r="G74" i="1"/>
  <c r="K74" i="1"/>
  <c r="E75" i="1"/>
  <c r="F75" i="1"/>
  <c r="G75" i="1"/>
  <c r="K75" i="1"/>
  <c r="E76" i="1"/>
  <c r="F76" i="1"/>
  <c r="G76" i="1"/>
  <c r="K76" i="1"/>
  <c r="E77" i="1"/>
  <c r="F77" i="1"/>
  <c r="G77" i="1"/>
  <c r="E78" i="1"/>
  <c r="F78" i="1"/>
  <c r="G78" i="1"/>
  <c r="K78" i="1"/>
  <c r="E79" i="1"/>
  <c r="F79" i="1"/>
  <c r="G79" i="1"/>
  <c r="K79" i="1"/>
  <c r="E80" i="1"/>
  <c r="F80" i="1"/>
  <c r="G80" i="1"/>
  <c r="E81" i="1"/>
  <c r="F81" i="1"/>
  <c r="G81" i="1"/>
  <c r="E82" i="1"/>
  <c r="F82" i="1"/>
  <c r="G82" i="1"/>
  <c r="E83" i="1"/>
  <c r="F83" i="1"/>
  <c r="G83" i="1"/>
  <c r="K83" i="1"/>
  <c r="E84" i="1"/>
  <c r="F84" i="1"/>
  <c r="G84" i="1"/>
  <c r="E85" i="1"/>
  <c r="F85" i="1"/>
  <c r="P85" i="1"/>
  <c r="R85" i="1" s="1"/>
  <c r="T85" i="1" s="1"/>
  <c r="G85" i="1"/>
  <c r="E86" i="1"/>
  <c r="F86" i="1"/>
  <c r="G86" i="1"/>
  <c r="E87" i="1"/>
  <c r="F87" i="1"/>
  <c r="P87" i="1"/>
  <c r="E88" i="1"/>
  <c r="F88" i="1"/>
  <c r="E89" i="1"/>
  <c r="F89" i="1"/>
  <c r="G89" i="1"/>
  <c r="E90" i="1"/>
  <c r="F90" i="1"/>
  <c r="G90" i="1"/>
  <c r="E91" i="1"/>
  <c r="F91" i="1"/>
  <c r="G91" i="1"/>
  <c r="K91" i="1"/>
  <c r="P91" i="1"/>
  <c r="E92" i="1"/>
  <c r="F92" i="1"/>
  <c r="G92" i="1"/>
  <c r="K92" i="1"/>
  <c r="E93" i="1"/>
  <c r="F93" i="1"/>
  <c r="P93" i="1"/>
  <c r="R93" i="1" s="1"/>
  <c r="T93" i="1" s="1"/>
  <c r="G93" i="1"/>
  <c r="E94" i="1"/>
  <c r="F94" i="1"/>
  <c r="G94" i="1"/>
  <c r="E95" i="1"/>
  <c r="F95" i="1"/>
  <c r="P95" i="1"/>
  <c r="G95" i="1"/>
  <c r="K95" i="1"/>
  <c r="E96" i="1"/>
  <c r="F96" i="1"/>
  <c r="G96" i="1"/>
  <c r="K96" i="1"/>
  <c r="P96" i="1"/>
  <c r="R96" i="1"/>
  <c r="T96" i="1" s="1"/>
  <c r="E97" i="1"/>
  <c r="F97" i="1"/>
  <c r="E98" i="1"/>
  <c r="F98" i="1"/>
  <c r="G98" i="1"/>
  <c r="J98" i="1"/>
  <c r="E99" i="1"/>
  <c r="F99" i="1"/>
  <c r="G99" i="1"/>
  <c r="K99" i="1"/>
  <c r="E100" i="1"/>
  <c r="F100" i="1"/>
  <c r="E101" i="1"/>
  <c r="F101" i="1"/>
  <c r="G101" i="1"/>
  <c r="K101" i="1"/>
  <c r="E102" i="1"/>
  <c r="F102" i="1"/>
  <c r="E103" i="1"/>
  <c r="F103" i="1"/>
  <c r="E104" i="1"/>
  <c r="F104" i="1"/>
  <c r="E105" i="1"/>
  <c r="F105" i="1"/>
  <c r="P105" i="1"/>
  <c r="R105" i="1" s="1"/>
  <c r="T105" i="1" s="1"/>
  <c r="G105" i="1"/>
  <c r="K105" i="1"/>
  <c r="E106" i="1"/>
  <c r="F106" i="1"/>
  <c r="G106" i="1"/>
  <c r="P106" i="1"/>
  <c r="R106" i="1" s="1"/>
  <c r="T106" i="1" s="1"/>
  <c r="E107" i="1"/>
  <c r="F107" i="1"/>
  <c r="E108" i="1"/>
  <c r="F108" i="1"/>
  <c r="E109" i="1"/>
  <c r="F109" i="1"/>
  <c r="G109" i="1"/>
  <c r="E110" i="1"/>
  <c r="F110" i="1"/>
  <c r="E111" i="1"/>
  <c r="F111" i="1"/>
  <c r="G111" i="1"/>
  <c r="K111" i="1"/>
  <c r="E112" i="1"/>
  <c r="F112" i="1"/>
  <c r="E113" i="1"/>
  <c r="F113" i="1"/>
  <c r="G113" i="1"/>
  <c r="K113" i="1"/>
  <c r="E114" i="1"/>
  <c r="F114" i="1"/>
  <c r="E115" i="1"/>
  <c r="F115" i="1"/>
  <c r="G115" i="1"/>
  <c r="K115" i="1"/>
  <c r="E116" i="1"/>
  <c r="F116" i="1"/>
  <c r="E117" i="1"/>
  <c r="F117" i="1"/>
  <c r="G117" i="1"/>
  <c r="P117" i="1"/>
  <c r="R117" i="1" s="1"/>
  <c r="T117" i="1" s="1"/>
  <c r="E118" i="1"/>
  <c r="F118" i="1"/>
  <c r="E119" i="1"/>
  <c r="F119" i="1"/>
  <c r="G119" i="1"/>
  <c r="K119" i="1"/>
  <c r="P119" i="1"/>
  <c r="R119" i="1" s="1"/>
  <c r="T119" i="1" s="1"/>
  <c r="P123" i="1"/>
  <c r="P126" i="1"/>
  <c r="P134" i="1"/>
  <c r="P143" i="1"/>
  <c r="P151" i="1"/>
  <c r="P155" i="1"/>
  <c r="P158" i="1"/>
  <c r="R158" i="1" s="1"/>
  <c r="T158" i="1" s="1"/>
  <c r="F16" i="1"/>
  <c r="W16" i="1"/>
  <c r="C17" i="1"/>
  <c r="W17" i="1"/>
  <c r="W18" i="1"/>
  <c r="G19" i="1"/>
  <c r="Q21" i="1"/>
  <c r="W21" i="1"/>
  <c r="Q22" i="1"/>
  <c r="W22" i="1"/>
  <c r="Q23" i="1"/>
  <c r="W23" i="1"/>
  <c r="Q24" i="1"/>
  <c r="Q25" i="1"/>
  <c r="W25" i="1"/>
  <c r="K26" i="1"/>
  <c r="Q26" i="1"/>
  <c r="W26" i="1"/>
  <c r="K27" i="1"/>
  <c r="Q27" i="1"/>
  <c r="Q28" i="1"/>
  <c r="Q29" i="1"/>
  <c r="Q30" i="1"/>
  <c r="K31" i="1"/>
  <c r="Q31" i="1"/>
  <c r="Q32" i="1"/>
  <c r="Q33" i="1"/>
  <c r="K34" i="1"/>
  <c r="Q34" i="1"/>
  <c r="K35" i="1"/>
  <c r="Q35" i="1"/>
  <c r="K36" i="1"/>
  <c r="Q36" i="1"/>
  <c r="K37" i="1"/>
  <c r="Q37" i="1"/>
  <c r="K38" i="1"/>
  <c r="Q38" i="1"/>
  <c r="K39" i="1"/>
  <c r="Q39" i="1"/>
  <c r="K40" i="1"/>
  <c r="Q40" i="1"/>
  <c r="K41" i="1"/>
  <c r="Q41" i="1"/>
  <c r="K42" i="1"/>
  <c r="Q42" i="1"/>
  <c r="K43" i="1"/>
  <c r="Q43" i="1"/>
  <c r="K44" i="1"/>
  <c r="Q44" i="1"/>
  <c r="K45" i="1"/>
  <c r="Q45" i="1"/>
  <c r="K46" i="1"/>
  <c r="Q46" i="1"/>
  <c r="Q47" i="1"/>
  <c r="K48" i="1"/>
  <c r="Q48" i="1"/>
  <c r="K49" i="1"/>
  <c r="Q49" i="1"/>
  <c r="K50" i="1"/>
  <c r="Q50" i="1"/>
  <c r="Q51" i="1"/>
  <c r="Q52" i="1"/>
  <c r="K53" i="1"/>
  <c r="Q53" i="1"/>
  <c r="Q54" i="1"/>
  <c r="K55" i="1"/>
  <c r="Q55" i="1"/>
  <c r="K56" i="1"/>
  <c r="Q56" i="1"/>
  <c r="K57" i="1"/>
  <c r="Q57" i="1"/>
  <c r="Q58" i="1"/>
  <c r="Q59" i="1"/>
  <c r="Q60" i="1"/>
  <c r="K61" i="1"/>
  <c r="Q61" i="1"/>
  <c r="Q62" i="1"/>
  <c r="Q63" i="1"/>
  <c r="K64" i="1"/>
  <c r="Q64" i="1"/>
  <c r="K65" i="1"/>
  <c r="Q65" i="1"/>
  <c r="K66" i="1"/>
  <c r="Q66" i="1"/>
  <c r="K67" i="1"/>
  <c r="Q67" i="1"/>
  <c r="K68" i="1"/>
  <c r="Q68" i="1"/>
  <c r="K69" i="1"/>
  <c r="Q69" i="1"/>
  <c r="K70" i="1"/>
  <c r="Q70" i="1"/>
  <c r="Q71" i="1"/>
  <c r="K72" i="1"/>
  <c r="Q72" i="1"/>
  <c r="K73" i="1"/>
  <c r="Q73" i="1"/>
  <c r="Q74" i="1"/>
  <c r="Q75" i="1"/>
  <c r="Q76" i="1"/>
  <c r="K77" i="1"/>
  <c r="Q77" i="1"/>
  <c r="Q78" i="1"/>
  <c r="Q79" i="1"/>
  <c r="K80" i="1"/>
  <c r="Q80" i="1"/>
  <c r="K81" i="1"/>
  <c r="Q81" i="1"/>
  <c r="K82" i="1"/>
  <c r="Q82" i="1"/>
  <c r="Q83" i="1"/>
  <c r="K84" i="1"/>
  <c r="Q84" i="1"/>
  <c r="K85" i="1"/>
  <c r="Q85" i="1"/>
  <c r="K86" i="1"/>
  <c r="Q86" i="1"/>
  <c r="Q87" i="1"/>
  <c r="Q88" i="1"/>
  <c r="K89" i="1"/>
  <c r="Q89" i="1"/>
  <c r="K90" i="1"/>
  <c r="Q90" i="1"/>
  <c r="Q91" i="1"/>
  <c r="Q92" i="1"/>
  <c r="J93" i="1"/>
  <c r="Q93" i="1"/>
  <c r="K94" i="1"/>
  <c r="Q94" i="1"/>
  <c r="Q95" i="1"/>
  <c r="Q96" i="1"/>
  <c r="Q97" i="1"/>
  <c r="Q98" i="1"/>
  <c r="Q99" i="1"/>
  <c r="Q100" i="1"/>
  <c r="Q101" i="1"/>
  <c r="Q102" i="1"/>
  <c r="Q103" i="1"/>
  <c r="Q104" i="1"/>
  <c r="Q105" i="1"/>
  <c r="K106" i="1"/>
  <c r="Q106" i="1"/>
  <c r="Q107" i="1"/>
  <c r="Q108" i="1"/>
  <c r="K109" i="1"/>
  <c r="Q109" i="1"/>
  <c r="Q110" i="1"/>
  <c r="Q111" i="1"/>
  <c r="Q112" i="1"/>
  <c r="Q113" i="1"/>
  <c r="Q114" i="1"/>
  <c r="Q115" i="1"/>
  <c r="Q116" i="1"/>
  <c r="K117" i="1"/>
  <c r="Q117" i="1"/>
  <c r="Q118" i="1"/>
  <c r="Q119" i="1"/>
  <c r="Q120" i="1"/>
  <c r="K121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C7" i="3"/>
  <c r="G19" i="3"/>
  <c r="F19" i="3"/>
  <c r="E95" i="3"/>
  <c r="F95" i="3"/>
  <c r="E96" i="3"/>
  <c r="F96" i="3"/>
  <c r="E98" i="3"/>
  <c r="F98" i="3"/>
  <c r="P98" i="3"/>
  <c r="E101" i="3"/>
  <c r="F101" i="3"/>
  <c r="E103" i="3"/>
  <c r="F103" i="3"/>
  <c r="D11" i="3"/>
  <c r="D12" i="3"/>
  <c r="D13" i="3"/>
  <c r="E22" i="3"/>
  <c r="F22" i="3"/>
  <c r="E24" i="3"/>
  <c r="F24" i="3"/>
  <c r="E25" i="3"/>
  <c r="F25" i="3"/>
  <c r="E32" i="3"/>
  <c r="F32" i="3"/>
  <c r="G32" i="3"/>
  <c r="I32" i="3"/>
  <c r="E35" i="3"/>
  <c r="F35" i="3"/>
  <c r="E41" i="3"/>
  <c r="F41" i="3"/>
  <c r="E49" i="3"/>
  <c r="F49" i="3"/>
  <c r="G49" i="3"/>
  <c r="I49" i="3"/>
  <c r="E52" i="3"/>
  <c r="F52" i="3"/>
  <c r="E55" i="3"/>
  <c r="F55" i="3"/>
  <c r="E57" i="3"/>
  <c r="F57" i="3"/>
  <c r="G57" i="3"/>
  <c r="I57" i="3"/>
  <c r="E64" i="3"/>
  <c r="F64" i="3"/>
  <c r="E67" i="3"/>
  <c r="F67" i="3"/>
  <c r="E69" i="3"/>
  <c r="F69" i="3"/>
  <c r="P69" i="3"/>
  <c r="E72" i="3"/>
  <c r="F72" i="3"/>
  <c r="G72" i="3"/>
  <c r="I72" i="3"/>
  <c r="C17" i="3"/>
  <c r="Q21" i="3"/>
  <c r="Q22" i="3"/>
  <c r="V22" i="3"/>
  <c r="Q23" i="3"/>
  <c r="Q24" i="3"/>
  <c r="Q25" i="3"/>
  <c r="Q26" i="3"/>
  <c r="Q27" i="3"/>
  <c r="Q28" i="3"/>
  <c r="Q29" i="3"/>
  <c r="Q30" i="3"/>
  <c r="Q31" i="3"/>
  <c r="Q32" i="3"/>
  <c r="Q33" i="3"/>
  <c r="V33" i="3"/>
  <c r="Q34" i="3"/>
  <c r="Q35" i="3"/>
  <c r="Q36" i="3"/>
  <c r="Q37" i="3"/>
  <c r="Q38" i="3"/>
  <c r="Q39" i="3"/>
  <c r="Q40" i="3"/>
  <c r="V40" i="3"/>
  <c r="Q41" i="3"/>
  <c r="Q42" i="3"/>
  <c r="Q43" i="3"/>
  <c r="Q44" i="3"/>
  <c r="Q45" i="3"/>
  <c r="Q46" i="3"/>
  <c r="Q47" i="3"/>
  <c r="Q48" i="3"/>
  <c r="Q49" i="3"/>
  <c r="V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P95" i="3"/>
  <c r="Q95" i="3"/>
  <c r="Q96" i="3"/>
  <c r="Q97" i="3"/>
  <c r="Q98" i="3"/>
  <c r="Q99" i="3"/>
  <c r="Q100" i="3"/>
  <c r="Q101" i="3"/>
  <c r="Q102" i="3"/>
  <c r="Q103" i="3"/>
  <c r="Q104" i="3"/>
  <c r="C7" i="5"/>
  <c r="E53" i="5"/>
  <c r="F53" i="5"/>
  <c r="G19" i="5"/>
  <c r="F19" i="5"/>
  <c r="E50" i="5"/>
  <c r="F50" i="5"/>
  <c r="G50" i="5"/>
  <c r="I50" i="5"/>
  <c r="E52" i="5"/>
  <c r="F52" i="5"/>
  <c r="G52" i="5"/>
  <c r="I52" i="5"/>
  <c r="E54" i="5"/>
  <c r="F54" i="5"/>
  <c r="E56" i="5"/>
  <c r="F56" i="5"/>
  <c r="E57" i="5"/>
  <c r="F57" i="5"/>
  <c r="E58" i="5"/>
  <c r="F58" i="5"/>
  <c r="G58" i="5"/>
  <c r="E61" i="5"/>
  <c r="F61" i="5"/>
  <c r="E64" i="5"/>
  <c r="F64" i="5"/>
  <c r="G64" i="5"/>
  <c r="I64" i="5"/>
  <c r="E65" i="5"/>
  <c r="F65" i="5"/>
  <c r="D11" i="5"/>
  <c r="D12" i="5"/>
  <c r="D13" i="5"/>
  <c r="V22" i="5"/>
  <c r="D14" i="5"/>
  <c r="E21" i="5"/>
  <c r="F21" i="5"/>
  <c r="G21" i="5"/>
  <c r="E22" i="5"/>
  <c r="F22" i="5"/>
  <c r="P22" i="5"/>
  <c r="R22" i="5" s="1"/>
  <c r="T22" i="5" s="1"/>
  <c r="E25" i="5"/>
  <c r="F25" i="5"/>
  <c r="E26" i="5"/>
  <c r="F26" i="5"/>
  <c r="E27" i="5"/>
  <c r="F27" i="5"/>
  <c r="E28" i="5"/>
  <c r="F28" i="5"/>
  <c r="E29" i="5"/>
  <c r="F29" i="5"/>
  <c r="G29" i="5"/>
  <c r="E30" i="5"/>
  <c r="F30" i="5"/>
  <c r="E33" i="5"/>
  <c r="F33" i="5"/>
  <c r="G33" i="5"/>
  <c r="E34" i="5"/>
  <c r="F34" i="5"/>
  <c r="E35" i="5"/>
  <c r="F35" i="5"/>
  <c r="E36" i="5"/>
  <c r="F36" i="5"/>
  <c r="E37" i="5"/>
  <c r="F37" i="5"/>
  <c r="G37" i="5"/>
  <c r="E38" i="5"/>
  <c r="F38" i="5"/>
  <c r="E41" i="5"/>
  <c r="F41" i="5"/>
  <c r="P41" i="5"/>
  <c r="R41" i="5" s="1"/>
  <c r="E42" i="5"/>
  <c r="F42" i="5"/>
  <c r="E43" i="5"/>
  <c r="F43" i="5"/>
  <c r="E44" i="5"/>
  <c r="F44" i="5"/>
  <c r="G44" i="5"/>
  <c r="I44" i="5"/>
  <c r="E45" i="5"/>
  <c r="F45" i="5"/>
  <c r="E46" i="5"/>
  <c r="F46" i="5"/>
  <c r="P46" i="5"/>
  <c r="R46" i="5"/>
  <c r="T46" i="5" s="1"/>
  <c r="G46" i="5"/>
  <c r="I46" i="5"/>
  <c r="E47" i="5"/>
  <c r="F47" i="5"/>
  <c r="E48" i="5"/>
  <c r="F48" i="5"/>
  <c r="G48" i="5"/>
  <c r="E49" i="5"/>
  <c r="F49" i="5"/>
  <c r="P52" i="5"/>
  <c r="R52" i="5" s="1"/>
  <c r="T52" i="5" s="1"/>
  <c r="C17" i="5"/>
  <c r="I21" i="5"/>
  <c r="Q21" i="5"/>
  <c r="Q22" i="5"/>
  <c r="Q23" i="5"/>
  <c r="Q24" i="5"/>
  <c r="Q25" i="5"/>
  <c r="V25" i="5"/>
  <c r="Q26" i="5"/>
  <c r="Q27" i="5"/>
  <c r="Q28" i="5"/>
  <c r="I29" i="5"/>
  <c r="Q29" i="5"/>
  <c r="Q30" i="5"/>
  <c r="Q31" i="5"/>
  <c r="Q32" i="5"/>
  <c r="I33" i="5"/>
  <c r="Q33" i="5"/>
  <c r="Q34" i="5"/>
  <c r="Q35" i="5"/>
  <c r="Q36" i="5"/>
  <c r="I37" i="5"/>
  <c r="Q37" i="5"/>
  <c r="V37" i="5"/>
  <c r="Q38" i="5"/>
  <c r="Q39" i="5"/>
  <c r="Q40" i="5"/>
  <c r="Q41" i="5"/>
  <c r="V41" i="5"/>
  <c r="Q42" i="5"/>
  <c r="V42" i="5"/>
  <c r="Q43" i="5"/>
  <c r="Q44" i="5"/>
  <c r="Q45" i="5"/>
  <c r="Q46" i="5"/>
  <c r="Q47" i="5"/>
  <c r="V47" i="5"/>
  <c r="I48" i="5"/>
  <c r="Q48" i="5"/>
  <c r="Q49" i="5"/>
  <c r="Q50" i="5"/>
  <c r="Q51" i="5"/>
  <c r="Q52" i="5"/>
  <c r="Q53" i="5"/>
  <c r="Q54" i="5"/>
  <c r="Q55" i="5"/>
  <c r="Q56" i="5"/>
  <c r="Q57" i="5"/>
  <c r="I58" i="5"/>
  <c r="Q58" i="5"/>
  <c r="Q59" i="5"/>
  <c r="Q60" i="5"/>
  <c r="Q61" i="5"/>
  <c r="Q62" i="5"/>
  <c r="Q63" i="5"/>
  <c r="Q64" i="5"/>
  <c r="Q65" i="5"/>
  <c r="A11" i="7"/>
  <c r="H11" i="7"/>
  <c r="B11" i="7"/>
  <c r="G11" i="7"/>
  <c r="C11" i="7"/>
  <c r="D11" i="7"/>
  <c r="A12" i="7"/>
  <c r="H12" i="7"/>
  <c r="B12" i="7"/>
  <c r="G12" i="7"/>
  <c r="C12" i="7"/>
  <c r="D12" i="7"/>
  <c r="A13" i="7"/>
  <c r="H13" i="7"/>
  <c r="B13" i="7"/>
  <c r="G13" i="7"/>
  <c r="C13" i="7"/>
  <c r="D13" i="7"/>
  <c r="E13" i="7"/>
  <c r="A14" i="7"/>
  <c r="H14" i="7"/>
  <c r="B14" i="7"/>
  <c r="G14" i="7"/>
  <c r="C14" i="7"/>
  <c r="D14" i="7"/>
  <c r="A15" i="7"/>
  <c r="H15" i="7"/>
  <c r="B15" i="7"/>
  <c r="G15" i="7"/>
  <c r="C15" i="7"/>
  <c r="D15" i="7"/>
  <c r="A16" i="7"/>
  <c r="H16" i="7"/>
  <c r="B16" i="7"/>
  <c r="G16" i="7"/>
  <c r="C16" i="7"/>
  <c r="D16" i="7"/>
  <c r="E16" i="7"/>
  <c r="A17" i="7"/>
  <c r="H17" i="7"/>
  <c r="B17" i="7"/>
  <c r="G17" i="7"/>
  <c r="C17" i="7"/>
  <c r="D17" i="7"/>
  <c r="E17" i="7"/>
  <c r="A18" i="7"/>
  <c r="H18" i="7"/>
  <c r="B18" i="7"/>
  <c r="G18" i="7"/>
  <c r="C18" i="7"/>
  <c r="D18" i="7"/>
  <c r="E18" i="7"/>
  <c r="A19" i="7"/>
  <c r="H19" i="7"/>
  <c r="B19" i="7"/>
  <c r="G19" i="7"/>
  <c r="C19" i="7"/>
  <c r="D19" i="7"/>
  <c r="A20" i="7"/>
  <c r="H20" i="7"/>
  <c r="B20" i="7"/>
  <c r="G20" i="7"/>
  <c r="C20" i="7"/>
  <c r="E20" i="7"/>
  <c r="D20" i="7"/>
  <c r="A21" i="7"/>
  <c r="H21" i="7"/>
  <c r="B21" i="7"/>
  <c r="G21" i="7"/>
  <c r="C21" i="7"/>
  <c r="D21" i="7"/>
  <c r="E21" i="7"/>
  <c r="A22" i="7"/>
  <c r="H22" i="7"/>
  <c r="B22" i="7"/>
  <c r="G22" i="7"/>
  <c r="C22" i="7"/>
  <c r="E22" i="7"/>
  <c r="D22" i="7"/>
  <c r="A23" i="7"/>
  <c r="H23" i="7"/>
  <c r="B23" i="7"/>
  <c r="G23" i="7"/>
  <c r="C23" i="7"/>
  <c r="D23" i="7"/>
  <c r="A24" i="7"/>
  <c r="H24" i="7"/>
  <c r="B24" i="7"/>
  <c r="G24" i="7"/>
  <c r="C24" i="7"/>
  <c r="D24" i="7"/>
  <c r="E24" i="7"/>
  <c r="A25" i="7"/>
  <c r="H25" i="7"/>
  <c r="B25" i="7"/>
  <c r="G25" i="7"/>
  <c r="C25" i="7"/>
  <c r="E25" i="7"/>
  <c r="D25" i="7"/>
  <c r="A26" i="7"/>
  <c r="H26" i="7"/>
  <c r="B26" i="7"/>
  <c r="G26" i="7"/>
  <c r="C26" i="7"/>
  <c r="E26" i="7"/>
  <c r="D26" i="7"/>
  <c r="A27" i="7"/>
  <c r="H27" i="7"/>
  <c r="B27" i="7"/>
  <c r="G27" i="7"/>
  <c r="C27" i="7"/>
  <c r="E27" i="7"/>
  <c r="D27" i="7"/>
  <c r="A28" i="7"/>
  <c r="H28" i="7"/>
  <c r="B28" i="7"/>
  <c r="G28" i="7"/>
  <c r="C28" i="7"/>
  <c r="D28" i="7"/>
  <c r="E28" i="7"/>
  <c r="A29" i="7"/>
  <c r="H29" i="7"/>
  <c r="B29" i="7"/>
  <c r="G29" i="7"/>
  <c r="C29" i="7"/>
  <c r="D29" i="7"/>
  <c r="E29" i="7"/>
  <c r="A30" i="7"/>
  <c r="H30" i="7"/>
  <c r="B30" i="7"/>
  <c r="G30" i="7"/>
  <c r="C30" i="7"/>
  <c r="E30" i="7"/>
  <c r="D30" i="7"/>
  <c r="A31" i="7"/>
  <c r="H31" i="7"/>
  <c r="B31" i="7"/>
  <c r="G31" i="7"/>
  <c r="C31" i="7"/>
  <c r="E31" i="7"/>
  <c r="D31" i="7"/>
  <c r="A32" i="7"/>
  <c r="H32" i="7"/>
  <c r="B32" i="7"/>
  <c r="G32" i="7"/>
  <c r="C32" i="7"/>
  <c r="D32" i="7"/>
  <c r="E32" i="7"/>
  <c r="A33" i="7"/>
  <c r="H33" i="7"/>
  <c r="B33" i="7"/>
  <c r="G33" i="7"/>
  <c r="C33" i="7"/>
  <c r="E33" i="7"/>
  <c r="D33" i="7"/>
  <c r="A34" i="7"/>
  <c r="H34" i="7"/>
  <c r="B34" i="7"/>
  <c r="G34" i="7"/>
  <c r="C34" i="7"/>
  <c r="D34" i="7"/>
  <c r="E34" i="7"/>
  <c r="A35" i="7"/>
  <c r="H35" i="7"/>
  <c r="B35" i="7"/>
  <c r="G35" i="7"/>
  <c r="C35" i="7"/>
  <c r="E35" i="7"/>
  <c r="D35" i="7"/>
  <c r="A36" i="7"/>
  <c r="H36" i="7"/>
  <c r="B36" i="7"/>
  <c r="G36" i="7"/>
  <c r="C36" i="7"/>
  <c r="E36" i="7"/>
  <c r="D36" i="7"/>
  <c r="A37" i="7"/>
  <c r="H37" i="7"/>
  <c r="B37" i="7"/>
  <c r="G37" i="7"/>
  <c r="C37" i="7"/>
  <c r="E37" i="7"/>
  <c r="D37" i="7"/>
  <c r="A38" i="7"/>
  <c r="H38" i="7"/>
  <c r="B38" i="7"/>
  <c r="G38" i="7"/>
  <c r="C38" i="7"/>
  <c r="E38" i="7"/>
  <c r="D38" i="7"/>
  <c r="A39" i="7"/>
  <c r="H39" i="7"/>
  <c r="B39" i="7"/>
  <c r="G39" i="7"/>
  <c r="C39" i="7"/>
  <c r="E39" i="7"/>
  <c r="D39" i="7"/>
  <c r="A40" i="7"/>
  <c r="H40" i="7"/>
  <c r="B40" i="7"/>
  <c r="G40" i="7"/>
  <c r="C40" i="7"/>
  <c r="D40" i="7"/>
  <c r="E40" i="7"/>
  <c r="A41" i="7"/>
  <c r="H41" i="7"/>
  <c r="B41" i="7"/>
  <c r="G41" i="7"/>
  <c r="C41" i="7"/>
  <c r="D41" i="7"/>
  <c r="E41" i="7"/>
  <c r="A42" i="7"/>
  <c r="H42" i="7"/>
  <c r="B42" i="7"/>
  <c r="G42" i="7"/>
  <c r="C42" i="7"/>
  <c r="E42" i="7"/>
  <c r="D42" i="7"/>
  <c r="A43" i="7"/>
  <c r="H43" i="7"/>
  <c r="B43" i="7"/>
  <c r="G43" i="7"/>
  <c r="C43" i="7"/>
  <c r="E43" i="7"/>
  <c r="D43" i="7"/>
  <c r="A44" i="7"/>
  <c r="H44" i="7"/>
  <c r="B44" i="7"/>
  <c r="G44" i="7"/>
  <c r="C44" i="7"/>
  <c r="E44" i="7"/>
  <c r="D44" i="7"/>
  <c r="A45" i="7"/>
  <c r="H45" i="7"/>
  <c r="B45" i="7"/>
  <c r="G45" i="7"/>
  <c r="C45" i="7"/>
  <c r="D45" i="7"/>
  <c r="E45" i="7"/>
  <c r="A46" i="7"/>
  <c r="H46" i="7"/>
  <c r="B46" i="7"/>
  <c r="G46" i="7"/>
  <c r="C46" i="7"/>
  <c r="E46" i="7"/>
  <c r="D46" i="7"/>
  <c r="A47" i="7"/>
  <c r="H47" i="7"/>
  <c r="B47" i="7"/>
  <c r="G47" i="7"/>
  <c r="C47" i="7"/>
  <c r="D47" i="7"/>
  <c r="E47" i="7"/>
  <c r="A48" i="7"/>
  <c r="H48" i="7"/>
  <c r="B48" i="7"/>
  <c r="G48" i="7"/>
  <c r="C48" i="7"/>
  <c r="D48" i="7"/>
  <c r="E48" i="7"/>
  <c r="A49" i="7"/>
  <c r="H49" i="7"/>
  <c r="B49" i="7"/>
  <c r="G49" i="7"/>
  <c r="C49" i="7"/>
  <c r="E49" i="7"/>
  <c r="D49" i="7"/>
  <c r="A50" i="7"/>
  <c r="H50" i="7"/>
  <c r="B50" i="7"/>
  <c r="G50" i="7"/>
  <c r="C50" i="7"/>
  <c r="E50" i="7"/>
  <c r="D50" i="7"/>
  <c r="A51" i="7"/>
  <c r="H51" i="7"/>
  <c r="B51" i="7"/>
  <c r="G51" i="7"/>
  <c r="C51" i="7"/>
  <c r="E51" i="7"/>
  <c r="D51" i="7"/>
  <c r="A52" i="7"/>
  <c r="H52" i="7"/>
  <c r="B52" i="7"/>
  <c r="G52" i="7"/>
  <c r="C52" i="7"/>
  <c r="E52" i="7"/>
  <c r="D52" i="7"/>
  <c r="A53" i="7"/>
  <c r="H53" i="7"/>
  <c r="B53" i="7"/>
  <c r="G53" i="7"/>
  <c r="C53" i="7"/>
  <c r="D53" i="7"/>
  <c r="E53" i="7"/>
  <c r="A54" i="7"/>
  <c r="H54" i="7"/>
  <c r="B54" i="7"/>
  <c r="G54" i="7"/>
  <c r="C54" i="7"/>
  <c r="E54" i="7"/>
  <c r="D54" i="7"/>
  <c r="A55" i="7"/>
  <c r="H55" i="7"/>
  <c r="B55" i="7"/>
  <c r="G55" i="7"/>
  <c r="C55" i="7"/>
  <c r="D55" i="7"/>
  <c r="E55" i="7"/>
  <c r="A56" i="7"/>
  <c r="H56" i="7"/>
  <c r="B56" i="7"/>
  <c r="G56" i="7"/>
  <c r="C56" i="7"/>
  <c r="D56" i="7"/>
  <c r="E56" i="7"/>
  <c r="A57" i="7"/>
  <c r="H57" i="7"/>
  <c r="B57" i="7"/>
  <c r="G57" i="7"/>
  <c r="C57" i="7"/>
  <c r="E57" i="7"/>
  <c r="D57" i="7"/>
  <c r="A58" i="7"/>
  <c r="H58" i="7"/>
  <c r="B58" i="7"/>
  <c r="G58" i="7"/>
  <c r="C58" i="7"/>
  <c r="E58" i="7"/>
  <c r="D58" i="7"/>
  <c r="A59" i="7"/>
  <c r="H59" i="7"/>
  <c r="B59" i="7"/>
  <c r="G59" i="7"/>
  <c r="C59" i="7"/>
  <c r="E59" i="7"/>
  <c r="D59" i="7"/>
  <c r="A60" i="7"/>
  <c r="H60" i="7"/>
  <c r="B60" i="7"/>
  <c r="G60" i="7"/>
  <c r="C60" i="7"/>
  <c r="E60" i="7"/>
  <c r="D60" i="7"/>
  <c r="A61" i="7"/>
  <c r="H61" i="7"/>
  <c r="B61" i="7"/>
  <c r="G61" i="7"/>
  <c r="C61" i="7"/>
  <c r="E61" i="7"/>
  <c r="D61" i="7"/>
  <c r="A62" i="7"/>
  <c r="H62" i="7"/>
  <c r="B62" i="7"/>
  <c r="G62" i="7"/>
  <c r="C62" i="7"/>
  <c r="E62" i="7"/>
  <c r="D62" i="7"/>
  <c r="A63" i="7"/>
  <c r="H63" i="7"/>
  <c r="B63" i="7"/>
  <c r="G63" i="7"/>
  <c r="C63" i="7"/>
  <c r="D63" i="7"/>
  <c r="E63" i="7"/>
  <c r="A64" i="7"/>
  <c r="H64" i="7"/>
  <c r="B64" i="7"/>
  <c r="G64" i="7"/>
  <c r="C64" i="7"/>
  <c r="D64" i="7"/>
  <c r="E64" i="7"/>
  <c r="A65" i="7"/>
  <c r="H65" i="7"/>
  <c r="B65" i="7"/>
  <c r="G65" i="7"/>
  <c r="C65" i="7"/>
  <c r="E65" i="7"/>
  <c r="D65" i="7"/>
  <c r="A66" i="7"/>
  <c r="H66" i="7"/>
  <c r="B66" i="7"/>
  <c r="G66" i="7"/>
  <c r="C66" i="7"/>
  <c r="E66" i="7"/>
  <c r="D66" i="7"/>
  <c r="A67" i="7"/>
  <c r="H67" i="7"/>
  <c r="B67" i="7"/>
  <c r="G67" i="7"/>
  <c r="C67" i="7"/>
  <c r="E67" i="7"/>
  <c r="D67" i="7"/>
  <c r="A68" i="7"/>
  <c r="H68" i="7"/>
  <c r="B68" i="7"/>
  <c r="G68" i="7"/>
  <c r="C68" i="7"/>
  <c r="E68" i="7"/>
  <c r="D68" i="7"/>
  <c r="A69" i="7"/>
  <c r="H69" i="7"/>
  <c r="B69" i="7"/>
  <c r="G69" i="7"/>
  <c r="C69" i="7"/>
  <c r="E69" i="7"/>
  <c r="D69" i="7"/>
  <c r="A70" i="7"/>
  <c r="H70" i="7"/>
  <c r="B70" i="7"/>
  <c r="G70" i="7"/>
  <c r="C70" i="7"/>
  <c r="E70" i="7"/>
  <c r="D70" i="7"/>
  <c r="A71" i="7"/>
  <c r="H71" i="7"/>
  <c r="B71" i="7"/>
  <c r="G71" i="7"/>
  <c r="C71" i="7"/>
  <c r="D71" i="7"/>
  <c r="E71" i="7"/>
  <c r="A72" i="7"/>
  <c r="H72" i="7"/>
  <c r="B72" i="7"/>
  <c r="G72" i="7"/>
  <c r="C72" i="7"/>
  <c r="D72" i="7"/>
  <c r="E72" i="7"/>
  <c r="A73" i="7"/>
  <c r="H73" i="7"/>
  <c r="B73" i="7"/>
  <c r="G73" i="7"/>
  <c r="C73" i="7"/>
  <c r="E73" i="7"/>
  <c r="D73" i="7"/>
  <c r="A74" i="7"/>
  <c r="H74" i="7"/>
  <c r="B74" i="7"/>
  <c r="G74" i="7"/>
  <c r="C74" i="7"/>
  <c r="E74" i="7"/>
  <c r="D74" i="7"/>
  <c r="A75" i="7"/>
  <c r="H75" i="7"/>
  <c r="B75" i="7"/>
  <c r="G75" i="7"/>
  <c r="C75" i="7"/>
  <c r="E75" i="7"/>
  <c r="D75" i="7"/>
  <c r="A76" i="7"/>
  <c r="H76" i="7"/>
  <c r="B76" i="7"/>
  <c r="G76" i="7"/>
  <c r="C76" i="7"/>
  <c r="E76" i="7"/>
  <c r="D76" i="7"/>
  <c r="A77" i="7"/>
  <c r="H77" i="7"/>
  <c r="B77" i="7"/>
  <c r="G77" i="7"/>
  <c r="C77" i="7"/>
  <c r="E77" i="7"/>
  <c r="F77" i="7"/>
  <c r="D77" i="7"/>
  <c r="A78" i="7"/>
  <c r="H78" i="7"/>
  <c r="B78" i="7"/>
  <c r="G78" i="7"/>
  <c r="C78" i="7"/>
  <c r="E78" i="7"/>
  <c r="F78" i="7"/>
  <c r="D78" i="7"/>
  <c r="A79" i="7"/>
  <c r="H79" i="7"/>
  <c r="B79" i="7"/>
  <c r="G79" i="7"/>
  <c r="C79" i="7"/>
  <c r="E79" i="7"/>
  <c r="F79" i="7"/>
  <c r="D79" i="7"/>
  <c r="A80" i="7"/>
  <c r="H80" i="7"/>
  <c r="B80" i="7"/>
  <c r="G80" i="7"/>
  <c r="C80" i="7"/>
  <c r="E80" i="7"/>
  <c r="F80" i="7"/>
  <c r="D80" i="7"/>
  <c r="A81" i="7"/>
  <c r="H81" i="7"/>
  <c r="B81" i="7"/>
  <c r="G81" i="7"/>
  <c r="C81" i="7"/>
  <c r="E81" i="7"/>
  <c r="F81" i="7"/>
  <c r="D81" i="7"/>
  <c r="A82" i="7"/>
  <c r="H82" i="7"/>
  <c r="B82" i="7"/>
  <c r="G82" i="7"/>
  <c r="C82" i="7"/>
  <c r="E82" i="7"/>
  <c r="D82" i="7"/>
  <c r="A83" i="7"/>
  <c r="H83" i="7"/>
  <c r="B83" i="7"/>
  <c r="G83" i="7"/>
  <c r="C83" i="7"/>
  <c r="E83" i="7"/>
  <c r="D83" i="7"/>
  <c r="A84" i="7"/>
  <c r="H84" i="7"/>
  <c r="B84" i="7"/>
  <c r="G84" i="7"/>
  <c r="C84" i="7"/>
  <c r="D84" i="7"/>
  <c r="E84" i="7"/>
  <c r="A85" i="7"/>
  <c r="H85" i="7"/>
  <c r="B85" i="7"/>
  <c r="G85" i="7"/>
  <c r="C85" i="7"/>
  <c r="D85" i="7"/>
  <c r="E85" i="7"/>
  <c r="A86" i="7"/>
  <c r="H86" i="7"/>
  <c r="B86" i="7"/>
  <c r="G86" i="7"/>
  <c r="C86" i="7"/>
  <c r="E86" i="7"/>
  <c r="D86" i="7"/>
  <c r="A87" i="7"/>
  <c r="H87" i="7"/>
  <c r="B87" i="7"/>
  <c r="G87" i="7"/>
  <c r="C87" i="7"/>
  <c r="D87" i="7"/>
  <c r="A88" i="7"/>
  <c r="H88" i="7"/>
  <c r="B88" i="7"/>
  <c r="G88" i="7"/>
  <c r="C88" i="7"/>
  <c r="E88" i="7"/>
  <c r="D88" i="7"/>
  <c r="A89" i="7"/>
  <c r="H89" i="7"/>
  <c r="B89" i="7"/>
  <c r="G89" i="7"/>
  <c r="C89" i="7"/>
  <c r="D89" i="7"/>
  <c r="A90" i="7"/>
  <c r="H90" i="7"/>
  <c r="B90" i="7"/>
  <c r="G90" i="7"/>
  <c r="C90" i="7"/>
  <c r="D90" i="7"/>
  <c r="A91" i="7"/>
  <c r="H91" i="7"/>
  <c r="B91" i="7"/>
  <c r="G91" i="7"/>
  <c r="C91" i="7"/>
  <c r="E91" i="7"/>
  <c r="D91" i="7"/>
  <c r="A92" i="7"/>
  <c r="H92" i="7"/>
  <c r="B92" i="7"/>
  <c r="G92" i="7"/>
  <c r="C92" i="7"/>
  <c r="D92" i="7"/>
  <c r="E92" i="7"/>
  <c r="A93" i="7"/>
  <c r="H93" i="7"/>
  <c r="B93" i="7"/>
  <c r="G93" i="7"/>
  <c r="C93" i="7"/>
  <c r="D93" i="7"/>
  <c r="A94" i="7"/>
  <c r="H94" i="7"/>
  <c r="B94" i="7"/>
  <c r="G94" i="7"/>
  <c r="C94" i="7"/>
  <c r="D94" i="7"/>
  <c r="A95" i="7"/>
  <c r="H95" i="7"/>
  <c r="B95" i="7"/>
  <c r="G95" i="7"/>
  <c r="C95" i="7"/>
  <c r="D95" i="7"/>
  <c r="A96" i="7"/>
  <c r="H96" i="7"/>
  <c r="B96" i="7"/>
  <c r="G96" i="7"/>
  <c r="C96" i="7"/>
  <c r="E96" i="7"/>
  <c r="D96" i="7"/>
  <c r="A97" i="7"/>
  <c r="H97" i="7"/>
  <c r="B97" i="7"/>
  <c r="G97" i="7"/>
  <c r="C97" i="7"/>
  <c r="D97" i="7"/>
  <c r="A98" i="7"/>
  <c r="H98" i="7"/>
  <c r="B98" i="7"/>
  <c r="G98" i="7"/>
  <c r="C98" i="7"/>
  <c r="D98" i="7"/>
  <c r="A99" i="7"/>
  <c r="H99" i="7"/>
  <c r="B99" i="7"/>
  <c r="G99" i="7"/>
  <c r="C99" i="7"/>
  <c r="E99" i="7"/>
  <c r="D99" i="7"/>
  <c r="A100" i="7"/>
  <c r="H100" i="7"/>
  <c r="B100" i="7"/>
  <c r="G100" i="7"/>
  <c r="C100" i="7"/>
  <c r="D100" i="7"/>
  <c r="E100" i="7"/>
  <c r="A101" i="7"/>
  <c r="H101" i="7"/>
  <c r="B101" i="7"/>
  <c r="G101" i="7"/>
  <c r="C101" i="7"/>
  <c r="D101" i="7"/>
  <c r="A102" i="7"/>
  <c r="H102" i="7"/>
  <c r="B102" i="7"/>
  <c r="G102" i="7"/>
  <c r="C102" i="7"/>
  <c r="D102" i="7"/>
  <c r="A103" i="7"/>
  <c r="H103" i="7"/>
  <c r="B103" i="7"/>
  <c r="G103" i="7"/>
  <c r="C103" i="7"/>
  <c r="D103" i="7"/>
  <c r="A104" i="7"/>
  <c r="H104" i="7"/>
  <c r="B104" i="7"/>
  <c r="G104" i="7"/>
  <c r="C104" i="7"/>
  <c r="E104" i="7"/>
  <c r="D104" i="7"/>
  <c r="A105" i="7"/>
  <c r="H105" i="7"/>
  <c r="B105" i="7"/>
  <c r="G105" i="7"/>
  <c r="C105" i="7"/>
  <c r="D105" i="7"/>
  <c r="A106" i="7"/>
  <c r="H106" i="7"/>
  <c r="B106" i="7"/>
  <c r="G106" i="7"/>
  <c r="C106" i="7"/>
  <c r="E106" i="7"/>
  <c r="D106" i="7"/>
  <c r="A107" i="7"/>
  <c r="H107" i="7"/>
  <c r="B107" i="7"/>
  <c r="G107" i="7"/>
  <c r="C107" i="7"/>
  <c r="E107" i="7"/>
  <c r="D107" i="7"/>
  <c r="A108" i="7"/>
  <c r="H108" i="7"/>
  <c r="B108" i="7"/>
  <c r="G108" i="7"/>
  <c r="C108" i="7"/>
  <c r="D108" i="7"/>
  <c r="E108" i="7"/>
  <c r="A109" i="7"/>
  <c r="H109" i="7"/>
  <c r="B109" i="7"/>
  <c r="G109" i="7"/>
  <c r="C109" i="7"/>
  <c r="D109" i="7"/>
  <c r="E109" i="7"/>
  <c r="A110" i="7"/>
  <c r="H110" i="7"/>
  <c r="B110" i="7"/>
  <c r="G110" i="7"/>
  <c r="C110" i="7"/>
  <c r="E110" i="7"/>
  <c r="D110" i="7"/>
  <c r="A111" i="7"/>
  <c r="H111" i="7"/>
  <c r="B111" i="7"/>
  <c r="G111" i="7"/>
  <c r="C111" i="7"/>
  <c r="E111" i="7"/>
  <c r="D111" i="7"/>
  <c r="A112" i="7"/>
  <c r="H112" i="7"/>
  <c r="B112" i="7"/>
  <c r="G112" i="7"/>
  <c r="C112" i="7"/>
  <c r="E112" i="7"/>
  <c r="D112" i="7"/>
  <c r="A113" i="7"/>
  <c r="H113" i="7"/>
  <c r="B113" i="7"/>
  <c r="G113" i="7"/>
  <c r="C113" i="7"/>
  <c r="E113" i="7"/>
  <c r="D113" i="7"/>
  <c r="A114" i="7"/>
  <c r="H114" i="7"/>
  <c r="B114" i="7"/>
  <c r="G114" i="7"/>
  <c r="C114" i="7"/>
  <c r="D114" i="7"/>
  <c r="E114" i="7"/>
  <c r="A115" i="7"/>
  <c r="H115" i="7"/>
  <c r="B115" i="7"/>
  <c r="G115" i="7"/>
  <c r="C115" i="7"/>
  <c r="E115" i="7"/>
  <c r="D115" i="7"/>
  <c r="A116" i="7"/>
  <c r="H116" i="7"/>
  <c r="B116" i="7"/>
  <c r="G116" i="7"/>
  <c r="C116" i="7"/>
  <c r="D116" i="7"/>
  <c r="E116" i="7"/>
  <c r="A117" i="7"/>
  <c r="H117" i="7"/>
  <c r="B117" i="7"/>
  <c r="G117" i="7"/>
  <c r="C117" i="7"/>
  <c r="D117" i="7"/>
  <c r="E117" i="7"/>
  <c r="A118" i="7"/>
  <c r="H118" i="7"/>
  <c r="B118" i="7"/>
  <c r="G118" i="7"/>
  <c r="C118" i="7"/>
  <c r="E118" i="7"/>
  <c r="D118" i="7"/>
  <c r="A119" i="7"/>
  <c r="H119" i="7"/>
  <c r="B119" i="7"/>
  <c r="G119" i="7"/>
  <c r="C119" i="7"/>
  <c r="E119" i="7"/>
  <c r="D119" i="7"/>
  <c r="A120" i="7"/>
  <c r="H120" i="7"/>
  <c r="B120" i="7"/>
  <c r="G120" i="7"/>
  <c r="C120" i="7"/>
  <c r="E120" i="7"/>
  <c r="D120" i="7"/>
  <c r="A121" i="7"/>
  <c r="H121" i="7"/>
  <c r="B121" i="7"/>
  <c r="G121" i="7"/>
  <c r="C121" i="7"/>
  <c r="E121" i="7"/>
  <c r="D121" i="7"/>
  <c r="A122" i="7"/>
  <c r="H122" i="7"/>
  <c r="B122" i="7"/>
  <c r="G122" i="7"/>
  <c r="C122" i="7"/>
  <c r="E122" i="7"/>
  <c r="D122" i="7"/>
  <c r="A123" i="7"/>
  <c r="H123" i="7"/>
  <c r="B123" i="7"/>
  <c r="G123" i="7"/>
  <c r="C123" i="7"/>
  <c r="E123" i="7"/>
  <c r="D123" i="7"/>
  <c r="A124" i="7"/>
  <c r="H124" i="7"/>
  <c r="B124" i="7"/>
  <c r="G124" i="7"/>
  <c r="C124" i="7"/>
  <c r="D124" i="7"/>
  <c r="A125" i="7"/>
  <c r="H125" i="7"/>
  <c r="B125" i="7"/>
  <c r="G125" i="7"/>
  <c r="C125" i="7"/>
  <c r="D125" i="7"/>
  <c r="E125" i="7"/>
  <c r="H16" i="2"/>
  <c r="H15" i="2"/>
  <c r="A9" i="2"/>
  <c r="C9" i="2"/>
  <c r="D21" i="2"/>
  <c r="D22" i="2"/>
  <c r="H22" i="2"/>
  <c r="D23" i="2"/>
  <c r="H23" i="2"/>
  <c r="D24" i="2"/>
  <c r="H24" i="2"/>
  <c r="D25" i="2"/>
  <c r="H25" i="2"/>
  <c r="D26" i="2"/>
  <c r="H26" i="2"/>
  <c r="D27" i="2"/>
  <c r="H27" i="2"/>
  <c r="D28" i="2"/>
  <c r="H28" i="2"/>
  <c r="D29" i="2"/>
  <c r="H29" i="2"/>
  <c r="D30" i="2"/>
  <c r="H30" i="2"/>
  <c r="D31" i="2"/>
  <c r="H31" i="2"/>
  <c r="D32" i="2"/>
  <c r="H32" i="2"/>
  <c r="D33" i="2"/>
  <c r="I33" i="2"/>
  <c r="D34" i="2"/>
  <c r="H34" i="2"/>
  <c r="D35" i="2"/>
  <c r="H35" i="2"/>
  <c r="D36" i="2"/>
  <c r="H36" i="2"/>
  <c r="D37" i="2"/>
  <c r="D38" i="2"/>
  <c r="H38" i="2"/>
  <c r="D39" i="2"/>
  <c r="H39" i="2"/>
  <c r="D40" i="2"/>
  <c r="H40" i="2"/>
  <c r="D41" i="2"/>
  <c r="H41" i="2"/>
  <c r="D42" i="2"/>
  <c r="H42" i="2"/>
  <c r="D43" i="2"/>
  <c r="H43" i="2"/>
  <c r="D44" i="2"/>
  <c r="H44" i="2"/>
  <c r="D45" i="2"/>
  <c r="H45" i="2"/>
  <c r="D46" i="2"/>
  <c r="D47" i="2"/>
  <c r="I47" i="2"/>
  <c r="D48" i="2"/>
  <c r="H48" i="2"/>
  <c r="D49" i="2"/>
  <c r="H49" i="2"/>
  <c r="D50" i="2"/>
  <c r="H50" i="2"/>
  <c r="D51" i="2"/>
  <c r="H51" i="2"/>
  <c r="D52" i="2"/>
  <c r="H52" i="2"/>
  <c r="D53" i="2"/>
  <c r="J53" i="2"/>
  <c r="H53" i="2"/>
  <c r="D54" i="2"/>
  <c r="H54" i="2"/>
  <c r="D55" i="2"/>
  <c r="H55" i="2"/>
  <c r="D56" i="2"/>
  <c r="H56" i="2"/>
  <c r="D57" i="2"/>
  <c r="H57" i="2"/>
  <c r="D58" i="2"/>
  <c r="H58" i="2"/>
  <c r="D59" i="2"/>
  <c r="H59" i="2"/>
  <c r="D60" i="2"/>
  <c r="H60" i="2"/>
  <c r="D61" i="2"/>
  <c r="H61" i="2"/>
  <c r="D62" i="2"/>
  <c r="H62" i="2"/>
  <c r="D63" i="2"/>
  <c r="H63" i="2"/>
  <c r="D64" i="2"/>
  <c r="H64" i="2"/>
  <c r="D65" i="2"/>
  <c r="I65" i="2"/>
  <c r="D66" i="2"/>
  <c r="H66" i="2"/>
  <c r="D67" i="2"/>
  <c r="H67" i="2"/>
  <c r="D68" i="2"/>
  <c r="H68" i="2"/>
  <c r="D69" i="2"/>
  <c r="D70" i="2"/>
  <c r="H70" i="2"/>
  <c r="D71" i="2"/>
  <c r="H71" i="2"/>
  <c r="D72" i="2"/>
  <c r="H72" i="2"/>
  <c r="D73" i="2"/>
  <c r="H73" i="2"/>
  <c r="D74" i="2"/>
  <c r="H74" i="2"/>
  <c r="D75" i="2"/>
  <c r="H75" i="2"/>
  <c r="D76" i="2"/>
  <c r="H76" i="2"/>
  <c r="D77" i="2"/>
  <c r="H77" i="2"/>
  <c r="D78" i="2"/>
  <c r="D79" i="2"/>
  <c r="I79" i="2"/>
  <c r="D80" i="2"/>
  <c r="H80" i="2"/>
  <c r="D81" i="2"/>
  <c r="H81" i="2"/>
  <c r="D82" i="2"/>
  <c r="H82" i="2"/>
  <c r="D83" i="2"/>
  <c r="H83" i="2"/>
  <c r="D84" i="2"/>
  <c r="H84" i="2"/>
  <c r="D85" i="2"/>
  <c r="J85" i="2"/>
  <c r="H85" i="2"/>
  <c r="D86" i="2"/>
  <c r="H86" i="2"/>
  <c r="D87" i="2"/>
  <c r="H87" i="2"/>
  <c r="D88" i="2"/>
  <c r="H88" i="2"/>
  <c r="D89" i="2"/>
  <c r="H89" i="2"/>
  <c r="D90" i="2"/>
  <c r="H90" i="2"/>
  <c r="D91" i="2"/>
  <c r="H91" i="2"/>
  <c r="D92" i="2"/>
  <c r="H92" i="2"/>
  <c r="D93" i="2"/>
  <c r="H93" i="2"/>
  <c r="D94" i="2"/>
  <c r="H94" i="2"/>
  <c r="D95" i="2"/>
  <c r="H95" i="2"/>
  <c r="D96" i="2"/>
  <c r="H96" i="2"/>
  <c r="D97" i="2"/>
  <c r="I97" i="2"/>
  <c r="D98" i="2"/>
  <c r="H98" i="2"/>
  <c r="D99" i="2"/>
  <c r="H99" i="2"/>
  <c r="D100" i="2"/>
  <c r="H100" i="2"/>
  <c r="D101" i="2"/>
  <c r="H101" i="2"/>
  <c r="D102" i="2"/>
  <c r="H102" i="2"/>
  <c r="D103" i="2"/>
  <c r="H103" i="2"/>
  <c r="D104" i="2"/>
  <c r="H104" i="2"/>
  <c r="D105" i="2"/>
  <c r="H105" i="2"/>
  <c r="D106" i="2"/>
  <c r="J106" i="2"/>
  <c r="D107" i="2"/>
  <c r="H107" i="2"/>
  <c r="D108" i="2"/>
  <c r="H108" i="2"/>
  <c r="D109" i="2"/>
  <c r="H109" i="2"/>
  <c r="D110" i="2"/>
  <c r="D111" i="2"/>
  <c r="D112" i="2"/>
  <c r="H112" i="2"/>
  <c r="D113" i="2"/>
  <c r="H113" i="2"/>
  <c r="D114" i="2"/>
  <c r="H114" i="2"/>
  <c r="D115" i="2"/>
  <c r="H115" i="2"/>
  <c r="D116" i="2"/>
  <c r="H116" i="2"/>
  <c r="D117" i="2"/>
  <c r="J117" i="2"/>
  <c r="H117" i="2"/>
  <c r="D118" i="2"/>
  <c r="H118" i="2"/>
  <c r="D119" i="2"/>
  <c r="H119" i="2"/>
  <c r="D120" i="2"/>
  <c r="H120" i="2"/>
  <c r="D121" i="2"/>
  <c r="H121" i="2"/>
  <c r="D122" i="2"/>
  <c r="H122" i="2"/>
  <c r="D123" i="2"/>
  <c r="H123" i="2"/>
  <c r="D124" i="2"/>
  <c r="H124" i="2"/>
  <c r="D125" i="2"/>
  <c r="H125" i="2"/>
  <c r="D126" i="2"/>
  <c r="H126" i="2"/>
  <c r="D127" i="2"/>
  <c r="H127" i="2"/>
  <c r="D128" i="2"/>
  <c r="H128" i="2"/>
  <c r="D129" i="2"/>
  <c r="D130" i="2"/>
  <c r="H130" i="2"/>
  <c r="D131" i="2"/>
  <c r="H131" i="2"/>
  <c r="D132" i="2"/>
  <c r="H132" i="2"/>
  <c r="D133" i="2"/>
  <c r="H133" i="2"/>
  <c r="D134" i="2"/>
  <c r="H134" i="2"/>
  <c r="D135" i="2"/>
  <c r="H135" i="2"/>
  <c r="D136" i="2"/>
  <c r="H136" i="2"/>
  <c r="D137" i="2"/>
  <c r="H137" i="2"/>
  <c r="D138" i="2"/>
  <c r="J138" i="2"/>
  <c r="D139" i="2"/>
  <c r="H139" i="2"/>
  <c r="D140" i="2"/>
  <c r="H140" i="2"/>
  <c r="D141" i="2"/>
  <c r="J141" i="2"/>
  <c r="H141" i="2"/>
  <c r="D142" i="2"/>
  <c r="H142" i="2"/>
  <c r="J16" i="2"/>
  <c r="J15" i="2"/>
  <c r="J22" i="2"/>
  <c r="J23" i="2"/>
  <c r="J24" i="2"/>
  <c r="J25" i="2"/>
  <c r="J26" i="2"/>
  <c r="J27" i="2"/>
  <c r="J28" i="2"/>
  <c r="J29" i="2"/>
  <c r="J30" i="2"/>
  <c r="J31" i="2"/>
  <c r="J32" i="2"/>
  <c r="J34" i="2"/>
  <c r="J35" i="2"/>
  <c r="J36" i="2"/>
  <c r="J38" i="2"/>
  <c r="J39" i="2"/>
  <c r="J40" i="2"/>
  <c r="J41" i="2"/>
  <c r="J42" i="2"/>
  <c r="J43" i="2"/>
  <c r="J44" i="2"/>
  <c r="J45" i="2"/>
  <c r="J48" i="2"/>
  <c r="J50" i="2"/>
  <c r="J51" i="2"/>
  <c r="J52" i="2"/>
  <c r="J54" i="2"/>
  <c r="J55" i="2"/>
  <c r="J56" i="2"/>
  <c r="J57" i="2"/>
  <c r="J58" i="2"/>
  <c r="J59" i="2"/>
  <c r="J60" i="2"/>
  <c r="J61" i="2"/>
  <c r="J62" i="2"/>
  <c r="J63" i="2"/>
  <c r="J64" i="2"/>
  <c r="J66" i="2"/>
  <c r="J67" i="2"/>
  <c r="J68" i="2"/>
  <c r="J70" i="2"/>
  <c r="J71" i="2"/>
  <c r="J72" i="2"/>
  <c r="J73" i="2"/>
  <c r="J74" i="2"/>
  <c r="J75" i="2"/>
  <c r="J76" i="2"/>
  <c r="J77" i="2"/>
  <c r="J80" i="2"/>
  <c r="J82" i="2"/>
  <c r="J84" i="2"/>
  <c r="J86" i="2"/>
  <c r="J87" i="2"/>
  <c r="J88" i="2"/>
  <c r="J89" i="2"/>
  <c r="J90" i="2"/>
  <c r="J91" i="2"/>
  <c r="J92" i="2"/>
  <c r="J93" i="2"/>
  <c r="J94" i="2"/>
  <c r="J95" i="2"/>
  <c r="J96" i="2"/>
  <c r="J98" i="2"/>
  <c r="J99" i="2"/>
  <c r="J100" i="2"/>
  <c r="J102" i="2"/>
  <c r="J103" i="2"/>
  <c r="J104" i="2"/>
  <c r="J105" i="2"/>
  <c r="J107" i="2"/>
  <c r="J108" i="2"/>
  <c r="J109" i="2"/>
  <c r="J111" i="2"/>
  <c r="J112" i="2"/>
  <c r="J114" i="2"/>
  <c r="J115" i="2"/>
  <c r="J116" i="2"/>
  <c r="J118" i="2"/>
  <c r="J119" i="2"/>
  <c r="J120" i="2"/>
  <c r="J121" i="2"/>
  <c r="J122" i="2"/>
  <c r="J123" i="2"/>
  <c r="J124" i="2"/>
  <c r="J125" i="2"/>
  <c r="J126" i="2"/>
  <c r="J127" i="2"/>
  <c r="J128" i="2"/>
  <c r="J130" i="2"/>
  <c r="J131" i="2"/>
  <c r="J132" i="2"/>
  <c r="J134" i="2"/>
  <c r="J135" i="2"/>
  <c r="J136" i="2"/>
  <c r="J137" i="2"/>
  <c r="J140" i="2"/>
  <c r="J142" i="2"/>
  <c r="I16" i="2"/>
  <c r="I15" i="2"/>
  <c r="I12" i="2"/>
  <c r="I22" i="2"/>
  <c r="I23" i="2"/>
  <c r="I24" i="2"/>
  <c r="I25" i="2"/>
  <c r="I27" i="2"/>
  <c r="I28" i="2"/>
  <c r="I29" i="2"/>
  <c r="I31" i="2"/>
  <c r="I32" i="2"/>
  <c r="I34" i="2"/>
  <c r="I35" i="2"/>
  <c r="I36" i="2"/>
  <c r="I38" i="2"/>
  <c r="I39" i="2"/>
  <c r="I40" i="2"/>
  <c r="I41" i="2"/>
  <c r="I43" i="2"/>
  <c r="I44" i="2"/>
  <c r="I45" i="2"/>
  <c r="I48" i="2"/>
  <c r="I50" i="2"/>
  <c r="I51" i="2"/>
  <c r="I52" i="2"/>
  <c r="I54" i="2"/>
  <c r="I55" i="2"/>
  <c r="I56" i="2"/>
  <c r="I57" i="2"/>
  <c r="I59" i="2"/>
  <c r="I60" i="2"/>
  <c r="I61" i="2"/>
  <c r="I63" i="2"/>
  <c r="I64" i="2"/>
  <c r="I66" i="2"/>
  <c r="I67" i="2"/>
  <c r="I68" i="2"/>
  <c r="I70" i="2"/>
  <c r="I71" i="2"/>
  <c r="I72" i="2"/>
  <c r="I73" i="2"/>
  <c r="I75" i="2"/>
  <c r="I76" i="2"/>
  <c r="I77" i="2"/>
  <c r="I80" i="2"/>
  <c r="I82" i="2"/>
  <c r="I84" i="2"/>
  <c r="I86" i="2"/>
  <c r="I87" i="2"/>
  <c r="I88" i="2"/>
  <c r="I89" i="2"/>
  <c r="I91" i="2"/>
  <c r="I92" i="2"/>
  <c r="I93" i="2"/>
  <c r="I95" i="2"/>
  <c r="I96" i="2"/>
  <c r="I98" i="2"/>
  <c r="I99" i="2"/>
  <c r="I100" i="2"/>
  <c r="I102" i="2"/>
  <c r="I103" i="2"/>
  <c r="I104" i="2"/>
  <c r="I105" i="2"/>
  <c r="I107" i="2"/>
  <c r="I108" i="2"/>
  <c r="I109" i="2"/>
  <c r="I112" i="2"/>
  <c r="I114" i="2"/>
  <c r="I115" i="2"/>
  <c r="I116" i="2"/>
  <c r="I118" i="2"/>
  <c r="I119" i="2"/>
  <c r="I120" i="2"/>
  <c r="I121" i="2"/>
  <c r="I123" i="2"/>
  <c r="I124" i="2"/>
  <c r="I125" i="2"/>
  <c r="I127" i="2"/>
  <c r="I128" i="2"/>
  <c r="I130" i="2"/>
  <c r="I131" i="2"/>
  <c r="I132" i="2"/>
  <c r="I134" i="2"/>
  <c r="I135" i="2"/>
  <c r="I136" i="2"/>
  <c r="I137" i="2"/>
  <c r="I139" i="2"/>
  <c r="I140" i="2"/>
  <c r="I142" i="2"/>
  <c r="F16" i="2"/>
  <c r="F15" i="2"/>
  <c r="F12" i="2"/>
  <c r="F22" i="2"/>
  <c r="F23" i="2"/>
  <c r="F24" i="2"/>
  <c r="F25" i="2"/>
  <c r="F27" i="2"/>
  <c r="F28" i="2"/>
  <c r="F29" i="2"/>
  <c r="F31" i="2"/>
  <c r="F32" i="2"/>
  <c r="F34" i="2"/>
  <c r="F35" i="2"/>
  <c r="F36" i="2"/>
  <c r="F38" i="2"/>
  <c r="F39" i="2"/>
  <c r="F40" i="2"/>
  <c r="F41" i="2"/>
  <c r="F43" i="2"/>
  <c r="F44" i="2"/>
  <c r="F45" i="2"/>
  <c r="F47" i="2"/>
  <c r="F48" i="2"/>
  <c r="F50" i="2"/>
  <c r="F51" i="2"/>
  <c r="F52" i="2"/>
  <c r="F54" i="2"/>
  <c r="F55" i="2"/>
  <c r="F56" i="2"/>
  <c r="F57" i="2"/>
  <c r="F59" i="2"/>
  <c r="F60" i="2"/>
  <c r="F61" i="2"/>
  <c r="F63" i="2"/>
  <c r="F64" i="2"/>
  <c r="F66" i="2"/>
  <c r="F67" i="2"/>
  <c r="F68" i="2"/>
  <c r="F70" i="2"/>
  <c r="F71" i="2"/>
  <c r="F72" i="2"/>
  <c r="F73" i="2"/>
  <c r="F75" i="2"/>
  <c r="F76" i="2"/>
  <c r="F77" i="2"/>
  <c r="F79" i="2"/>
  <c r="F80" i="2"/>
  <c r="F82" i="2"/>
  <c r="F84" i="2"/>
  <c r="F86" i="2"/>
  <c r="F87" i="2"/>
  <c r="F88" i="2"/>
  <c r="F89" i="2"/>
  <c r="F91" i="2"/>
  <c r="F92" i="2"/>
  <c r="F93" i="2"/>
  <c r="F95" i="2"/>
  <c r="F96" i="2"/>
  <c r="F98" i="2"/>
  <c r="F99" i="2"/>
  <c r="F100" i="2"/>
  <c r="F102" i="2"/>
  <c r="F103" i="2"/>
  <c r="F104" i="2"/>
  <c r="F105" i="2"/>
  <c r="F107" i="2"/>
  <c r="F108" i="2"/>
  <c r="F109" i="2"/>
  <c r="F111" i="2"/>
  <c r="F112" i="2"/>
  <c r="F114" i="2"/>
  <c r="F115" i="2"/>
  <c r="F116" i="2"/>
  <c r="F118" i="2"/>
  <c r="F119" i="2"/>
  <c r="F120" i="2"/>
  <c r="F121" i="2"/>
  <c r="F123" i="2"/>
  <c r="F124" i="2"/>
  <c r="F125" i="2"/>
  <c r="F127" i="2"/>
  <c r="F128" i="2"/>
  <c r="F130" i="2"/>
  <c r="F131" i="2"/>
  <c r="F132" i="2"/>
  <c r="F134" i="2"/>
  <c r="F135" i="2"/>
  <c r="F136" i="2"/>
  <c r="F137" i="2"/>
  <c r="F139" i="2"/>
  <c r="F140" i="2"/>
  <c r="F142" i="2"/>
  <c r="G16" i="2"/>
  <c r="G15" i="2"/>
  <c r="G12" i="2"/>
  <c r="E21" i="2"/>
  <c r="G21" i="2"/>
  <c r="E22" i="2"/>
  <c r="L22" i="2"/>
  <c r="G22" i="2"/>
  <c r="E23" i="2"/>
  <c r="G23" i="2"/>
  <c r="E24" i="2"/>
  <c r="K24" i="2"/>
  <c r="G24" i="2"/>
  <c r="E25" i="2"/>
  <c r="G25" i="2"/>
  <c r="E26" i="2"/>
  <c r="L26" i="2"/>
  <c r="G26" i="2"/>
  <c r="E27" i="2"/>
  <c r="G27" i="2"/>
  <c r="E28" i="2"/>
  <c r="K28" i="2"/>
  <c r="G28" i="2"/>
  <c r="E29" i="2"/>
  <c r="G29" i="2"/>
  <c r="E30" i="2"/>
  <c r="L30" i="2"/>
  <c r="G30" i="2"/>
  <c r="E31" i="2"/>
  <c r="G31" i="2"/>
  <c r="E32" i="2"/>
  <c r="K32" i="2"/>
  <c r="G32" i="2"/>
  <c r="E33" i="2"/>
  <c r="G33" i="2"/>
  <c r="E34" i="2"/>
  <c r="L34" i="2"/>
  <c r="G34" i="2"/>
  <c r="E35" i="2"/>
  <c r="G35" i="2"/>
  <c r="E36" i="2"/>
  <c r="K36" i="2"/>
  <c r="G36" i="2"/>
  <c r="E37" i="2"/>
  <c r="G37" i="2"/>
  <c r="E38" i="2"/>
  <c r="L38" i="2"/>
  <c r="G38" i="2"/>
  <c r="E39" i="2"/>
  <c r="G39" i="2"/>
  <c r="E40" i="2"/>
  <c r="K40" i="2"/>
  <c r="G40" i="2"/>
  <c r="E41" i="2"/>
  <c r="G41" i="2"/>
  <c r="E42" i="2"/>
  <c r="L42" i="2"/>
  <c r="G42" i="2"/>
  <c r="E43" i="2"/>
  <c r="G43" i="2"/>
  <c r="E44" i="2"/>
  <c r="K44" i="2"/>
  <c r="G44" i="2"/>
  <c r="E45" i="2"/>
  <c r="G45" i="2"/>
  <c r="E46" i="2"/>
  <c r="G46" i="2"/>
  <c r="E47" i="2"/>
  <c r="G47" i="2"/>
  <c r="E48" i="2"/>
  <c r="K48" i="2"/>
  <c r="G48" i="2"/>
  <c r="E49" i="2"/>
  <c r="G49" i="2"/>
  <c r="E50" i="2"/>
  <c r="L50" i="2"/>
  <c r="G50" i="2"/>
  <c r="E51" i="2"/>
  <c r="G51" i="2"/>
  <c r="E52" i="2"/>
  <c r="K52" i="2"/>
  <c r="G52" i="2"/>
  <c r="E53" i="2"/>
  <c r="G53" i="2"/>
  <c r="E54" i="2"/>
  <c r="L54" i="2"/>
  <c r="G54" i="2"/>
  <c r="E55" i="2"/>
  <c r="G55" i="2"/>
  <c r="E56" i="2"/>
  <c r="K56" i="2"/>
  <c r="G56" i="2"/>
  <c r="E57" i="2"/>
  <c r="G57" i="2"/>
  <c r="E58" i="2"/>
  <c r="L58" i="2"/>
  <c r="G58" i="2"/>
  <c r="E59" i="2"/>
  <c r="G59" i="2"/>
  <c r="E60" i="2"/>
  <c r="K60" i="2"/>
  <c r="G60" i="2"/>
  <c r="E61" i="2"/>
  <c r="G61" i="2"/>
  <c r="E62" i="2"/>
  <c r="L62" i="2"/>
  <c r="G62" i="2"/>
  <c r="E63" i="2"/>
  <c r="G63" i="2"/>
  <c r="E64" i="2"/>
  <c r="K64" i="2"/>
  <c r="G64" i="2"/>
  <c r="E65" i="2"/>
  <c r="G65" i="2"/>
  <c r="E66" i="2"/>
  <c r="L66" i="2"/>
  <c r="G66" i="2"/>
  <c r="E67" i="2"/>
  <c r="G67" i="2"/>
  <c r="E68" i="2"/>
  <c r="K68" i="2"/>
  <c r="G68" i="2"/>
  <c r="E69" i="2"/>
  <c r="G69" i="2"/>
  <c r="E70" i="2"/>
  <c r="L70" i="2"/>
  <c r="G70" i="2"/>
  <c r="E71" i="2"/>
  <c r="G71" i="2"/>
  <c r="E72" i="2"/>
  <c r="K72" i="2"/>
  <c r="G72" i="2"/>
  <c r="E73" i="2"/>
  <c r="G73" i="2"/>
  <c r="E74" i="2"/>
  <c r="L74" i="2"/>
  <c r="G74" i="2"/>
  <c r="E75" i="2"/>
  <c r="G75" i="2"/>
  <c r="E76" i="2"/>
  <c r="K76" i="2"/>
  <c r="G76" i="2"/>
  <c r="E77" i="2"/>
  <c r="G77" i="2"/>
  <c r="E78" i="2"/>
  <c r="L78" i="2"/>
  <c r="G78" i="2"/>
  <c r="E79" i="2"/>
  <c r="G79" i="2"/>
  <c r="E80" i="2"/>
  <c r="K80" i="2"/>
  <c r="G80" i="2"/>
  <c r="E81" i="2"/>
  <c r="G81" i="2"/>
  <c r="E82" i="2"/>
  <c r="L82" i="2"/>
  <c r="G82" i="2"/>
  <c r="E83" i="2"/>
  <c r="G83" i="2"/>
  <c r="E84" i="2"/>
  <c r="K84" i="2"/>
  <c r="G84" i="2"/>
  <c r="E85" i="2"/>
  <c r="G85" i="2"/>
  <c r="E86" i="2"/>
  <c r="L86" i="2"/>
  <c r="G86" i="2"/>
  <c r="E87" i="2"/>
  <c r="G87" i="2"/>
  <c r="E88" i="2"/>
  <c r="K88" i="2"/>
  <c r="G88" i="2"/>
  <c r="E89" i="2"/>
  <c r="G89" i="2"/>
  <c r="E90" i="2"/>
  <c r="L90" i="2"/>
  <c r="G90" i="2"/>
  <c r="E91" i="2"/>
  <c r="G91" i="2"/>
  <c r="E92" i="2"/>
  <c r="K92" i="2"/>
  <c r="G92" i="2"/>
  <c r="E93" i="2"/>
  <c r="G93" i="2"/>
  <c r="E94" i="2"/>
  <c r="L94" i="2"/>
  <c r="G94" i="2"/>
  <c r="E95" i="2"/>
  <c r="G95" i="2"/>
  <c r="E96" i="2"/>
  <c r="K96" i="2"/>
  <c r="G96" i="2"/>
  <c r="E97" i="2"/>
  <c r="G97" i="2"/>
  <c r="E98" i="2"/>
  <c r="L98" i="2"/>
  <c r="G98" i="2"/>
  <c r="E99" i="2"/>
  <c r="G99" i="2"/>
  <c r="E100" i="2"/>
  <c r="K100" i="2"/>
  <c r="G100" i="2"/>
  <c r="E101" i="2"/>
  <c r="G101" i="2"/>
  <c r="E102" i="2"/>
  <c r="L102" i="2"/>
  <c r="G102" i="2"/>
  <c r="E103" i="2"/>
  <c r="G103" i="2"/>
  <c r="E104" i="2"/>
  <c r="K104" i="2"/>
  <c r="G104" i="2"/>
  <c r="E105" i="2"/>
  <c r="G105" i="2"/>
  <c r="E106" i="2"/>
  <c r="L106" i="2"/>
  <c r="G106" i="2"/>
  <c r="E107" i="2"/>
  <c r="G107" i="2"/>
  <c r="E108" i="2"/>
  <c r="K108" i="2"/>
  <c r="G108" i="2"/>
  <c r="E109" i="2"/>
  <c r="G109" i="2"/>
  <c r="E110" i="2"/>
  <c r="G110" i="2"/>
  <c r="E111" i="2"/>
  <c r="G111" i="2"/>
  <c r="E112" i="2"/>
  <c r="K112" i="2"/>
  <c r="G112" i="2"/>
  <c r="E113" i="2"/>
  <c r="G113" i="2"/>
  <c r="E114" i="2"/>
  <c r="L114" i="2"/>
  <c r="G114" i="2"/>
  <c r="E115" i="2"/>
  <c r="G115" i="2"/>
  <c r="E116" i="2"/>
  <c r="K116" i="2"/>
  <c r="G116" i="2"/>
  <c r="E117" i="2"/>
  <c r="G117" i="2"/>
  <c r="E118" i="2"/>
  <c r="L118" i="2"/>
  <c r="G118" i="2"/>
  <c r="E119" i="2"/>
  <c r="G119" i="2"/>
  <c r="E120" i="2"/>
  <c r="K120" i="2"/>
  <c r="G120" i="2"/>
  <c r="E121" i="2"/>
  <c r="G121" i="2"/>
  <c r="E122" i="2"/>
  <c r="L122" i="2"/>
  <c r="G122" i="2"/>
  <c r="E123" i="2"/>
  <c r="G123" i="2"/>
  <c r="E124" i="2"/>
  <c r="K124" i="2"/>
  <c r="G124" i="2"/>
  <c r="E125" i="2"/>
  <c r="G125" i="2"/>
  <c r="E126" i="2"/>
  <c r="L126" i="2"/>
  <c r="G126" i="2"/>
  <c r="E127" i="2"/>
  <c r="G127" i="2"/>
  <c r="E128" i="2"/>
  <c r="K128" i="2"/>
  <c r="G128" i="2"/>
  <c r="E129" i="2"/>
  <c r="G129" i="2"/>
  <c r="E130" i="2"/>
  <c r="L130" i="2"/>
  <c r="G130" i="2"/>
  <c r="E131" i="2"/>
  <c r="G131" i="2"/>
  <c r="E132" i="2"/>
  <c r="K132" i="2"/>
  <c r="G132" i="2"/>
  <c r="E133" i="2"/>
  <c r="G133" i="2"/>
  <c r="E134" i="2"/>
  <c r="L134" i="2"/>
  <c r="G134" i="2"/>
  <c r="E135" i="2"/>
  <c r="G135" i="2"/>
  <c r="E136" i="2"/>
  <c r="K136" i="2"/>
  <c r="G136" i="2"/>
  <c r="E137" i="2"/>
  <c r="G137" i="2"/>
  <c r="E138" i="2"/>
  <c r="G138" i="2"/>
  <c r="E139" i="2"/>
  <c r="G139" i="2"/>
  <c r="E140" i="2"/>
  <c r="K140" i="2"/>
  <c r="G140" i="2"/>
  <c r="E141" i="2"/>
  <c r="G141" i="2"/>
  <c r="E142" i="2"/>
  <c r="L142" i="2"/>
  <c r="G142" i="2"/>
  <c r="K16" i="2"/>
  <c r="K15" i="2"/>
  <c r="K12" i="2"/>
  <c r="K22" i="2"/>
  <c r="K23" i="2"/>
  <c r="K25" i="2"/>
  <c r="K26" i="2"/>
  <c r="K27" i="2"/>
  <c r="K29" i="2"/>
  <c r="K30" i="2"/>
  <c r="K31" i="2"/>
  <c r="K34" i="2"/>
  <c r="K35" i="2"/>
  <c r="K38" i="2"/>
  <c r="K39" i="2"/>
  <c r="K41" i="2"/>
  <c r="K42" i="2"/>
  <c r="K43" i="2"/>
  <c r="K45" i="2"/>
  <c r="K46" i="2"/>
  <c r="K47" i="2"/>
  <c r="K50" i="2"/>
  <c r="K51" i="2"/>
  <c r="K53" i="2"/>
  <c r="K54" i="2"/>
  <c r="K55" i="2"/>
  <c r="K57" i="2"/>
  <c r="K58" i="2"/>
  <c r="K59" i="2"/>
  <c r="K61" i="2"/>
  <c r="K62" i="2"/>
  <c r="K63" i="2"/>
  <c r="K66" i="2"/>
  <c r="K67" i="2"/>
  <c r="K70" i="2"/>
  <c r="K71" i="2"/>
  <c r="K73" i="2"/>
  <c r="K74" i="2"/>
  <c r="K75" i="2"/>
  <c r="K77" i="2"/>
  <c r="K78" i="2"/>
  <c r="K79" i="2"/>
  <c r="K82" i="2"/>
  <c r="K83" i="2"/>
  <c r="K85" i="2"/>
  <c r="K86" i="2"/>
  <c r="K87" i="2"/>
  <c r="K89" i="2"/>
  <c r="K90" i="2"/>
  <c r="K91" i="2"/>
  <c r="K93" i="2"/>
  <c r="K94" i="2"/>
  <c r="K95" i="2"/>
  <c r="K98" i="2"/>
  <c r="K99" i="2"/>
  <c r="K102" i="2"/>
  <c r="K103" i="2"/>
  <c r="K105" i="2"/>
  <c r="K106" i="2"/>
  <c r="K107" i="2"/>
  <c r="K109" i="2"/>
  <c r="K111" i="2"/>
  <c r="K114" i="2"/>
  <c r="K115" i="2"/>
  <c r="K117" i="2"/>
  <c r="K118" i="2"/>
  <c r="K119" i="2"/>
  <c r="K121" i="2"/>
  <c r="K122" i="2"/>
  <c r="K123" i="2"/>
  <c r="K125" i="2"/>
  <c r="K127" i="2"/>
  <c r="K130" i="2"/>
  <c r="K131" i="2"/>
  <c r="K135" i="2"/>
  <c r="K137" i="2"/>
  <c r="K138" i="2"/>
  <c r="K139" i="2"/>
  <c r="K141" i="2"/>
  <c r="K142" i="2"/>
  <c r="L16" i="2"/>
  <c r="L15" i="2"/>
  <c r="L12" i="2"/>
  <c r="L23" i="2"/>
  <c r="L24" i="2"/>
  <c r="L25" i="2"/>
  <c r="L27" i="2"/>
  <c r="L28" i="2"/>
  <c r="L29" i="2"/>
  <c r="L31" i="2"/>
  <c r="L32" i="2"/>
  <c r="L35" i="2"/>
  <c r="L36" i="2"/>
  <c r="L39" i="2"/>
  <c r="L40" i="2"/>
  <c r="L41" i="2"/>
  <c r="L43" i="2"/>
  <c r="L44" i="2"/>
  <c r="L45" i="2"/>
  <c r="L47" i="2"/>
  <c r="L48" i="2"/>
  <c r="L51" i="2"/>
  <c r="L52" i="2"/>
  <c r="L53" i="2"/>
  <c r="L55" i="2"/>
  <c r="L56" i="2"/>
  <c r="L57" i="2"/>
  <c r="L59" i="2"/>
  <c r="L60" i="2"/>
  <c r="L61" i="2"/>
  <c r="L63" i="2"/>
  <c r="L64" i="2"/>
  <c r="L67" i="2"/>
  <c r="L68" i="2"/>
  <c r="L71" i="2"/>
  <c r="L72" i="2"/>
  <c r="L73" i="2"/>
  <c r="L75" i="2"/>
  <c r="L76" i="2"/>
  <c r="L77" i="2"/>
  <c r="L79" i="2"/>
  <c r="L80" i="2"/>
  <c r="L83" i="2"/>
  <c r="L84" i="2"/>
  <c r="L85" i="2"/>
  <c r="L87" i="2"/>
  <c r="L88" i="2"/>
  <c r="L89" i="2"/>
  <c r="L91" i="2"/>
  <c r="L92" i="2"/>
  <c r="L93" i="2"/>
  <c r="L95" i="2"/>
  <c r="L96" i="2"/>
  <c r="L99" i="2"/>
  <c r="L100" i="2"/>
  <c r="L103" i="2"/>
  <c r="L104" i="2"/>
  <c r="L105" i="2"/>
  <c r="L107" i="2"/>
  <c r="L108" i="2"/>
  <c r="L109" i="2"/>
  <c r="L111" i="2"/>
  <c r="L112" i="2"/>
  <c r="L115" i="2"/>
  <c r="L116" i="2"/>
  <c r="L117" i="2"/>
  <c r="L119" i="2"/>
  <c r="L120" i="2"/>
  <c r="L121" i="2"/>
  <c r="L123" i="2"/>
  <c r="L124" i="2"/>
  <c r="L125" i="2"/>
  <c r="L127" i="2"/>
  <c r="L128" i="2"/>
  <c r="L131" i="2"/>
  <c r="L132" i="2"/>
  <c r="L135" i="2"/>
  <c r="L136" i="2"/>
  <c r="L137" i="2"/>
  <c r="L139" i="2"/>
  <c r="L140" i="2"/>
  <c r="C16" i="2"/>
  <c r="C15" i="2"/>
  <c r="C12" i="2"/>
  <c r="N16" i="2"/>
  <c r="N15" i="2"/>
  <c r="O16" i="2"/>
  <c r="O15" i="2"/>
  <c r="O12" i="2"/>
  <c r="G4" i="2"/>
  <c r="P16" i="2"/>
  <c r="P15" i="2"/>
  <c r="P12" i="2"/>
  <c r="G5" i="2"/>
  <c r="Q16" i="2"/>
  <c r="Q15" i="2"/>
  <c r="Q12" i="2"/>
  <c r="G6" i="2"/>
  <c r="G7" i="2"/>
  <c r="E16" i="2"/>
  <c r="E15" i="2"/>
  <c r="E12" i="2"/>
  <c r="M16" i="2"/>
  <c r="M15" i="2"/>
  <c r="M12" i="2"/>
  <c r="B10" i="2"/>
  <c r="D16" i="2"/>
  <c r="D15" i="2"/>
  <c r="D143" i="2"/>
  <c r="H143" i="2"/>
  <c r="E143" i="2"/>
  <c r="I143" i="2"/>
  <c r="L143" i="2"/>
  <c r="D144" i="2"/>
  <c r="H144" i="2"/>
  <c r="E144" i="2"/>
  <c r="F144" i="2"/>
  <c r="I144" i="2"/>
  <c r="J144" i="2"/>
  <c r="D145" i="2"/>
  <c r="H145" i="2"/>
  <c r="E145" i="2"/>
  <c r="L145" i="2"/>
  <c r="F145" i="2"/>
  <c r="G145" i="2"/>
  <c r="I145" i="2"/>
  <c r="J145" i="2"/>
  <c r="K145" i="2"/>
  <c r="D146" i="2"/>
  <c r="E146" i="2"/>
  <c r="G146" i="2"/>
  <c r="H146" i="2"/>
  <c r="K146" i="2"/>
  <c r="L146" i="2"/>
  <c r="D147" i="2"/>
  <c r="E147" i="2"/>
  <c r="H147" i="2"/>
  <c r="I147" i="2"/>
  <c r="D148" i="2"/>
  <c r="H148" i="2"/>
  <c r="E148" i="2"/>
  <c r="F148" i="2"/>
  <c r="I148" i="2"/>
  <c r="J148" i="2"/>
  <c r="D149" i="2"/>
  <c r="E149" i="2"/>
  <c r="L149" i="2"/>
  <c r="F149" i="2"/>
  <c r="G149" i="2"/>
  <c r="H149" i="2"/>
  <c r="I149" i="2"/>
  <c r="J149" i="2"/>
  <c r="K149" i="2"/>
  <c r="D150" i="2"/>
  <c r="K150" i="2"/>
  <c r="E150" i="2"/>
  <c r="G150" i="2"/>
  <c r="H150" i="2"/>
  <c r="L150" i="2"/>
  <c r="D151" i="2"/>
  <c r="E151" i="2"/>
  <c r="L151" i="2"/>
  <c r="H151" i="2"/>
  <c r="I151" i="2"/>
  <c r="D152" i="2"/>
  <c r="H152" i="2"/>
  <c r="E152" i="2"/>
  <c r="F152" i="2"/>
  <c r="I152" i="2"/>
  <c r="J152" i="2"/>
  <c r="D153" i="2"/>
  <c r="H153" i="2"/>
  <c r="E153" i="2"/>
  <c r="L153" i="2"/>
  <c r="F153" i="2"/>
  <c r="G153" i="2"/>
  <c r="I153" i="2"/>
  <c r="J153" i="2"/>
  <c r="K153" i="2"/>
  <c r="D154" i="2"/>
  <c r="K154" i="2"/>
  <c r="E154" i="2"/>
  <c r="G154" i="2"/>
  <c r="H154" i="2"/>
  <c r="D155" i="2"/>
  <c r="L155" i="2"/>
  <c r="E155" i="2"/>
  <c r="H155" i="2"/>
  <c r="I155" i="2"/>
  <c r="D156" i="2"/>
  <c r="E156" i="2"/>
  <c r="F156" i="2"/>
  <c r="H156" i="2"/>
  <c r="I156" i="2"/>
  <c r="J156" i="2"/>
  <c r="D157" i="2"/>
  <c r="E157" i="2"/>
  <c r="L157" i="2"/>
  <c r="F157" i="2"/>
  <c r="G157" i="2"/>
  <c r="H157" i="2"/>
  <c r="I157" i="2"/>
  <c r="J157" i="2"/>
  <c r="K157" i="2"/>
  <c r="D158" i="2"/>
  <c r="K158" i="2"/>
  <c r="E158" i="2"/>
  <c r="G158" i="2"/>
  <c r="H158" i="2"/>
  <c r="L158" i="2"/>
  <c r="D159" i="2"/>
  <c r="E159" i="2"/>
  <c r="L159" i="2"/>
  <c r="H159" i="2"/>
  <c r="I159" i="2"/>
  <c r="D160" i="2"/>
  <c r="H160" i="2"/>
  <c r="E160" i="2"/>
  <c r="F160" i="2"/>
  <c r="I160" i="2"/>
  <c r="J160" i="2"/>
  <c r="D161" i="2"/>
  <c r="H161" i="2"/>
  <c r="E161" i="2"/>
  <c r="L161" i="2"/>
  <c r="F161" i="2"/>
  <c r="G161" i="2"/>
  <c r="I161" i="2"/>
  <c r="J161" i="2"/>
  <c r="K161" i="2"/>
  <c r="D162" i="2"/>
  <c r="K162" i="2"/>
  <c r="E162" i="2"/>
  <c r="G162" i="2"/>
  <c r="H162" i="2"/>
  <c r="D163" i="2"/>
  <c r="L163" i="2"/>
  <c r="E163" i="2"/>
  <c r="H163" i="2"/>
  <c r="I163" i="2"/>
  <c r="D164" i="2"/>
  <c r="E164" i="2"/>
  <c r="F164" i="2"/>
  <c r="H164" i="2"/>
  <c r="I164" i="2"/>
  <c r="J164" i="2"/>
  <c r="D165" i="2"/>
  <c r="E165" i="2"/>
  <c r="L165" i="2"/>
  <c r="F165" i="2"/>
  <c r="G165" i="2"/>
  <c r="H165" i="2"/>
  <c r="I165" i="2"/>
  <c r="J165" i="2"/>
  <c r="K165" i="2"/>
  <c r="D166" i="2"/>
  <c r="K166" i="2"/>
  <c r="E166" i="2"/>
  <c r="G166" i="2"/>
  <c r="H166" i="2"/>
  <c r="L166" i="2"/>
  <c r="D167" i="2"/>
  <c r="E167" i="2"/>
  <c r="L167" i="2"/>
  <c r="H167" i="2"/>
  <c r="I167" i="2"/>
  <c r="D168" i="2"/>
  <c r="H168" i="2"/>
  <c r="E168" i="2"/>
  <c r="F168" i="2"/>
  <c r="I168" i="2"/>
  <c r="J168" i="2"/>
  <c r="D169" i="2"/>
  <c r="H169" i="2"/>
  <c r="E169" i="2"/>
  <c r="L169" i="2"/>
  <c r="F169" i="2"/>
  <c r="G169" i="2"/>
  <c r="I169" i="2"/>
  <c r="J169" i="2"/>
  <c r="K169" i="2"/>
  <c r="D170" i="2"/>
  <c r="K170" i="2"/>
  <c r="E170" i="2"/>
  <c r="G170" i="2"/>
  <c r="H170" i="2"/>
  <c r="D171" i="2"/>
  <c r="L171" i="2"/>
  <c r="E171" i="2"/>
  <c r="H171" i="2"/>
  <c r="I171" i="2"/>
  <c r="D172" i="2"/>
  <c r="E172" i="2"/>
  <c r="F172" i="2"/>
  <c r="H172" i="2"/>
  <c r="I172" i="2"/>
  <c r="J172" i="2"/>
  <c r="D173" i="2"/>
  <c r="E173" i="2"/>
  <c r="L173" i="2"/>
  <c r="F173" i="2"/>
  <c r="G173" i="2"/>
  <c r="H173" i="2"/>
  <c r="I173" i="2"/>
  <c r="J173" i="2"/>
  <c r="K173" i="2"/>
  <c r="D174" i="2"/>
  <c r="K174" i="2"/>
  <c r="E174" i="2"/>
  <c r="G174" i="2"/>
  <c r="H174" i="2"/>
  <c r="L174" i="2"/>
  <c r="D175" i="2"/>
  <c r="E175" i="2"/>
  <c r="L175" i="2"/>
  <c r="H175" i="2"/>
  <c r="I175" i="2"/>
  <c r="D176" i="2"/>
  <c r="H176" i="2"/>
  <c r="E176" i="2"/>
  <c r="L176" i="2"/>
  <c r="F176" i="2"/>
  <c r="I176" i="2"/>
  <c r="J176" i="2"/>
  <c r="D177" i="2"/>
  <c r="H177" i="2"/>
  <c r="E177" i="2"/>
  <c r="L177" i="2"/>
  <c r="F177" i="2"/>
  <c r="G177" i="2"/>
  <c r="I177" i="2"/>
  <c r="J177" i="2"/>
  <c r="D178" i="2"/>
  <c r="I178" i="2"/>
  <c r="E178" i="2"/>
  <c r="G178" i="2"/>
  <c r="H178" i="2"/>
  <c r="D179" i="2"/>
  <c r="H179" i="2"/>
  <c r="E179" i="2"/>
  <c r="G179" i="2"/>
  <c r="D180" i="2"/>
  <c r="H180" i="2"/>
  <c r="E180" i="2"/>
  <c r="I180" i="2"/>
  <c r="J180" i="2"/>
  <c r="D181" i="2"/>
  <c r="E181" i="2"/>
  <c r="L181" i="2"/>
  <c r="F181" i="2"/>
  <c r="H181" i="2"/>
  <c r="I181" i="2"/>
  <c r="J181" i="2"/>
  <c r="D182" i="2"/>
  <c r="I182" i="2"/>
  <c r="E182" i="2"/>
  <c r="G182" i="2"/>
  <c r="H182" i="2"/>
  <c r="D183" i="2"/>
  <c r="H183" i="2"/>
  <c r="E183" i="2"/>
  <c r="G183" i="2"/>
  <c r="D184" i="2"/>
  <c r="H184" i="2"/>
  <c r="E184" i="2"/>
  <c r="I184" i="2"/>
  <c r="J184" i="2"/>
  <c r="D185" i="2"/>
  <c r="H185" i="2"/>
  <c r="E185" i="2"/>
  <c r="L185" i="2"/>
  <c r="F185" i="2"/>
  <c r="I185" i="2"/>
  <c r="J185" i="2"/>
  <c r="D186" i="2"/>
  <c r="I186" i="2"/>
  <c r="E186" i="2"/>
  <c r="G186" i="2"/>
  <c r="H186" i="2"/>
  <c r="J186" i="2"/>
  <c r="D187" i="2"/>
  <c r="H187" i="2"/>
  <c r="E187" i="2"/>
  <c r="G187" i="2"/>
  <c r="D188" i="2"/>
  <c r="E188" i="2"/>
  <c r="F188" i="2"/>
  <c r="H188" i="2"/>
  <c r="I188" i="2"/>
  <c r="J188" i="2"/>
  <c r="L188" i="2"/>
  <c r="D189" i="2"/>
  <c r="E189" i="2"/>
  <c r="L189" i="2"/>
  <c r="F189" i="2"/>
  <c r="H189" i="2"/>
  <c r="I189" i="2"/>
  <c r="J189" i="2"/>
  <c r="D190" i="2"/>
  <c r="I190" i="2"/>
  <c r="E190" i="2"/>
  <c r="G190" i="2"/>
  <c r="H190" i="2"/>
  <c r="J190" i="2"/>
  <c r="D191" i="2"/>
  <c r="H191" i="2"/>
  <c r="E191" i="2"/>
  <c r="G191" i="2"/>
  <c r="D192" i="2"/>
  <c r="E192" i="2"/>
  <c r="F192" i="2"/>
  <c r="H192" i="2"/>
  <c r="I192" i="2"/>
  <c r="J192" i="2"/>
  <c r="L192" i="2"/>
  <c r="D193" i="2"/>
  <c r="H193" i="2"/>
  <c r="E193" i="2"/>
  <c r="L193" i="2"/>
  <c r="F193" i="2"/>
  <c r="I193" i="2"/>
  <c r="J193" i="2"/>
  <c r="K193" i="2"/>
  <c r="D194" i="2"/>
  <c r="I194" i="2"/>
  <c r="E194" i="2"/>
  <c r="F194" i="2"/>
  <c r="G194" i="2"/>
  <c r="H194" i="2"/>
  <c r="J194" i="2"/>
  <c r="K194" i="2"/>
  <c r="L194" i="2"/>
  <c r="D195" i="2"/>
  <c r="I195" i="2"/>
  <c r="E195" i="2"/>
  <c r="K195" i="2"/>
  <c r="G195" i="2"/>
  <c r="H195" i="2"/>
  <c r="L195" i="2"/>
  <c r="D196" i="2"/>
  <c r="J196" i="2"/>
  <c r="E196" i="2"/>
  <c r="F196" i="2"/>
  <c r="H196" i="2"/>
  <c r="L196" i="2"/>
  <c r="D197" i="2"/>
  <c r="E197" i="2"/>
  <c r="L197" i="2"/>
  <c r="F197" i="2"/>
  <c r="G197" i="2"/>
  <c r="H197" i="2"/>
  <c r="I197" i="2"/>
  <c r="J197" i="2"/>
  <c r="K197" i="2"/>
  <c r="D198" i="2"/>
  <c r="E198" i="2"/>
  <c r="F198" i="2"/>
  <c r="G198" i="2"/>
  <c r="H198" i="2"/>
  <c r="I198" i="2"/>
  <c r="J198" i="2"/>
  <c r="K198" i="2"/>
  <c r="L198" i="2"/>
  <c r="D199" i="2"/>
  <c r="E199" i="2"/>
  <c r="D200" i="2"/>
  <c r="J200" i="2"/>
  <c r="E200" i="2"/>
  <c r="G200" i="2"/>
  <c r="F200" i="2"/>
  <c r="H200" i="2"/>
  <c r="I200" i="2"/>
  <c r="K200" i="2"/>
  <c r="L200" i="2"/>
  <c r="D201" i="2"/>
  <c r="H201" i="2"/>
  <c r="E201" i="2"/>
  <c r="F201" i="2"/>
  <c r="I201" i="2"/>
  <c r="J201" i="2"/>
  <c r="K201" i="2"/>
  <c r="D202" i="2"/>
  <c r="I202" i="2"/>
  <c r="E202" i="2"/>
  <c r="J202" i="2"/>
  <c r="D203" i="2"/>
  <c r="E203" i="2"/>
  <c r="G203" i="2"/>
  <c r="H203" i="2"/>
  <c r="D204" i="2"/>
  <c r="J204" i="2"/>
  <c r="E204" i="2"/>
  <c r="H204" i="2"/>
  <c r="I204" i="2"/>
  <c r="D205" i="2"/>
  <c r="E205" i="2"/>
  <c r="K205" i="2"/>
  <c r="F205" i="2"/>
  <c r="H205" i="2"/>
  <c r="I205" i="2"/>
  <c r="J205" i="2"/>
  <c r="D206" i="2"/>
  <c r="I206" i="2"/>
  <c r="E206" i="2"/>
  <c r="F206" i="2"/>
  <c r="G206" i="2"/>
  <c r="J206" i="2"/>
  <c r="K206" i="2"/>
  <c r="L206" i="2"/>
  <c r="D207" i="2"/>
  <c r="L207" i="2"/>
  <c r="E207" i="2"/>
  <c r="G207" i="2"/>
  <c r="H207" i="2"/>
  <c r="D208" i="2"/>
  <c r="F208" i="2"/>
  <c r="E208" i="2"/>
  <c r="I208" i="2"/>
  <c r="D209" i="2"/>
  <c r="H209" i="2"/>
  <c r="E209" i="2"/>
  <c r="L209" i="2"/>
  <c r="F209" i="2"/>
  <c r="I209" i="2"/>
  <c r="J209" i="2"/>
  <c r="D210" i="2"/>
  <c r="I210" i="2"/>
  <c r="E210" i="2"/>
  <c r="F210" i="2"/>
  <c r="G210" i="2"/>
  <c r="H210" i="2"/>
  <c r="J210" i="2"/>
  <c r="K210" i="2"/>
  <c r="L210" i="2"/>
  <c r="D211" i="2"/>
  <c r="E211" i="2"/>
  <c r="G211" i="2"/>
  <c r="H211" i="2"/>
  <c r="L211" i="2"/>
  <c r="D212" i="2"/>
  <c r="J212" i="2"/>
  <c r="E212" i="2"/>
  <c r="H212" i="2"/>
  <c r="I212" i="2"/>
  <c r="D213" i="2"/>
  <c r="E213" i="2"/>
  <c r="K213" i="2"/>
  <c r="F213" i="2"/>
  <c r="H213" i="2"/>
  <c r="I213" i="2"/>
  <c r="J213" i="2"/>
  <c r="D214" i="2"/>
  <c r="I214" i="2"/>
  <c r="E214" i="2"/>
  <c r="F214" i="2"/>
  <c r="G214" i="2"/>
  <c r="J214" i="2"/>
  <c r="K214" i="2"/>
  <c r="L214" i="2"/>
  <c r="D215" i="2"/>
  <c r="E215" i="2"/>
  <c r="G215" i="2"/>
  <c r="H215" i="2"/>
  <c r="D216" i="2"/>
  <c r="F216" i="2"/>
  <c r="E216" i="2"/>
  <c r="I216" i="2"/>
  <c r="D217" i="2"/>
  <c r="H217" i="2"/>
  <c r="E217" i="2"/>
  <c r="L217" i="2"/>
  <c r="F217" i="2"/>
  <c r="I217" i="2"/>
  <c r="J217" i="2"/>
  <c r="D218" i="2"/>
  <c r="I218" i="2"/>
  <c r="E218" i="2"/>
  <c r="F218" i="2"/>
  <c r="G218" i="2"/>
  <c r="H218" i="2"/>
  <c r="J218" i="2"/>
  <c r="K218" i="2"/>
  <c r="L218" i="2"/>
  <c r="D219" i="2"/>
  <c r="E219" i="2"/>
  <c r="G219" i="2"/>
  <c r="H219" i="2"/>
  <c r="D220" i="2"/>
  <c r="J220" i="2"/>
  <c r="E220" i="2"/>
  <c r="H220" i="2"/>
  <c r="I220" i="2"/>
  <c r="D221" i="2"/>
  <c r="E221" i="2"/>
  <c r="K221" i="2"/>
  <c r="F221" i="2"/>
  <c r="H221" i="2"/>
  <c r="I221" i="2"/>
  <c r="J221" i="2"/>
  <c r="D222" i="2"/>
  <c r="I222" i="2"/>
  <c r="E222" i="2"/>
  <c r="F222" i="2"/>
  <c r="G222" i="2"/>
  <c r="J222" i="2"/>
  <c r="K222" i="2"/>
  <c r="L222" i="2"/>
  <c r="D223" i="2"/>
  <c r="E223" i="2"/>
  <c r="G223" i="2"/>
  <c r="H223" i="2"/>
  <c r="L223" i="2"/>
  <c r="D224" i="2"/>
  <c r="E224" i="2"/>
  <c r="I224" i="2"/>
  <c r="L224" i="2"/>
  <c r="D225" i="2"/>
  <c r="H225" i="2"/>
  <c r="E225" i="2"/>
  <c r="F225" i="2"/>
  <c r="I225" i="2"/>
  <c r="J225" i="2"/>
  <c r="D226" i="2"/>
  <c r="I226" i="2"/>
  <c r="E226" i="2"/>
  <c r="F226" i="2"/>
  <c r="G226" i="2"/>
  <c r="H226" i="2"/>
  <c r="J226" i="2"/>
  <c r="K226" i="2"/>
  <c r="L226" i="2"/>
  <c r="D227" i="2"/>
  <c r="E227" i="2"/>
  <c r="G227" i="2"/>
  <c r="K227" i="2"/>
  <c r="L227" i="2"/>
  <c r="D228" i="2"/>
  <c r="H228" i="2"/>
  <c r="E228" i="2"/>
  <c r="L228" i="2"/>
  <c r="D229" i="2"/>
  <c r="E229" i="2"/>
  <c r="F229" i="2"/>
  <c r="H229" i="2"/>
  <c r="I229" i="2"/>
  <c r="J229" i="2"/>
  <c r="D230" i="2"/>
  <c r="I230" i="2"/>
  <c r="E230" i="2"/>
  <c r="F230" i="2"/>
  <c r="G230" i="2"/>
  <c r="J230" i="2"/>
  <c r="K230" i="2"/>
  <c r="L230" i="2"/>
  <c r="D231" i="2"/>
  <c r="H231" i="2"/>
  <c r="E231" i="2"/>
  <c r="G231" i="2"/>
  <c r="D232" i="2"/>
  <c r="H232" i="2"/>
  <c r="E232" i="2"/>
  <c r="L232" i="2"/>
  <c r="D233" i="2"/>
  <c r="H233" i="2"/>
  <c r="E233" i="2"/>
  <c r="F233" i="2"/>
  <c r="I233" i="2"/>
  <c r="J233" i="2"/>
  <c r="D234" i="2"/>
  <c r="I234" i="2"/>
  <c r="E234" i="2"/>
  <c r="F234" i="2"/>
  <c r="G234" i="2"/>
  <c r="H234" i="2"/>
  <c r="J234" i="2"/>
  <c r="K234" i="2"/>
  <c r="L234" i="2"/>
  <c r="D235" i="2"/>
  <c r="E235" i="2"/>
  <c r="G235" i="2"/>
  <c r="K235" i="2"/>
  <c r="L235" i="2"/>
  <c r="D236" i="2"/>
  <c r="H236" i="2"/>
  <c r="E236" i="2"/>
  <c r="L236" i="2"/>
  <c r="D237" i="2"/>
  <c r="E237" i="2"/>
  <c r="F237" i="2"/>
  <c r="H237" i="2"/>
  <c r="I237" i="2"/>
  <c r="J237" i="2"/>
  <c r="D238" i="2"/>
  <c r="I238" i="2"/>
  <c r="E238" i="2"/>
  <c r="F238" i="2"/>
  <c r="G238" i="2"/>
  <c r="J238" i="2"/>
  <c r="K238" i="2"/>
  <c r="L238" i="2"/>
  <c r="D239" i="2"/>
  <c r="H239" i="2"/>
  <c r="E239" i="2"/>
  <c r="G239" i="2"/>
  <c r="D240" i="2"/>
  <c r="H240" i="2"/>
  <c r="E240" i="2"/>
  <c r="L240" i="2"/>
  <c r="D241" i="2"/>
  <c r="H241" i="2"/>
  <c r="E241" i="2"/>
  <c r="F241" i="2"/>
  <c r="I241" i="2"/>
  <c r="J241" i="2"/>
  <c r="D242" i="2"/>
  <c r="I242" i="2"/>
  <c r="E242" i="2"/>
  <c r="F242" i="2"/>
  <c r="G242" i="2"/>
  <c r="H242" i="2"/>
  <c r="J242" i="2"/>
  <c r="K242" i="2"/>
  <c r="L242" i="2"/>
  <c r="D243" i="2"/>
  <c r="E243" i="2"/>
  <c r="G243" i="2"/>
  <c r="K243" i="2"/>
  <c r="L243" i="2"/>
  <c r="D244" i="2"/>
  <c r="H244" i="2"/>
  <c r="E244" i="2"/>
  <c r="L244" i="2"/>
  <c r="D245" i="2"/>
  <c r="E245" i="2"/>
  <c r="F245" i="2"/>
  <c r="H245" i="2"/>
  <c r="I245" i="2"/>
  <c r="J245" i="2"/>
  <c r="D246" i="2"/>
  <c r="I246" i="2"/>
  <c r="E246" i="2"/>
  <c r="F246" i="2"/>
  <c r="G246" i="2"/>
  <c r="J246" i="2"/>
  <c r="K246" i="2"/>
  <c r="L246" i="2"/>
  <c r="D247" i="2"/>
  <c r="H247" i="2"/>
  <c r="E247" i="2"/>
  <c r="G247" i="2"/>
  <c r="D248" i="2"/>
  <c r="H248" i="2"/>
  <c r="E248" i="2"/>
  <c r="L248" i="2"/>
  <c r="D249" i="2"/>
  <c r="H249" i="2"/>
  <c r="E249" i="2"/>
  <c r="F249" i="2"/>
  <c r="I249" i="2"/>
  <c r="J249" i="2"/>
  <c r="D250" i="2"/>
  <c r="I250" i="2"/>
  <c r="E250" i="2"/>
  <c r="F250" i="2"/>
  <c r="G250" i="2"/>
  <c r="H250" i="2"/>
  <c r="J250" i="2"/>
  <c r="K250" i="2"/>
  <c r="L250" i="2"/>
  <c r="D251" i="2"/>
  <c r="E251" i="2"/>
  <c r="G251" i="2"/>
  <c r="K251" i="2"/>
  <c r="L251" i="2"/>
  <c r="D252" i="2"/>
  <c r="H252" i="2"/>
  <c r="E252" i="2"/>
  <c r="L252" i="2"/>
  <c r="D253" i="2"/>
  <c r="E253" i="2"/>
  <c r="F253" i="2"/>
  <c r="H253" i="2"/>
  <c r="I253" i="2"/>
  <c r="J253" i="2"/>
  <c r="D254" i="2"/>
  <c r="I254" i="2"/>
  <c r="E254" i="2"/>
  <c r="F254" i="2"/>
  <c r="G254" i="2"/>
  <c r="J254" i="2"/>
  <c r="K254" i="2"/>
  <c r="L254" i="2"/>
  <c r="D255" i="2"/>
  <c r="H255" i="2"/>
  <c r="E255" i="2"/>
  <c r="G255" i="2"/>
  <c r="D256" i="2"/>
  <c r="H256" i="2"/>
  <c r="E256" i="2"/>
  <c r="L256" i="2"/>
  <c r="D257" i="2"/>
  <c r="H257" i="2"/>
  <c r="E257" i="2"/>
  <c r="F257" i="2"/>
  <c r="I257" i="2"/>
  <c r="J257" i="2"/>
  <c r="D258" i="2"/>
  <c r="I258" i="2"/>
  <c r="E258" i="2"/>
  <c r="F258" i="2"/>
  <c r="G258" i="2"/>
  <c r="H258" i="2"/>
  <c r="J258" i="2"/>
  <c r="K258" i="2"/>
  <c r="L258" i="2"/>
  <c r="D259" i="2"/>
  <c r="E259" i="2"/>
  <c r="G259" i="2"/>
  <c r="K259" i="2"/>
  <c r="L259" i="2"/>
  <c r="D260" i="2"/>
  <c r="F260" i="2"/>
  <c r="E260" i="2"/>
  <c r="I260" i="2"/>
  <c r="J260" i="2"/>
  <c r="D261" i="2"/>
  <c r="E261" i="2"/>
  <c r="K261" i="2"/>
  <c r="F261" i="2"/>
  <c r="H261" i="2"/>
  <c r="I261" i="2"/>
  <c r="J261" i="2"/>
  <c r="D262" i="2"/>
  <c r="E262" i="2"/>
  <c r="F262" i="2"/>
  <c r="G262" i="2"/>
  <c r="J262" i="2"/>
  <c r="L262" i="2"/>
  <c r="D263" i="2"/>
  <c r="E263" i="2"/>
  <c r="G263" i="2"/>
  <c r="K263" i="2"/>
  <c r="L263" i="2"/>
  <c r="D264" i="2"/>
  <c r="J264" i="2"/>
  <c r="E264" i="2"/>
  <c r="H264" i="2"/>
  <c r="I264" i="2"/>
  <c r="D265" i="2"/>
  <c r="H265" i="2"/>
  <c r="E265" i="2"/>
  <c r="G265" i="2"/>
  <c r="F265" i="2"/>
  <c r="I265" i="2"/>
  <c r="J265" i="2"/>
  <c r="D266" i="2"/>
  <c r="I266" i="2"/>
  <c r="E266" i="2"/>
  <c r="F266" i="2"/>
  <c r="G266" i="2"/>
  <c r="H266" i="2"/>
  <c r="J266" i="2"/>
  <c r="K266" i="2"/>
  <c r="L266" i="2"/>
  <c r="D267" i="2"/>
  <c r="E267" i="2"/>
  <c r="G267" i="2"/>
  <c r="H267" i="2"/>
  <c r="L267" i="2"/>
  <c r="D268" i="2"/>
  <c r="F268" i="2"/>
  <c r="E268" i="2"/>
  <c r="D269" i="2"/>
  <c r="E269" i="2"/>
  <c r="L269" i="2"/>
  <c r="F269" i="2"/>
  <c r="G269" i="2"/>
  <c r="H269" i="2"/>
  <c r="I269" i="2"/>
  <c r="J269" i="2"/>
  <c r="K269" i="2"/>
  <c r="D270" i="2"/>
  <c r="J270" i="2"/>
  <c r="E270" i="2"/>
  <c r="G270" i="2"/>
  <c r="H270" i="2"/>
  <c r="I270" i="2"/>
  <c r="L270" i="2"/>
  <c r="D271" i="2"/>
  <c r="F271" i="2"/>
  <c r="E271" i="2"/>
  <c r="G271" i="2"/>
  <c r="H271" i="2"/>
  <c r="I271" i="2"/>
  <c r="K271" i="2"/>
  <c r="L271" i="2"/>
  <c r="D272" i="2"/>
  <c r="E272" i="2"/>
  <c r="G272" i="2"/>
  <c r="F272" i="2"/>
  <c r="H272" i="2"/>
  <c r="I272" i="2"/>
  <c r="J272" i="2"/>
  <c r="D273" i="2"/>
  <c r="H273" i="2"/>
  <c r="E273" i="2"/>
  <c r="G273" i="2"/>
  <c r="I273" i="2"/>
  <c r="J273" i="2"/>
  <c r="D274" i="2"/>
  <c r="I274" i="2"/>
  <c r="E274" i="2"/>
  <c r="K274" i="2"/>
  <c r="G274" i="2"/>
  <c r="D275" i="2"/>
  <c r="J275" i="2"/>
  <c r="E275" i="2"/>
  <c r="F275" i="2"/>
  <c r="G275" i="2"/>
  <c r="K275" i="2"/>
  <c r="L275" i="2"/>
  <c r="D276" i="2"/>
  <c r="H276" i="2"/>
  <c r="E276" i="2"/>
  <c r="K276" i="2"/>
  <c r="F276" i="2"/>
  <c r="I276" i="2"/>
  <c r="J276" i="2"/>
  <c r="D277" i="2"/>
  <c r="J277" i="2"/>
  <c r="E277" i="2"/>
  <c r="G277" i="2"/>
  <c r="L277" i="2"/>
  <c r="D278" i="2"/>
  <c r="F278" i="2"/>
  <c r="E278" i="2"/>
  <c r="K278" i="2"/>
  <c r="D279" i="2"/>
  <c r="E279" i="2"/>
  <c r="L279" i="2"/>
  <c r="F279" i="2"/>
  <c r="H279" i="2"/>
  <c r="I279" i="2"/>
  <c r="J279" i="2"/>
  <c r="D280" i="2"/>
  <c r="H280" i="2"/>
  <c r="E280" i="2"/>
  <c r="F280" i="2"/>
  <c r="G280" i="2"/>
  <c r="J280" i="2"/>
  <c r="K280" i="2"/>
  <c r="L280" i="2"/>
  <c r="D281" i="2"/>
  <c r="F281" i="2"/>
  <c r="E281" i="2"/>
  <c r="G281" i="2"/>
  <c r="H281" i="2"/>
  <c r="K281" i="2"/>
  <c r="L281" i="2"/>
  <c r="D282" i="2"/>
  <c r="J282" i="2"/>
  <c r="E282" i="2"/>
  <c r="G282" i="2"/>
  <c r="H282" i="2"/>
  <c r="I282" i="2"/>
  <c r="L282" i="2"/>
  <c r="D283" i="2"/>
  <c r="H283" i="2"/>
  <c r="E283" i="2"/>
  <c r="K283" i="2"/>
  <c r="F283" i="2"/>
  <c r="I283" i="2"/>
  <c r="J283" i="2"/>
  <c r="D284" i="2"/>
  <c r="I284" i="2"/>
  <c r="E284" i="2"/>
  <c r="F284" i="2"/>
  <c r="G284" i="2"/>
  <c r="H284" i="2"/>
  <c r="J284" i="2"/>
  <c r="K284" i="2"/>
  <c r="L284" i="2"/>
  <c r="D285" i="2"/>
  <c r="K285" i="2"/>
  <c r="E285" i="2"/>
  <c r="G285" i="2"/>
  <c r="L285" i="2"/>
  <c r="D286" i="2"/>
  <c r="E286" i="2"/>
  <c r="D287" i="2"/>
  <c r="E287" i="2"/>
  <c r="F287" i="2"/>
  <c r="H287" i="2"/>
  <c r="I287" i="2"/>
  <c r="J287" i="2"/>
  <c r="D288" i="2"/>
  <c r="H288" i="2"/>
  <c r="E288" i="2"/>
  <c r="F288" i="2"/>
  <c r="G288" i="2"/>
  <c r="J288" i="2"/>
  <c r="K288" i="2"/>
  <c r="L288" i="2"/>
  <c r="D289" i="2"/>
  <c r="F289" i="2"/>
  <c r="E289" i="2"/>
  <c r="G289" i="2"/>
  <c r="H289" i="2"/>
  <c r="K289" i="2"/>
  <c r="L289" i="2"/>
  <c r="D290" i="2"/>
  <c r="H290" i="2"/>
  <c r="E290" i="2"/>
  <c r="G290" i="2"/>
  <c r="D291" i="2"/>
  <c r="H291" i="2"/>
  <c r="E291" i="2"/>
  <c r="F291" i="2"/>
  <c r="I291" i="2"/>
  <c r="J291" i="2"/>
  <c r="D292" i="2"/>
  <c r="I292" i="2"/>
  <c r="E292" i="2"/>
  <c r="F292" i="2"/>
  <c r="G292" i="2"/>
  <c r="H292" i="2"/>
  <c r="J292" i="2"/>
  <c r="K292" i="2"/>
  <c r="L292" i="2"/>
  <c r="D293" i="2"/>
  <c r="H293" i="2"/>
  <c r="E293" i="2"/>
  <c r="G293" i="2"/>
  <c r="L293" i="2"/>
  <c r="D294" i="2"/>
  <c r="I294" i="2"/>
  <c r="E294" i="2"/>
  <c r="L294" i="2"/>
  <c r="H294" i="2"/>
  <c r="D295" i="2"/>
  <c r="E295" i="2"/>
  <c r="F295" i="2"/>
  <c r="H295" i="2"/>
  <c r="I295" i="2"/>
  <c r="J295" i="2"/>
  <c r="D296" i="2"/>
  <c r="H296" i="2"/>
  <c r="E296" i="2"/>
  <c r="F296" i="2"/>
  <c r="G296" i="2"/>
  <c r="J296" i="2"/>
  <c r="K296" i="2"/>
  <c r="L296" i="2"/>
  <c r="D297" i="2"/>
  <c r="H297" i="2"/>
  <c r="E297" i="2"/>
  <c r="G297" i="2"/>
  <c r="L297" i="2"/>
  <c r="D298" i="2"/>
  <c r="I298" i="2"/>
  <c r="E298" i="2"/>
  <c r="H298" i="2"/>
  <c r="D299" i="2"/>
  <c r="H299" i="2"/>
  <c r="E299" i="2"/>
  <c r="F299" i="2"/>
  <c r="I299" i="2"/>
  <c r="J299" i="2"/>
  <c r="D300" i="2"/>
  <c r="I300" i="2"/>
  <c r="E300" i="2"/>
  <c r="F300" i="2"/>
  <c r="G300" i="2"/>
  <c r="H300" i="2"/>
  <c r="J300" i="2"/>
  <c r="K300" i="2"/>
  <c r="L300" i="2"/>
  <c r="D301" i="2"/>
  <c r="H301" i="2"/>
  <c r="E301" i="2"/>
  <c r="G301" i="2"/>
  <c r="L301" i="2"/>
  <c r="D302" i="2"/>
  <c r="I302" i="2"/>
  <c r="E302" i="2"/>
  <c r="L302" i="2"/>
  <c r="H302" i="2"/>
  <c r="D303" i="2"/>
  <c r="E303" i="2"/>
  <c r="F303" i="2"/>
  <c r="H303" i="2"/>
  <c r="I303" i="2"/>
  <c r="J303" i="2"/>
  <c r="D304" i="2"/>
  <c r="H304" i="2"/>
  <c r="E304" i="2"/>
  <c r="F304" i="2"/>
  <c r="G304" i="2"/>
  <c r="J304" i="2"/>
  <c r="K304" i="2"/>
  <c r="L304" i="2"/>
  <c r="D305" i="2"/>
  <c r="H305" i="2"/>
  <c r="E305" i="2"/>
  <c r="G305" i="2"/>
  <c r="L305" i="2"/>
  <c r="D306" i="2"/>
  <c r="I306" i="2"/>
  <c r="E306" i="2"/>
  <c r="H306" i="2"/>
  <c r="D307" i="2"/>
  <c r="H307" i="2"/>
  <c r="E307" i="2"/>
  <c r="F307" i="2"/>
  <c r="I307" i="2"/>
  <c r="J307" i="2"/>
  <c r="D308" i="2"/>
  <c r="I308" i="2"/>
  <c r="E308" i="2"/>
  <c r="F308" i="2"/>
  <c r="G308" i="2"/>
  <c r="H308" i="2"/>
  <c r="J308" i="2"/>
  <c r="K308" i="2"/>
  <c r="L308" i="2"/>
  <c r="D309" i="2"/>
  <c r="H309" i="2"/>
  <c r="E309" i="2"/>
  <c r="G309" i="2"/>
  <c r="K309" i="2"/>
  <c r="L309" i="2"/>
  <c r="D310" i="2"/>
  <c r="I310" i="2"/>
  <c r="E310" i="2"/>
  <c r="L310" i="2"/>
  <c r="H310" i="2"/>
  <c r="D311" i="2"/>
  <c r="E311" i="2"/>
  <c r="F311" i="2"/>
  <c r="H311" i="2"/>
  <c r="I311" i="2"/>
  <c r="J311" i="2"/>
  <c r="D312" i="2"/>
  <c r="H312" i="2"/>
  <c r="E312" i="2"/>
  <c r="F312" i="2"/>
  <c r="G312" i="2"/>
  <c r="J312" i="2"/>
  <c r="K312" i="2"/>
  <c r="L312" i="2"/>
  <c r="D313" i="2"/>
  <c r="H313" i="2"/>
  <c r="E313" i="2"/>
  <c r="G313" i="2"/>
  <c r="L313" i="2"/>
  <c r="D314" i="2"/>
  <c r="I314" i="2"/>
  <c r="E314" i="2"/>
  <c r="H314" i="2"/>
  <c r="D315" i="2"/>
  <c r="H315" i="2"/>
  <c r="E315" i="2"/>
  <c r="F315" i="2"/>
  <c r="I315" i="2"/>
  <c r="J315" i="2"/>
  <c r="D316" i="2"/>
  <c r="I316" i="2"/>
  <c r="E316" i="2"/>
  <c r="F316" i="2"/>
  <c r="G316" i="2"/>
  <c r="H316" i="2"/>
  <c r="J316" i="2"/>
  <c r="K316" i="2"/>
  <c r="L316" i="2"/>
  <c r="D317" i="2"/>
  <c r="H317" i="2"/>
  <c r="E317" i="2"/>
  <c r="G317" i="2"/>
  <c r="K317" i="2"/>
  <c r="L317" i="2"/>
  <c r="D318" i="2"/>
  <c r="I318" i="2"/>
  <c r="E318" i="2"/>
  <c r="L318" i="2"/>
  <c r="H318" i="2"/>
  <c r="D319" i="2"/>
  <c r="E319" i="2"/>
  <c r="F319" i="2"/>
  <c r="H319" i="2"/>
  <c r="I319" i="2"/>
  <c r="J319" i="2"/>
  <c r="D320" i="2"/>
  <c r="H320" i="2"/>
  <c r="E320" i="2"/>
  <c r="F320" i="2"/>
  <c r="G320" i="2"/>
  <c r="J320" i="2"/>
  <c r="K320" i="2"/>
  <c r="L320" i="2"/>
  <c r="D321" i="2"/>
  <c r="H321" i="2"/>
  <c r="E321" i="2"/>
  <c r="G321" i="2"/>
  <c r="L321" i="2"/>
  <c r="D322" i="2"/>
  <c r="I322" i="2"/>
  <c r="E322" i="2"/>
  <c r="H322" i="2"/>
  <c r="D323" i="2"/>
  <c r="H323" i="2"/>
  <c r="E323" i="2"/>
  <c r="F323" i="2"/>
  <c r="I323" i="2"/>
  <c r="J323" i="2"/>
  <c r="D324" i="2"/>
  <c r="I324" i="2"/>
  <c r="E324" i="2"/>
  <c r="F324" i="2"/>
  <c r="G324" i="2"/>
  <c r="H324" i="2"/>
  <c r="J324" i="2"/>
  <c r="K324" i="2"/>
  <c r="L324" i="2"/>
  <c r="D325" i="2"/>
  <c r="H325" i="2"/>
  <c r="E325" i="2"/>
  <c r="G325" i="2"/>
  <c r="K325" i="2"/>
  <c r="L325" i="2"/>
  <c r="D326" i="2"/>
  <c r="I326" i="2"/>
  <c r="E326" i="2"/>
  <c r="L326" i="2"/>
  <c r="H326" i="2"/>
  <c r="D327" i="2"/>
  <c r="E327" i="2"/>
  <c r="F327" i="2"/>
  <c r="H327" i="2"/>
  <c r="I327" i="2"/>
  <c r="J327" i="2"/>
  <c r="D328" i="2"/>
  <c r="H328" i="2"/>
  <c r="E328" i="2"/>
  <c r="F328" i="2"/>
  <c r="G328" i="2"/>
  <c r="J328" i="2"/>
  <c r="K328" i="2"/>
  <c r="L328" i="2"/>
  <c r="D329" i="2"/>
  <c r="H329" i="2"/>
  <c r="E329" i="2"/>
  <c r="G329" i="2"/>
  <c r="L329" i="2"/>
  <c r="D330" i="2"/>
  <c r="I330" i="2"/>
  <c r="E330" i="2"/>
  <c r="H330" i="2"/>
  <c r="D331" i="2"/>
  <c r="H331" i="2"/>
  <c r="E331" i="2"/>
  <c r="F331" i="2"/>
  <c r="I331" i="2"/>
  <c r="J331" i="2"/>
  <c r="D332" i="2"/>
  <c r="I332" i="2"/>
  <c r="E332" i="2"/>
  <c r="F332" i="2"/>
  <c r="G332" i="2"/>
  <c r="H332" i="2"/>
  <c r="J332" i="2"/>
  <c r="K332" i="2"/>
  <c r="L332" i="2"/>
  <c r="D333" i="2"/>
  <c r="H333" i="2"/>
  <c r="E333" i="2"/>
  <c r="G333" i="2"/>
  <c r="K333" i="2"/>
  <c r="L333" i="2"/>
  <c r="D334" i="2"/>
  <c r="I334" i="2"/>
  <c r="E334" i="2"/>
  <c r="L334" i="2"/>
  <c r="H334" i="2"/>
  <c r="D335" i="2"/>
  <c r="E335" i="2"/>
  <c r="F335" i="2"/>
  <c r="H335" i="2"/>
  <c r="I335" i="2"/>
  <c r="J335" i="2"/>
  <c r="D336" i="2"/>
  <c r="H336" i="2"/>
  <c r="E336" i="2"/>
  <c r="F336" i="2"/>
  <c r="G336" i="2"/>
  <c r="J336" i="2"/>
  <c r="K336" i="2"/>
  <c r="L336" i="2"/>
  <c r="D337" i="2"/>
  <c r="H337" i="2"/>
  <c r="E337" i="2"/>
  <c r="G337" i="2"/>
  <c r="L337" i="2"/>
  <c r="D338" i="2"/>
  <c r="I338" i="2"/>
  <c r="E338" i="2"/>
  <c r="H338" i="2"/>
  <c r="D339" i="2"/>
  <c r="H339" i="2"/>
  <c r="E339" i="2"/>
  <c r="F339" i="2"/>
  <c r="I339" i="2"/>
  <c r="J339" i="2"/>
  <c r="D340" i="2"/>
  <c r="I340" i="2"/>
  <c r="E340" i="2"/>
  <c r="F340" i="2"/>
  <c r="G340" i="2"/>
  <c r="H340" i="2"/>
  <c r="J340" i="2"/>
  <c r="K340" i="2"/>
  <c r="L340" i="2"/>
  <c r="D341" i="2"/>
  <c r="E341" i="2"/>
  <c r="G341" i="2"/>
  <c r="I341" i="2"/>
  <c r="D342" i="2"/>
  <c r="F342" i="2"/>
  <c r="E342" i="2"/>
  <c r="H342" i="2"/>
  <c r="F16" i="4"/>
  <c r="F15" i="4"/>
  <c r="F13" i="4"/>
  <c r="F12" i="4"/>
  <c r="D21" i="4"/>
  <c r="D22" i="4"/>
  <c r="D23" i="4"/>
  <c r="F23" i="4"/>
  <c r="D24" i="4"/>
  <c r="I24" i="4" s="1"/>
  <c r="J24" i="4" s="1"/>
  <c r="F24" i="4"/>
  <c r="H24" i="4" s="1"/>
  <c r="D25" i="4"/>
  <c r="D26" i="4"/>
  <c r="F26" i="4"/>
  <c r="G26" i="4"/>
  <c r="D27" i="4"/>
  <c r="F27" i="4" s="1"/>
  <c r="H27" i="4" s="1"/>
  <c r="D28" i="4"/>
  <c r="D29" i="4"/>
  <c r="F29" i="4"/>
  <c r="D30" i="4"/>
  <c r="F30" i="4" s="1"/>
  <c r="H30" i="4" s="1"/>
  <c r="D31" i="4"/>
  <c r="F31" i="4" s="1"/>
  <c r="H31" i="4" s="1"/>
  <c r="D32" i="4"/>
  <c r="F32" i="4"/>
  <c r="H32" i="4"/>
  <c r="D33" i="4"/>
  <c r="D34" i="4"/>
  <c r="F34" i="4"/>
  <c r="H34" i="4" s="1"/>
  <c r="D35" i="4"/>
  <c r="F35" i="4"/>
  <c r="H35" i="4"/>
  <c r="D36" i="4"/>
  <c r="I36" i="4" s="1"/>
  <c r="J36" i="4" s="1"/>
  <c r="F36" i="4"/>
  <c r="D37" i="4"/>
  <c r="D38" i="4"/>
  <c r="F38" i="4"/>
  <c r="G38" i="4"/>
  <c r="D39" i="4"/>
  <c r="F39" i="4"/>
  <c r="H39" i="4" s="1"/>
  <c r="D40" i="4"/>
  <c r="D41" i="4"/>
  <c r="F41" i="4"/>
  <c r="H41" i="4"/>
  <c r="D42" i="4"/>
  <c r="I42" i="4" s="1"/>
  <c r="F42" i="4"/>
  <c r="G42" i="4"/>
  <c r="D43" i="4"/>
  <c r="D44" i="4"/>
  <c r="F44" i="4"/>
  <c r="H44" i="4"/>
  <c r="D45" i="4"/>
  <c r="I45" i="4" s="1"/>
  <c r="J45" i="4" s="1"/>
  <c r="D46" i="4"/>
  <c r="F46" i="4" s="1"/>
  <c r="H46" i="4" s="1"/>
  <c r="D47" i="4"/>
  <c r="F47" i="4" s="1"/>
  <c r="D48" i="4"/>
  <c r="F48" i="4"/>
  <c r="H48" i="4"/>
  <c r="D49" i="4"/>
  <c r="F49" i="4" s="1"/>
  <c r="H49" i="4" s="1"/>
  <c r="D50" i="4"/>
  <c r="D51" i="4"/>
  <c r="F51" i="4"/>
  <c r="D52" i="4"/>
  <c r="I52" i="4" s="1"/>
  <c r="J52" i="4" s="1"/>
  <c r="F52" i="4"/>
  <c r="G52" i="4" s="1"/>
  <c r="D53" i="4"/>
  <c r="F53" i="4" s="1"/>
  <c r="G53" i="4" s="1"/>
  <c r="D54" i="4"/>
  <c r="F54" i="4"/>
  <c r="D55" i="4"/>
  <c r="F55" i="4" s="1"/>
  <c r="H55" i="4" s="1"/>
  <c r="D56" i="4"/>
  <c r="F56" i="4" s="1"/>
  <c r="G56" i="4" s="1"/>
  <c r="D57" i="4"/>
  <c r="I57" i="4" s="1"/>
  <c r="J57" i="4" s="1"/>
  <c r="F57" i="4"/>
  <c r="H57" i="4" s="1"/>
  <c r="D58" i="4"/>
  <c r="F58" i="4"/>
  <c r="H58" i="4" s="1"/>
  <c r="D59" i="4"/>
  <c r="F59" i="4" s="1"/>
  <c r="H59" i="4" s="1"/>
  <c r="D60" i="4"/>
  <c r="I60" i="4" s="1"/>
  <c r="J60" i="4" s="1"/>
  <c r="D61" i="4"/>
  <c r="F61" i="4" s="1"/>
  <c r="H61" i="4" s="1"/>
  <c r="D62" i="4"/>
  <c r="F62" i="4" s="1"/>
  <c r="H62" i="4" s="1"/>
  <c r="D63" i="4"/>
  <c r="F63" i="4" s="1"/>
  <c r="H63" i="4" s="1"/>
  <c r="D64" i="4"/>
  <c r="F64" i="4" s="1"/>
  <c r="H64" i="4" s="1"/>
  <c r="D65" i="4"/>
  <c r="F65" i="4" s="1"/>
  <c r="D66" i="4"/>
  <c r="D67" i="4"/>
  <c r="F67" i="4"/>
  <c r="H67" i="4" s="1"/>
  <c r="D68" i="4"/>
  <c r="F68" i="4" s="1"/>
  <c r="D69" i="4"/>
  <c r="I69" i="4" s="1"/>
  <c r="F69" i="4"/>
  <c r="D70" i="4"/>
  <c r="F70" i="4"/>
  <c r="H70" i="4" s="1"/>
  <c r="D71" i="4"/>
  <c r="F71" i="4" s="1"/>
  <c r="H71" i="4" s="1"/>
  <c r="D72" i="4"/>
  <c r="F72" i="4" s="1"/>
  <c r="H72" i="4" s="1"/>
  <c r="D73" i="4"/>
  <c r="I73" i="4" s="1"/>
  <c r="F73" i="4"/>
  <c r="H73" i="4" s="1"/>
  <c r="D74" i="4"/>
  <c r="F74" i="4" s="1"/>
  <c r="D75" i="4"/>
  <c r="F75" i="4" s="1"/>
  <c r="H75" i="4" s="1"/>
  <c r="D76" i="4"/>
  <c r="F76" i="4" s="1"/>
  <c r="H76" i="4" s="1"/>
  <c r="H16" i="4"/>
  <c r="H15" i="4"/>
  <c r="H23" i="4"/>
  <c r="H26" i="4"/>
  <c r="H38" i="4"/>
  <c r="H42" i="4"/>
  <c r="H52" i="4"/>
  <c r="H53" i="4"/>
  <c r="H56" i="4"/>
  <c r="H68" i="4"/>
  <c r="G16" i="4"/>
  <c r="G15" i="4"/>
  <c r="G12" i="4"/>
  <c r="G23" i="4"/>
  <c r="G32" i="4"/>
  <c r="G35" i="4"/>
  <c r="G41" i="4"/>
  <c r="G44" i="4"/>
  <c r="G48" i="4"/>
  <c r="G59" i="4"/>
  <c r="G68" i="4"/>
  <c r="G71" i="4"/>
  <c r="G73" i="4"/>
  <c r="D16" i="4"/>
  <c r="D15" i="4"/>
  <c r="E16" i="4"/>
  <c r="E15" i="4"/>
  <c r="E13" i="4"/>
  <c r="E12" i="4"/>
  <c r="E21" i="4"/>
  <c r="E22" i="4"/>
  <c r="E23" i="4"/>
  <c r="E24" i="4"/>
  <c r="E25" i="4"/>
  <c r="E26" i="4"/>
  <c r="E27" i="4"/>
  <c r="E28" i="4"/>
  <c r="E29" i="4"/>
  <c r="I29" i="4"/>
  <c r="J29" i="4" s="1"/>
  <c r="E30" i="4"/>
  <c r="E31" i="4"/>
  <c r="E32" i="4"/>
  <c r="E33" i="4"/>
  <c r="E34" i="4"/>
  <c r="E35" i="4"/>
  <c r="E36" i="4"/>
  <c r="E37" i="4"/>
  <c r="I37" i="4"/>
  <c r="J37" i="4" s="1"/>
  <c r="E38" i="4"/>
  <c r="E39" i="4"/>
  <c r="E40" i="4"/>
  <c r="E41" i="4"/>
  <c r="I41" i="4"/>
  <c r="E42" i="4"/>
  <c r="E43" i="4"/>
  <c r="E44" i="4"/>
  <c r="E45" i="4"/>
  <c r="E46" i="4"/>
  <c r="E47" i="4"/>
  <c r="E48" i="4"/>
  <c r="E49" i="4"/>
  <c r="I49" i="4"/>
  <c r="J49" i="4"/>
  <c r="E50" i="4"/>
  <c r="E51" i="4"/>
  <c r="E52" i="4"/>
  <c r="E53" i="4"/>
  <c r="I53" i="4"/>
  <c r="E54" i="4"/>
  <c r="E55" i="4"/>
  <c r="E56" i="4"/>
  <c r="E57" i="4"/>
  <c r="E58" i="4"/>
  <c r="E59" i="4"/>
  <c r="E60" i="4"/>
  <c r="E61" i="4"/>
  <c r="E62" i="4"/>
  <c r="E63" i="4"/>
  <c r="E64" i="4"/>
  <c r="E65" i="4"/>
  <c r="I65" i="4"/>
  <c r="J65" i="4"/>
  <c r="E66" i="4"/>
  <c r="E67" i="4"/>
  <c r="E68" i="4"/>
  <c r="E69" i="4"/>
  <c r="E70" i="4"/>
  <c r="E71" i="4"/>
  <c r="E72" i="4"/>
  <c r="E73" i="4"/>
  <c r="E74" i="4"/>
  <c r="E75" i="4"/>
  <c r="E76" i="4"/>
  <c r="I16" i="4"/>
  <c r="I15" i="4"/>
  <c r="I22" i="4"/>
  <c r="J22" i="4"/>
  <c r="I23" i="4"/>
  <c r="J23" i="4" s="1"/>
  <c r="I26" i="4"/>
  <c r="I30" i="4"/>
  <c r="J30" i="4" s="1"/>
  <c r="I32" i="4"/>
  <c r="J32" i="4"/>
  <c r="I38" i="4"/>
  <c r="J38" i="4"/>
  <c r="I40" i="4"/>
  <c r="J40" i="4" s="1"/>
  <c r="I44" i="4"/>
  <c r="J44" i="4" s="1"/>
  <c r="I48" i="4"/>
  <c r="J48" i="4" s="1"/>
  <c r="I54" i="4"/>
  <c r="J54" i="4"/>
  <c r="I55" i="4"/>
  <c r="J55" i="4" s="1"/>
  <c r="I56" i="4"/>
  <c r="J56" i="4" s="1"/>
  <c r="I62" i="4"/>
  <c r="I64" i="4"/>
  <c r="J64" i="4" s="1"/>
  <c r="I66" i="4"/>
  <c r="J66" i="4" s="1"/>
  <c r="I68" i="4"/>
  <c r="J68" i="4"/>
  <c r="I71" i="4"/>
  <c r="J71" i="4"/>
  <c r="I72" i="4"/>
  <c r="J72" i="4"/>
  <c r="I74" i="4"/>
  <c r="J16" i="4"/>
  <c r="J15" i="4"/>
  <c r="J13" i="4"/>
  <c r="J26" i="4"/>
  <c r="J41" i="4"/>
  <c r="J42" i="4"/>
  <c r="J53" i="4"/>
  <c r="J62" i="4"/>
  <c r="J69" i="4"/>
  <c r="J73" i="4"/>
  <c r="J74" i="4"/>
  <c r="D17" i="4"/>
  <c r="L16" i="4"/>
  <c r="L15" i="4"/>
  <c r="M16" i="4"/>
  <c r="M15" i="4"/>
  <c r="G4" i="4"/>
  <c r="N16" i="4"/>
  <c r="N15" i="4"/>
  <c r="N12" i="4"/>
  <c r="G5" i="4"/>
  <c r="O16" i="4"/>
  <c r="O15" i="4"/>
  <c r="O13" i="4"/>
  <c r="O12" i="4"/>
  <c r="G6" i="4"/>
  <c r="G7" i="4"/>
  <c r="K16" i="4"/>
  <c r="K15" i="4"/>
  <c r="K12" i="4"/>
  <c r="K13" i="4"/>
  <c r="B10" i="4"/>
  <c r="A13" i="4"/>
  <c r="D77" i="4"/>
  <c r="F77" i="4" s="1"/>
  <c r="H77" i="4" s="1"/>
  <c r="E77" i="4"/>
  <c r="D78" i="4"/>
  <c r="I78" i="4" s="1"/>
  <c r="E78" i="4"/>
  <c r="J78" i="4"/>
  <c r="D79" i="4"/>
  <c r="F79" i="4" s="1"/>
  <c r="E79" i="4"/>
  <c r="I79" i="4"/>
  <c r="J79" i="4" s="1"/>
  <c r="D80" i="4"/>
  <c r="I80" i="4" s="1"/>
  <c r="J80" i="4" s="1"/>
  <c r="E80" i="4"/>
  <c r="D81" i="4"/>
  <c r="F81" i="4" s="1"/>
  <c r="H81" i="4" s="1"/>
  <c r="E81" i="4"/>
  <c r="D82" i="4"/>
  <c r="E82" i="4"/>
  <c r="D83" i="4"/>
  <c r="E83" i="4"/>
  <c r="F83" i="4"/>
  <c r="H83" i="4" s="1"/>
  <c r="D84" i="4"/>
  <c r="E84" i="4"/>
  <c r="I84" i="4"/>
  <c r="J84" i="4" s="1"/>
  <c r="F84" i="4"/>
  <c r="H84" i="4"/>
  <c r="D85" i="4"/>
  <c r="F85" i="4"/>
  <c r="H85" i="4"/>
  <c r="E85" i="4"/>
  <c r="I85" i="4"/>
  <c r="J85" i="4"/>
  <c r="D86" i="4"/>
  <c r="I86" i="4"/>
  <c r="E86" i="4"/>
  <c r="F86" i="4"/>
  <c r="H86" i="4"/>
  <c r="G86" i="4"/>
  <c r="J86" i="4"/>
  <c r="D87" i="4"/>
  <c r="F87" i="4"/>
  <c r="H87" i="4"/>
  <c r="E87" i="4"/>
  <c r="I87" i="4"/>
  <c r="J87" i="4"/>
  <c r="D88" i="4"/>
  <c r="F88" i="4"/>
  <c r="E88" i="4"/>
  <c r="I88" i="4"/>
  <c r="J88" i="4"/>
  <c r="H88" i="4"/>
  <c r="D89" i="4"/>
  <c r="E89" i="4"/>
  <c r="D90" i="4"/>
  <c r="F90" i="4"/>
  <c r="H90" i="4"/>
  <c r="E90" i="4"/>
  <c r="D91" i="4"/>
  <c r="E91" i="4"/>
  <c r="F91" i="4"/>
  <c r="G91" i="4"/>
  <c r="D92" i="4"/>
  <c r="E92" i="4"/>
  <c r="F92" i="4"/>
  <c r="H92" i="4"/>
  <c r="D93" i="4"/>
  <c r="E93" i="4"/>
  <c r="F93" i="4"/>
  <c r="H93" i="4"/>
  <c r="G93" i="4"/>
  <c r="I93" i="4"/>
  <c r="J93" i="4"/>
  <c r="D94" i="4"/>
  <c r="E94" i="4"/>
  <c r="F94" i="4"/>
  <c r="H94" i="4"/>
  <c r="G94" i="4"/>
  <c r="I94" i="4"/>
  <c r="J94" i="4"/>
  <c r="D95" i="4"/>
  <c r="E95" i="4"/>
  <c r="F95" i="4"/>
  <c r="H95" i="4"/>
  <c r="I95" i="4"/>
  <c r="J95" i="4"/>
  <c r="D96" i="4"/>
  <c r="E96" i="4"/>
  <c r="F96" i="4"/>
  <c r="H96" i="4"/>
  <c r="D97" i="4"/>
  <c r="E97" i="4"/>
  <c r="I97" i="4"/>
  <c r="J97" i="4"/>
  <c r="D98" i="4"/>
  <c r="F98" i="4"/>
  <c r="H98" i="4"/>
  <c r="E98" i="4"/>
  <c r="D99" i="4"/>
  <c r="E99" i="4"/>
  <c r="F99" i="4"/>
  <c r="G99" i="4"/>
  <c r="H99" i="4"/>
  <c r="D100" i="4"/>
  <c r="E100" i="4"/>
  <c r="D101" i="4"/>
  <c r="F101" i="4"/>
  <c r="H101" i="4"/>
  <c r="E101" i="4"/>
  <c r="I101" i="4"/>
  <c r="J101" i="4"/>
  <c r="D102" i="4"/>
  <c r="E102" i="4"/>
  <c r="F102" i="4"/>
  <c r="G102" i="4"/>
  <c r="I102" i="4"/>
  <c r="J102" i="4"/>
  <c r="D103" i="4"/>
  <c r="E103" i="4"/>
  <c r="I103" i="4"/>
  <c r="J103" i="4"/>
  <c r="F103" i="4"/>
  <c r="H103" i="4"/>
  <c r="D104" i="4"/>
  <c r="E104" i="4"/>
  <c r="F104" i="4"/>
  <c r="H104" i="4"/>
  <c r="I104" i="4"/>
  <c r="J104" i="4"/>
  <c r="D105" i="4"/>
  <c r="E105" i="4"/>
  <c r="D106" i="4"/>
  <c r="F106" i="4"/>
  <c r="E106" i="4"/>
  <c r="H106" i="4"/>
  <c r="D107" i="4"/>
  <c r="E107" i="4"/>
  <c r="F107" i="4"/>
  <c r="G107" i="4"/>
  <c r="H107" i="4"/>
  <c r="D108" i="4"/>
  <c r="E108" i="4"/>
  <c r="I108" i="4"/>
  <c r="J108" i="4"/>
  <c r="D109" i="4"/>
  <c r="E109" i="4"/>
  <c r="F109" i="4"/>
  <c r="H109" i="4"/>
  <c r="I109" i="4"/>
  <c r="J109" i="4"/>
  <c r="D110" i="4"/>
  <c r="F110" i="4"/>
  <c r="H110" i="4"/>
  <c r="E110" i="4"/>
  <c r="I110" i="4"/>
  <c r="J110" i="4"/>
  <c r="D111" i="4"/>
  <c r="E111" i="4"/>
  <c r="F111" i="4"/>
  <c r="H111" i="4"/>
  <c r="I111" i="4"/>
  <c r="J111" i="4"/>
  <c r="D112" i="4"/>
  <c r="F112" i="4"/>
  <c r="E112" i="4"/>
  <c r="H112" i="4"/>
  <c r="D113" i="4"/>
  <c r="E113" i="4"/>
  <c r="F113" i="4"/>
  <c r="H113" i="4"/>
  <c r="D114" i="4"/>
  <c r="E114" i="4"/>
  <c r="F114" i="4"/>
  <c r="H114" i="4"/>
  <c r="G114" i="4"/>
  <c r="I114" i="4"/>
  <c r="J114" i="4"/>
  <c r="D115" i="4"/>
  <c r="E115" i="4"/>
  <c r="D116" i="4"/>
  <c r="E116" i="4"/>
  <c r="I116" i="4"/>
  <c r="J116" i="4"/>
  <c r="F116" i="4"/>
  <c r="G116" i="4"/>
  <c r="H116" i="4"/>
  <c r="D117" i="4"/>
  <c r="E117" i="4"/>
  <c r="F117" i="4"/>
  <c r="G117" i="4"/>
  <c r="H117" i="4"/>
  <c r="I117" i="4"/>
  <c r="J117" i="4"/>
  <c r="D118" i="4"/>
  <c r="E118" i="4"/>
  <c r="D119" i="4"/>
  <c r="F119" i="4"/>
  <c r="H119" i="4"/>
  <c r="E119" i="4"/>
  <c r="D120" i="4"/>
  <c r="I120" i="4"/>
  <c r="J120" i="4"/>
  <c r="E120" i="4"/>
  <c r="F120" i="4"/>
  <c r="G120" i="4"/>
  <c r="H120" i="4"/>
  <c r="D121" i="4"/>
  <c r="F121" i="4"/>
  <c r="H121" i="4"/>
  <c r="E121" i="4"/>
  <c r="D122" i="4"/>
  <c r="E122" i="4"/>
  <c r="F122" i="4"/>
  <c r="G122" i="4"/>
  <c r="I122" i="4"/>
  <c r="J122" i="4"/>
  <c r="D123" i="4"/>
  <c r="F123" i="4"/>
  <c r="E123" i="4"/>
  <c r="H123" i="4"/>
  <c r="D124" i="4"/>
  <c r="F124" i="4"/>
  <c r="E124" i="4"/>
  <c r="D125" i="4"/>
  <c r="E125" i="4"/>
  <c r="F125" i="4"/>
  <c r="I125" i="4"/>
  <c r="J125" i="4"/>
  <c r="D126" i="4"/>
  <c r="F126" i="4"/>
  <c r="H126" i="4"/>
  <c r="E126" i="4"/>
  <c r="D127" i="4"/>
  <c r="I127" i="4"/>
  <c r="J127" i="4"/>
  <c r="E127" i="4"/>
  <c r="D128" i="4"/>
  <c r="E128" i="4"/>
  <c r="F128" i="4"/>
  <c r="G128" i="4"/>
  <c r="H128" i="4"/>
  <c r="I128" i="4"/>
  <c r="J128" i="4"/>
  <c r="D129" i="4"/>
  <c r="F129" i="4"/>
  <c r="H129" i="4"/>
  <c r="E129" i="4"/>
  <c r="G129" i="4"/>
  <c r="D130" i="4"/>
  <c r="E130" i="4"/>
  <c r="D131" i="4"/>
  <c r="F131" i="4"/>
  <c r="E131" i="4"/>
  <c r="G131" i="4"/>
  <c r="H131" i="4"/>
  <c r="I131" i="4"/>
  <c r="J131" i="4"/>
  <c r="D132" i="4"/>
  <c r="F132" i="4"/>
  <c r="E132" i="4"/>
  <c r="D133" i="4"/>
  <c r="E133" i="4"/>
  <c r="F133" i="4"/>
  <c r="G133" i="4"/>
  <c r="I133" i="4"/>
  <c r="J133" i="4"/>
  <c r="D134" i="4"/>
  <c r="E134" i="4"/>
  <c r="D135" i="4"/>
  <c r="F135" i="4"/>
  <c r="E135" i="4"/>
  <c r="I135" i="4"/>
  <c r="J135" i="4"/>
  <c r="D136" i="4"/>
  <c r="E136" i="4"/>
  <c r="F136" i="4"/>
  <c r="H136" i="4"/>
  <c r="D137" i="4"/>
  <c r="F137" i="4"/>
  <c r="E137" i="4"/>
  <c r="I137" i="4"/>
  <c r="J137" i="4"/>
  <c r="D138" i="4"/>
  <c r="F138" i="4"/>
  <c r="H138" i="4"/>
  <c r="E138" i="4"/>
  <c r="I138" i="4"/>
  <c r="J138" i="4"/>
  <c r="G138" i="4"/>
  <c r="D139" i="4"/>
  <c r="F139" i="4"/>
  <c r="E139" i="4"/>
  <c r="G139" i="4"/>
  <c r="H139" i="4"/>
  <c r="I139" i="4"/>
  <c r="J139" i="4"/>
  <c r="D140" i="4"/>
  <c r="E140" i="4"/>
  <c r="I140" i="4"/>
  <c r="J140" i="4"/>
  <c r="F140" i="4"/>
  <c r="G140" i="4"/>
  <c r="H140" i="4"/>
  <c r="D141" i="4"/>
  <c r="E141" i="4"/>
  <c r="F141" i="4"/>
  <c r="G141" i="4"/>
  <c r="I141" i="4"/>
  <c r="J141" i="4"/>
  <c r="D142" i="4"/>
  <c r="E142" i="4"/>
  <c r="F142" i="4"/>
  <c r="H142" i="4"/>
  <c r="I142" i="4"/>
  <c r="J142" i="4"/>
  <c r="D143" i="4"/>
  <c r="F143" i="4"/>
  <c r="E143" i="4"/>
  <c r="D144" i="4"/>
  <c r="E144" i="4"/>
  <c r="F144" i="4"/>
  <c r="G144" i="4"/>
  <c r="I144" i="4"/>
  <c r="J144" i="4"/>
  <c r="D145" i="4"/>
  <c r="E145" i="4"/>
  <c r="D146" i="4"/>
  <c r="F146" i="4"/>
  <c r="H146" i="4"/>
  <c r="E146" i="4"/>
  <c r="D147" i="4"/>
  <c r="F147" i="4"/>
  <c r="E147" i="4"/>
  <c r="I147" i="4"/>
  <c r="J147" i="4"/>
  <c r="D148" i="4"/>
  <c r="F148" i="4"/>
  <c r="E148" i="4"/>
  <c r="D149" i="4"/>
  <c r="E149" i="4"/>
  <c r="I149" i="4"/>
  <c r="J149" i="4"/>
  <c r="F149" i="4"/>
  <c r="G149" i="4"/>
  <c r="H149" i="4"/>
  <c r="D150" i="4"/>
  <c r="E150" i="4"/>
  <c r="F150" i="4"/>
  <c r="G150" i="4"/>
  <c r="H150" i="4"/>
  <c r="I150" i="4"/>
  <c r="J150" i="4"/>
  <c r="D151" i="4"/>
  <c r="G151" i="4"/>
  <c r="E151" i="4"/>
  <c r="F151" i="4"/>
  <c r="H151" i="4"/>
  <c r="D152" i="4"/>
  <c r="E152" i="4"/>
  <c r="F152" i="4"/>
  <c r="G152" i="4"/>
  <c r="I152" i="4"/>
  <c r="J152" i="4"/>
  <c r="D153" i="4"/>
  <c r="E153" i="4"/>
  <c r="D154" i="4"/>
  <c r="F154" i="4"/>
  <c r="H154" i="4"/>
  <c r="E154" i="4"/>
  <c r="D155" i="4"/>
  <c r="F155" i="4"/>
  <c r="E155" i="4"/>
  <c r="I155" i="4"/>
  <c r="J155" i="4"/>
  <c r="D156" i="4"/>
  <c r="F156" i="4"/>
  <c r="E156" i="4"/>
  <c r="D157" i="4"/>
  <c r="E157" i="4"/>
  <c r="I157" i="4"/>
  <c r="J157" i="4"/>
  <c r="F157" i="4"/>
  <c r="G157" i="4"/>
  <c r="H157" i="4"/>
  <c r="D158" i="4"/>
  <c r="E158" i="4"/>
  <c r="F158" i="4"/>
  <c r="G158" i="4"/>
  <c r="H158" i="4"/>
  <c r="I158" i="4"/>
  <c r="J158" i="4"/>
  <c r="D159" i="4"/>
  <c r="E159" i="4"/>
  <c r="F159" i="4"/>
  <c r="H159" i="4"/>
  <c r="D160" i="4"/>
  <c r="E160" i="4"/>
  <c r="F160" i="4"/>
  <c r="I160" i="4"/>
  <c r="J160" i="4"/>
  <c r="D161" i="4"/>
  <c r="E161" i="4"/>
  <c r="D162" i="4"/>
  <c r="F162" i="4"/>
  <c r="H162" i="4"/>
  <c r="E162" i="4"/>
  <c r="D163" i="4"/>
  <c r="F163" i="4"/>
  <c r="H163" i="4"/>
  <c r="E163" i="4"/>
  <c r="I163" i="4"/>
  <c r="G163" i="4"/>
  <c r="J163" i="4"/>
  <c r="D164" i="4"/>
  <c r="F164" i="4"/>
  <c r="E164" i="4"/>
  <c r="D165" i="4"/>
  <c r="E165" i="4"/>
  <c r="I165" i="4"/>
  <c r="J165" i="4"/>
  <c r="F165" i="4"/>
  <c r="G165" i="4"/>
  <c r="H165" i="4"/>
  <c r="D166" i="4"/>
  <c r="E166" i="4"/>
  <c r="F166" i="4"/>
  <c r="G166" i="4"/>
  <c r="H166" i="4"/>
  <c r="I166" i="4"/>
  <c r="J166" i="4"/>
  <c r="D167" i="4"/>
  <c r="G167" i="4"/>
  <c r="E167" i="4"/>
  <c r="F167" i="4"/>
  <c r="H167" i="4"/>
  <c r="D168" i="4"/>
  <c r="E168" i="4"/>
  <c r="F168" i="4"/>
  <c r="I168" i="4"/>
  <c r="J168" i="4"/>
  <c r="D169" i="4"/>
  <c r="E169" i="4"/>
  <c r="I169" i="4"/>
  <c r="J169" i="4"/>
  <c r="D170" i="4"/>
  <c r="F170" i="4"/>
  <c r="H170" i="4"/>
  <c r="E170" i="4"/>
  <c r="G170" i="4"/>
  <c r="D171" i="4"/>
  <c r="F171" i="4"/>
  <c r="H171" i="4"/>
  <c r="E171" i="4"/>
  <c r="I171" i="4"/>
  <c r="J171" i="4"/>
  <c r="G171" i="4"/>
  <c r="D172" i="4"/>
  <c r="F172" i="4"/>
  <c r="E172" i="4"/>
  <c r="D173" i="4"/>
  <c r="E173" i="4"/>
  <c r="I173" i="4"/>
  <c r="J173" i="4"/>
  <c r="F173" i="4"/>
  <c r="G173" i="4"/>
  <c r="H173" i="4"/>
  <c r="D174" i="4"/>
  <c r="E174" i="4"/>
  <c r="F174" i="4"/>
  <c r="G174" i="4"/>
  <c r="H174" i="4"/>
  <c r="I174" i="4"/>
  <c r="J174" i="4"/>
  <c r="D175" i="4"/>
  <c r="G175" i="4"/>
  <c r="E175" i="4"/>
  <c r="F175" i="4"/>
  <c r="H175" i="4"/>
  <c r="D176" i="4"/>
  <c r="E176" i="4"/>
  <c r="F176" i="4"/>
  <c r="I176" i="4"/>
  <c r="J176" i="4"/>
  <c r="D177" i="4"/>
  <c r="E177" i="4"/>
  <c r="I177" i="4"/>
  <c r="J177" i="4"/>
  <c r="D178" i="4"/>
  <c r="F178" i="4"/>
  <c r="H178" i="4"/>
  <c r="E178" i="4"/>
  <c r="G178" i="4"/>
  <c r="D179" i="4"/>
  <c r="F179" i="4"/>
  <c r="H179" i="4"/>
  <c r="E179" i="4"/>
  <c r="I179" i="4"/>
  <c r="J179" i="4"/>
  <c r="D180" i="4"/>
  <c r="F180" i="4"/>
  <c r="E180" i="4"/>
  <c r="D181" i="4"/>
  <c r="E181" i="4"/>
  <c r="I181" i="4"/>
  <c r="J181" i="4"/>
  <c r="F181" i="4"/>
  <c r="G181" i="4"/>
  <c r="H181" i="4"/>
  <c r="D182" i="4"/>
  <c r="E182" i="4"/>
  <c r="F182" i="4"/>
  <c r="G182" i="4"/>
  <c r="H182" i="4"/>
  <c r="I182" i="4"/>
  <c r="J182" i="4"/>
  <c r="D183" i="4"/>
  <c r="E183" i="4"/>
  <c r="F183" i="4"/>
  <c r="H183" i="4"/>
  <c r="D184" i="4"/>
  <c r="E184" i="4"/>
  <c r="F184" i="4"/>
  <c r="H184" i="4"/>
  <c r="G184" i="4"/>
  <c r="I184" i="4"/>
  <c r="J184" i="4"/>
  <c r="D185" i="4"/>
  <c r="E185" i="4"/>
  <c r="I185" i="4"/>
  <c r="J185" i="4"/>
  <c r="D186" i="4"/>
  <c r="F186" i="4"/>
  <c r="H186" i="4"/>
  <c r="E186" i="4"/>
  <c r="D187" i="4"/>
  <c r="F187" i="4"/>
  <c r="E187" i="4"/>
  <c r="I187" i="4"/>
  <c r="J187" i="4"/>
  <c r="G187" i="4"/>
  <c r="H187" i="4"/>
  <c r="D188" i="4"/>
  <c r="F188" i="4"/>
  <c r="H188" i="4"/>
  <c r="E188" i="4"/>
  <c r="D189" i="4"/>
  <c r="E189" i="4"/>
  <c r="I189" i="4"/>
  <c r="F189" i="4"/>
  <c r="G189" i="4"/>
  <c r="H189" i="4"/>
  <c r="J189" i="4"/>
  <c r="D190" i="4"/>
  <c r="E190" i="4"/>
  <c r="F190" i="4"/>
  <c r="G190" i="4"/>
  <c r="H190" i="4"/>
  <c r="I190" i="4"/>
  <c r="J190" i="4"/>
  <c r="D191" i="4"/>
  <c r="E191" i="4"/>
  <c r="D192" i="4"/>
  <c r="E192" i="4"/>
  <c r="F192" i="4"/>
  <c r="H192" i="4"/>
  <c r="G192" i="4"/>
  <c r="I192" i="4"/>
  <c r="J192" i="4"/>
  <c r="D193" i="4"/>
  <c r="E193" i="4"/>
  <c r="D194" i="4"/>
  <c r="F194" i="4"/>
  <c r="H194" i="4"/>
  <c r="E194" i="4"/>
  <c r="G194" i="4"/>
  <c r="D195" i="4"/>
  <c r="F195" i="4"/>
  <c r="E195" i="4"/>
  <c r="I195" i="4"/>
  <c r="J195" i="4"/>
  <c r="G195" i="4"/>
  <c r="H195" i="4"/>
  <c r="D196" i="4"/>
  <c r="F196" i="4"/>
  <c r="H196" i="4"/>
  <c r="E196" i="4"/>
  <c r="G196" i="4"/>
  <c r="D197" i="4"/>
  <c r="E197" i="4"/>
  <c r="I197" i="4"/>
  <c r="F197" i="4"/>
  <c r="G197" i="4"/>
  <c r="H197" i="4"/>
  <c r="J197" i="4"/>
  <c r="D198" i="4"/>
  <c r="E198" i="4"/>
  <c r="F198" i="4"/>
  <c r="G198" i="4"/>
  <c r="H198" i="4"/>
  <c r="I198" i="4"/>
  <c r="J198" i="4"/>
  <c r="D199" i="4"/>
  <c r="F199" i="4"/>
  <c r="H199" i="4"/>
  <c r="E199" i="4"/>
  <c r="D200" i="4"/>
  <c r="E200" i="4"/>
  <c r="F200" i="4"/>
  <c r="H200" i="4"/>
  <c r="G200" i="4"/>
  <c r="I200" i="4"/>
  <c r="J200" i="4"/>
  <c r="D201" i="4"/>
  <c r="F201" i="4"/>
  <c r="H201" i="4"/>
  <c r="E201" i="4"/>
  <c r="D202" i="4"/>
  <c r="F202" i="4"/>
  <c r="H202" i="4"/>
  <c r="E202" i="4"/>
  <c r="I202" i="4"/>
  <c r="J202" i="4"/>
  <c r="D203" i="4"/>
  <c r="F203" i="4"/>
  <c r="H203" i="4"/>
  <c r="E203" i="4"/>
  <c r="I203" i="4"/>
  <c r="J203" i="4"/>
  <c r="G203" i="4"/>
  <c r="D204" i="4"/>
  <c r="F204" i="4"/>
  <c r="H204" i="4"/>
  <c r="E204" i="4"/>
  <c r="G204" i="4"/>
  <c r="D205" i="4"/>
  <c r="E205" i="4"/>
  <c r="I205" i="4"/>
  <c r="J205" i="4"/>
  <c r="F205" i="4"/>
  <c r="G205" i="4"/>
  <c r="D206" i="4"/>
  <c r="E206" i="4"/>
  <c r="I206" i="4"/>
  <c r="J206" i="4"/>
  <c r="F206" i="4"/>
  <c r="G206" i="4"/>
  <c r="H206" i="4"/>
  <c r="D207" i="4"/>
  <c r="E207" i="4"/>
  <c r="F207" i="4"/>
  <c r="H207" i="4"/>
  <c r="D208" i="4"/>
  <c r="E208" i="4"/>
  <c r="F208" i="4"/>
  <c r="H208" i="4"/>
  <c r="I208" i="4"/>
  <c r="J208" i="4"/>
  <c r="D209" i="4"/>
  <c r="E209" i="4"/>
  <c r="F209" i="4"/>
  <c r="H209" i="4"/>
  <c r="I209" i="4"/>
  <c r="J209" i="4"/>
  <c r="D210" i="4"/>
  <c r="F210" i="4"/>
  <c r="H210" i="4"/>
  <c r="E210" i="4"/>
  <c r="G210" i="4"/>
  <c r="I210" i="4"/>
  <c r="J210" i="4"/>
  <c r="D211" i="4"/>
  <c r="F211" i="4"/>
  <c r="E211" i="4"/>
  <c r="I211" i="4"/>
  <c r="J211" i="4"/>
  <c r="G211" i="4"/>
  <c r="H211" i="4"/>
  <c r="D212" i="4"/>
  <c r="F212" i="4"/>
  <c r="H212" i="4"/>
  <c r="E212" i="4"/>
  <c r="I212" i="4"/>
  <c r="J212" i="4"/>
  <c r="G212" i="4"/>
  <c r="D213" i="4"/>
  <c r="E213" i="4"/>
  <c r="I213" i="4"/>
  <c r="J213" i="4"/>
  <c r="F213" i="4"/>
  <c r="G213" i="4"/>
  <c r="H213" i="4"/>
  <c r="D214" i="4"/>
  <c r="E214" i="4"/>
  <c r="I214" i="4"/>
  <c r="J214" i="4"/>
  <c r="F214" i="4"/>
  <c r="G214" i="4"/>
  <c r="D215" i="4"/>
  <c r="E215" i="4"/>
  <c r="I215" i="4"/>
  <c r="J215" i="4"/>
  <c r="D216" i="4"/>
  <c r="E216" i="4"/>
  <c r="F216" i="4"/>
  <c r="G216" i="4"/>
  <c r="I216" i="4"/>
  <c r="J216" i="4"/>
  <c r="D217" i="4"/>
  <c r="F217" i="4"/>
  <c r="H217" i="4"/>
  <c r="E217" i="4"/>
  <c r="D218" i="4"/>
  <c r="G218" i="4"/>
  <c r="E218" i="4"/>
  <c r="F218" i="4"/>
  <c r="H218" i="4"/>
  <c r="D219" i="4"/>
  <c r="F219" i="4"/>
  <c r="E219" i="4"/>
  <c r="H219" i="4"/>
  <c r="I219" i="4"/>
  <c r="J219" i="4"/>
  <c r="D220" i="4"/>
  <c r="F220" i="4"/>
  <c r="H220" i="4"/>
  <c r="E220" i="4"/>
  <c r="I220" i="4"/>
  <c r="J220" i="4"/>
  <c r="G220" i="4"/>
  <c r="D221" i="4"/>
  <c r="E221" i="4"/>
  <c r="I221" i="4"/>
  <c r="F221" i="4"/>
  <c r="G221" i="4"/>
  <c r="H221" i="4"/>
  <c r="J221" i="4"/>
  <c r="D222" i="4"/>
  <c r="E222" i="4"/>
  <c r="F222" i="4"/>
  <c r="G222" i="4"/>
  <c r="H222" i="4"/>
  <c r="I222" i="4"/>
  <c r="J222" i="4"/>
  <c r="D223" i="4"/>
  <c r="E223" i="4"/>
  <c r="I223" i="4"/>
  <c r="J223" i="4"/>
  <c r="F223" i="4"/>
  <c r="H223" i="4"/>
  <c r="D224" i="4"/>
  <c r="F224" i="4"/>
  <c r="H224" i="4"/>
  <c r="E224" i="4"/>
  <c r="D225" i="4"/>
  <c r="G225" i="4"/>
  <c r="E225" i="4"/>
  <c r="F225" i="4"/>
  <c r="H225" i="4"/>
  <c r="D226" i="4"/>
  <c r="F226" i="4"/>
  <c r="E226" i="4"/>
  <c r="I226" i="4"/>
  <c r="J226" i="4"/>
  <c r="D227" i="4"/>
  <c r="F227" i="4"/>
  <c r="H227" i="4"/>
  <c r="E227" i="4"/>
  <c r="I227" i="4"/>
  <c r="J227" i="4"/>
  <c r="G227" i="4"/>
  <c r="D228" i="4"/>
  <c r="F228" i="4"/>
  <c r="H228" i="4"/>
  <c r="E228" i="4"/>
  <c r="D229" i="4"/>
  <c r="E229" i="4"/>
  <c r="I229" i="4"/>
  <c r="F229" i="4"/>
  <c r="G229" i="4"/>
  <c r="J229" i="4"/>
  <c r="D230" i="4"/>
  <c r="E230" i="4"/>
  <c r="I230" i="4"/>
  <c r="J230" i="4"/>
  <c r="F230" i="4"/>
  <c r="G230" i="4"/>
  <c r="D231" i="4"/>
  <c r="F231" i="4"/>
  <c r="H231" i="4"/>
  <c r="E231" i="4"/>
  <c r="I231" i="4"/>
  <c r="J231" i="4"/>
  <c r="D232" i="4"/>
  <c r="E232" i="4"/>
  <c r="F232" i="4"/>
  <c r="H232" i="4"/>
  <c r="I232" i="4"/>
  <c r="J232" i="4"/>
  <c r="D233" i="4"/>
  <c r="E233" i="4"/>
  <c r="F233" i="4"/>
  <c r="G233" i="4"/>
  <c r="I233" i="4"/>
  <c r="J233" i="4"/>
  <c r="D234" i="4"/>
  <c r="E234" i="4"/>
  <c r="F234" i="4"/>
  <c r="H234" i="4"/>
  <c r="D235" i="4"/>
  <c r="F235" i="4"/>
  <c r="E235" i="4"/>
  <c r="I235" i="4"/>
  <c r="J235" i="4"/>
  <c r="D236" i="4"/>
  <c r="F236" i="4"/>
  <c r="H236" i="4"/>
  <c r="E236" i="4"/>
  <c r="D237" i="4"/>
  <c r="F237" i="4"/>
  <c r="H237" i="4"/>
  <c r="E237" i="4"/>
  <c r="D238" i="4"/>
  <c r="E238" i="4"/>
  <c r="F238" i="4"/>
  <c r="G238" i="4"/>
  <c r="H238" i="4"/>
  <c r="D239" i="4"/>
  <c r="E239" i="4"/>
  <c r="I239" i="4"/>
  <c r="J239" i="4"/>
  <c r="D240" i="4"/>
  <c r="G240" i="4"/>
  <c r="E240" i="4"/>
  <c r="F240" i="4"/>
  <c r="H240" i="4"/>
  <c r="D241" i="4"/>
  <c r="G241" i="4"/>
  <c r="E241" i="4"/>
  <c r="F241" i="4"/>
  <c r="H241" i="4"/>
  <c r="I241" i="4"/>
  <c r="J241" i="4"/>
  <c r="D242" i="4"/>
  <c r="G242" i="4"/>
  <c r="E242" i="4"/>
  <c r="I242" i="4"/>
  <c r="J242" i="4"/>
  <c r="F242" i="4"/>
  <c r="H242" i="4"/>
  <c r="D243" i="4"/>
  <c r="E243" i="4"/>
  <c r="F243" i="4"/>
  <c r="H243" i="4"/>
  <c r="I243" i="4"/>
  <c r="J243" i="4"/>
  <c r="D244" i="4"/>
  <c r="F244" i="4"/>
  <c r="E244" i="4"/>
  <c r="I244" i="4"/>
  <c r="J244" i="4"/>
  <c r="G244" i="4"/>
  <c r="H244" i="4"/>
  <c r="D245" i="4"/>
  <c r="F245" i="4"/>
  <c r="H245" i="4"/>
  <c r="E245" i="4"/>
  <c r="D246" i="4"/>
  <c r="E246" i="4"/>
  <c r="I246" i="4"/>
  <c r="J246" i="4"/>
  <c r="F246" i="4"/>
  <c r="G246" i="4"/>
  <c r="H246" i="4"/>
  <c r="D247" i="4"/>
  <c r="I247" i="4"/>
  <c r="J247" i="4"/>
  <c r="E247" i="4"/>
  <c r="D248" i="4"/>
  <c r="E248" i="4"/>
  <c r="F248" i="4"/>
  <c r="G248" i="4"/>
  <c r="D249" i="4"/>
  <c r="G249" i="4"/>
  <c r="E249" i="4"/>
  <c r="F249" i="4"/>
  <c r="H249" i="4"/>
  <c r="I249" i="4"/>
  <c r="J249" i="4"/>
  <c r="D250" i="4"/>
  <c r="F250" i="4"/>
  <c r="H250" i="4"/>
  <c r="E250" i="4"/>
  <c r="D251" i="4"/>
  <c r="F251" i="4"/>
  <c r="E251" i="4"/>
  <c r="I251" i="4"/>
  <c r="J251" i="4"/>
  <c r="D252" i="4"/>
  <c r="E252" i="4"/>
  <c r="F252" i="4"/>
  <c r="H252" i="4"/>
  <c r="I252" i="4"/>
  <c r="J252" i="4"/>
  <c r="D253" i="4"/>
  <c r="G253" i="4"/>
  <c r="E253" i="4"/>
  <c r="F253" i="4"/>
  <c r="H253" i="4"/>
  <c r="D254" i="4"/>
  <c r="F254" i="4"/>
  <c r="H254" i="4"/>
  <c r="E254" i="4"/>
  <c r="I254" i="4"/>
  <c r="J254" i="4"/>
  <c r="D255" i="4"/>
  <c r="I255" i="4"/>
  <c r="J255" i="4"/>
  <c r="E255" i="4"/>
  <c r="D256" i="4"/>
  <c r="E256" i="4"/>
  <c r="F256" i="4"/>
  <c r="G256" i="4"/>
  <c r="D257" i="4"/>
  <c r="G257" i="4"/>
  <c r="E257" i="4"/>
  <c r="F257" i="4"/>
  <c r="H257" i="4"/>
  <c r="I257" i="4"/>
  <c r="J257" i="4"/>
  <c r="D258" i="4"/>
  <c r="F258" i="4"/>
  <c r="H258" i="4"/>
  <c r="E258" i="4"/>
  <c r="D259" i="4"/>
  <c r="F259" i="4"/>
  <c r="E259" i="4"/>
  <c r="I259" i="4"/>
  <c r="J259" i="4"/>
  <c r="D260" i="4"/>
  <c r="E260" i="4"/>
  <c r="F260" i="4"/>
  <c r="H260" i="4"/>
  <c r="I260" i="4"/>
  <c r="J260" i="4"/>
  <c r="D261" i="4"/>
  <c r="G261" i="4"/>
  <c r="E261" i="4"/>
  <c r="F261" i="4"/>
  <c r="H261" i="4"/>
  <c r="D262" i="4"/>
  <c r="F262" i="4"/>
  <c r="H262" i="4"/>
  <c r="E262" i="4"/>
  <c r="I262" i="4"/>
  <c r="J262" i="4"/>
  <c r="D263" i="4"/>
  <c r="I263" i="4"/>
  <c r="J263" i="4"/>
  <c r="E263" i="4"/>
  <c r="D264" i="4"/>
  <c r="E264" i="4"/>
  <c r="F264" i="4"/>
  <c r="G264" i="4"/>
  <c r="D265" i="4"/>
  <c r="G265" i="4"/>
  <c r="E265" i="4"/>
  <c r="F265" i="4"/>
  <c r="H265" i="4"/>
  <c r="I265" i="4"/>
  <c r="J265" i="4"/>
  <c r="D266" i="4"/>
  <c r="F266" i="4"/>
  <c r="H266" i="4"/>
  <c r="E266" i="4"/>
  <c r="D267" i="4"/>
  <c r="F267" i="4"/>
  <c r="E267" i="4"/>
  <c r="I267" i="4"/>
  <c r="J267" i="4"/>
  <c r="D268" i="4"/>
  <c r="E268" i="4"/>
  <c r="F268" i="4"/>
  <c r="H268" i="4"/>
  <c r="I268" i="4"/>
  <c r="J268" i="4"/>
  <c r="D269" i="4"/>
  <c r="G269" i="4"/>
  <c r="E269" i="4"/>
  <c r="F269" i="4"/>
  <c r="H269" i="4"/>
  <c r="D270" i="4"/>
  <c r="F270" i="4"/>
  <c r="H270" i="4"/>
  <c r="E270" i="4"/>
  <c r="I270" i="4"/>
  <c r="J270" i="4"/>
  <c r="D271" i="4"/>
  <c r="I271" i="4"/>
  <c r="J271" i="4"/>
  <c r="E271" i="4"/>
  <c r="D272" i="4"/>
  <c r="E272" i="4"/>
  <c r="F272" i="4"/>
  <c r="G272" i="4"/>
  <c r="D273" i="4"/>
  <c r="G273" i="4"/>
  <c r="E273" i="4"/>
  <c r="F273" i="4"/>
  <c r="H273" i="4"/>
  <c r="I273" i="4"/>
  <c r="J273" i="4"/>
  <c r="D274" i="4"/>
  <c r="F274" i="4"/>
  <c r="H274" i="4"/>
  <c r="E274" i="4"/>
  <c r="D275" i="4"/>
  <c r="F275" i="4"/>
  <c r="E275" i="4"/>
  <c r="I275" i="4"/>
  <c r="J275" i="4"/>
  <c r="D276" i="4"/>
  <c r="E276" i="4"/>
  <c r="F276" i="4"/>
  <c r="H276" i="4"/>
  <c r="I276" i="4"/>
  <c r="J276" i="4"/>
  <c r="D277" i="4"/>
  <c r="G277" i="4"/>
  <c r="E277" i="4"/>
  <c r="F277" i="4"/>
  <c r="H277" i="4"/>
  <c r="D278" i="4"/>
  <c r="F278" i="4"/>
  <c r="H278" i="4"/>
  <c r="E278" i="4"/>
  <c r="I278" i="4"/>
  <c r="J278" i="4"/>
  <c r="D279" i="4"/>
  <c r="I279" i="4"/>
  <c r="J279" i="4"/>
  <c r="E279" i="4"/>
  <c r="D280" i="4"/>
  <c r="E280" i="4"/>
  <c r="F280" i="4"/>
  <c r="D281" i="4"/>
  <c r="G281" i="4"/>
  <c r="E281" i="4"/>
  <c r="F281" i="4"/>
  <c r="H281" i="4"/>
  <c r="I281" i="4"/>
  <c r="J281" i="4"/>
  <c r="D282" i="4"/>
  <c r="E282" i="4"/>
  <c r="D283" i="4"/>
  <c r="F283" i="4"/>
  <c r="H283" i="4"/>
  <c r="E283" i="4"/>
  <c r="I283" i="4"/>
  <c r="J283" i="4"/>
  <c r="D284" i="4"/>
  <c r="E284" i="4"/>
  <c r="F284" i="4"/>
  <c r="H284" i="4"/>
  <c r="I284" i="4"/>
  <c r="J284" i="4"/>
  <c r="D285" i="4"/>
  <c r="G285" i="4"/>
  <c r="E285" i="4"/>
  <c r="F285" i="4"/>
  <c r="H285" i="4"/>
  <c r="D286" i="4"/>
  <c r="F286" i="4"/>
  <c r="E286" i="4"/>
  <c r="H286" i="4"/>
  <c r="I286" i="4"/>
  <c r="J286" i="4"/>
  <c r="D287" i="4"/>
  <c r="I287" i="4"/>
  <c r="J287" i="4"/>
  <c r="E287" i="4"/>
  <c r="D288" i="4"/>
  <c r="E288" i="4"/>
  <c r="F288" i="4"/>
  <c r="H288" i="4"/>
  <c r="D289" i="4"/>
  <c r="G289" i="4"/>
  <c r="E289" i="4"/>
  <c r="F289" i="4"/>
  <c r="H289" i="4"/>
  <c r="I289" i="4"/>
  <c r="J289" i="4"/>
  <c r="D290" i="4"/>
  <c r="E290" i="4"/>
  <c r="D291" i="4"/>
  <c r="F291" i="4"/>
  <c r="E291" i="4"/>
  <c r="I291" i="4"/>
  <c r="J291" i="4"/>
  <c r="G291" i="4"/>
  <c r="H291" i="4"/>
  <c r="D292" i="4"/>
  <c r="E292" i="4"/>
  <c r="F292" i="4"/>
  <c r="H292" i="4"/>
  <c r="I292" i="4"/>
  <c r="J292" i="4"/>
  <c r="D293" i="4"/>
  <c r="G293" i="4"/>
  <c r="E293" i="4"/>
  <c r="F293" i="4"/>
  <c r="H293" i="4"/>
  <c r="D294" i="4"/>
  <c r="F294" i="4"/>
  <c r="E294" i="4"/>
  <c r="H294" i="4"/>
  <c r="I294" i="4"/>
  <c r="J294" i="4"/>
  <c r="D295" i="4"/>
  <c r="E295" i="4"/>
  <c r="D296" i="4"/>
  <c r="E296" i="4"/>
  <c r="F296" i="4"/>
  <c r="H296" i="4"/>
  <c r="D297" i="4"/>
  <c r="G297" i="4"/>
  <c r="E297" i="4"/>
  <c r="F297" i="4"/>
  <c r="H297" i="4"/>
  <c r="I297" i="4"/>
  <c r="J297" i="4"/>
  <c r="D298" i="4"/>
  <c r="E298" i="4"/>
  <c r="I298" i="4"/>
  <c r="J298" i="4"/>
  <c r="D299" i="4"/>
  <c r="F299" i="4"/>
  <c r="G299" i="4"/>
  <c r="E299" i="4"/>
  <c r="I299" i="4"/>
  <c r="J299" i="4"/>
  <c r="D300" i="4"/>
  <c r="E300" i="4"/>
  <c r="F300" i="4"/>
  <c r="I300" i="4"/>
  <c r="J300" i="4"/>
  <c r="D301" i="4"/>
  <c r="E301" i="4"/>
  <c r="F301" i="4"/>
  <c r="H301" i="4"/>
  <c r="I301" i="4"/>
  <c r="J301" i="4"/>
  <c r="D302" i="4"/>
  <c r="E302" i="4"/>
  <c r="D303" i="4"/>
  <c r="E303" i="4"/>
  <c r="D304" i="4"/>
  <c r="E304" i="4"/>
  <c r="F304" i="4"/>
  <c r="H304" i="4"/>
  <c r="D305" i="4"/>
  <c r="G305" i="4"/>
  <c r="E305" i="4"/>
  <c r="I305" i="4"/>
  <c r="J305" i="4"/>
  <c r="F305" i="4"/>
  <c r="H305" i="4"/>
  <c r="D306" i="4"/>
  <c r="E306" i="4"/>
  <c r="D307" i="4"/>
  <c r="F307" i="4"/>
  <c r="E307" i="4"/>
  <c r="I307" i="4"/>
  <c r="J307" i="4"/>
  <c r="G307" i="4"/>
  <c r="H307" i="4"/>
  <c r="D308" i="4"/>
  <c r="E308" i="4"/>
  <c r="F308" i="4"/>
  <c r="H308" i="4"/>
  <c r="I308" i="4"/>
  <c r="J308" i="4"/>
  <c r="D309" i="4"/>
  <c r="G309" i="4"/>
  <c r="E309" i="4"/>
  <c r="F309" i="4"/>
  <c r="H309" i="4"/>
  <c r="D310" i="4"/>
  <c r="E310" i="4"/>
  <c r="I310" i="4"/>
  <c r="J310" i="4"/>
  <c r="D311" i="4"/>
  <c r="E311" i="4"/>
  <c r="D312" i="4"/>
  <c r="E312" i="4"/>
  <c r="F312" i="4"/>
  <c r="H312" i="4"/>
  <c r="G312" i="4"/>
  <c r="D313" i="4"/>
  <c r="E313" i="4"/>
  <c r="F313" i="4"/>
  <c r="H313" i="4"/>
  <c r="I313" i="4"/>
  <c r="J313" i="4"/>
  <c r="D314" i="4"/>
  <c r="I314" i="4"/>
  <c r="J314" i="4"/>
  <c r="E314" i="4"/>
  <c r="D315" i="4"/>
  <c r="F315" i="4"/>
  <c r="H315" i="4"/>
  <c r="E315" i="4"/>
  <c r="I315" i="4"/>
  <c r="J315" i="4"/>
  <c r="D316" i="4"/>
  <c r="E316" i="4"/>
  <c r="F316" i="4"/>
  <c r="H316" i="4"/>
  <c r="D317" i="4"/>
  <c r="G317" i="4"/>
  <c r="E317" i="4"/>
  <c r="I317" i="4"/>
  <c r="J317" i="4"/>
  <c r="F317" i="4"/>
  <c r="H317" i="4"/>
  <c r="D318" i="4"/>
  <c r="E318" i="4"/>
  <c r="I318" i="4"/>
  <c r="J318" i="4"/>
  <c r="D319" i="4"/>
  <c r="E319" i="4"/>
  <c r="D320" i="4"/>
  <c r="E320" i="4"/>
  <c r="I320" i="4"/>
  <c r="J320" i="4"/>
  <c r="F320" i="4"/>
  <c r="H320" i="4"/>
  <c r="D321" i="4"/>
  <c r="F321" i="4"/>
  <c r="H321" i="4"/>
  <c r="E321" i="4"/>
  <c r="D322" i="4"/>
  <c r="F322" i="4"/>
  <c r="E322" i="4"/>
  <c r="I322" i="4"/>
  <c r="J322" i="4"/>
  <c r="G322" i="4"/>
  <c r="H322" i="4"/>
  <c r="D323" i="4"/>
  <c r="F323" i="4"/>
  <c r="H323" i="4"/>
  <c r="E323" i="4"/>
  <c r="D324" i="4"/>
  <c r="E324" i="4"/>
  <c r="I324" i="4"/>
  <c r="J324" i="4"/>
  <c r="F324" i="4"/>
  <c r="H324" i="4"/>
  <c r="D325" i="4"/>
  <c r="I325" i="4"/>
  <c r="J325" i="4"/>
  <c r="E325" i="4"/>
  <c r="F325" i="4"/>
  <c r="H325" i="4"/>
  <c r="D326" i="4"/>
  <c r="F326" i="4"/>
  <c r="H326" i="4"/>
  <c r="E326" i="4"/>
  <c r="I326" i="4"/>
  <c r="J326" i="4"/>
  <c r="D327" i="4"/>
  <c r="E327" i="4"/>
  <c r="F327" i="4"/>
  <c r="H327" i="4"/>
  <c r="G327" i="4"/>
  <c r="D328" i="4"/>
  <c r="E328" i="4"/>
  <c r="F328" i="4"/>
  <c r="H328" i="4"/>
  <c r="G328" i="4"/>
  <c r="I328" i="4"/>
  <c r="J328" i="4"/>
  <c r="D329" i="4"/>
  <c r="E329" i="4"/>
  <c r="I329" i="4"/>
  <c r="J329" i="4"/>
  <c r="F329" i="4"/>
  <c r="H329" i="4"/>
  <c r="D330" i="4"/>
  <c r="F330" i="4"/>
  <c r="H330" i="4"/>
  <c r="E330" i="4"/>
  <c r="I330" i="4"/>
  <c r="J330" i="4"/>
  <c r="D331" i="4"/>
  <c r="E331" i="4"/>
  <c r="I331" i="4"/>
  <c r="F331" i="4"/>
  <c r="G331" i="4"/>
  <c r="J331" i="4"/>
  <c r="D332" i="4"/>
  <c r="E332" i="4"/>
  <c r="F332" i="4"/>
  <c r="H332" i="4"/>
  <c r="I332" i="4"/>
  <c r="J332" i="4"/>
  <c r="D333" i="4"/>
  <c r="F333" i="4"/>
  <c r="H333" i="4"/>
  <c r="E333" i="4"/>
  <c r="I333" i="4"/>
  <c r="J333" i="4"/>
  <c r="D334" i="4"/>
  <c r="F334" i="4"/>
  <c r="E334" i="4"/>
  <c r="G334" i="4"/>
  <c r="H334" i="4"/>
  <c r="I334" i="4"/>
  <c r="J334" i="4"/>
  <c r="D335" i="4"/>
  <c r="I335" i="4"/>
  <c r="E335" i="4"/>
  <c r="J335" i="4"/>
  <c r="D336" i="4"/>
  <c r="E336" i="4"/>
  <c r="I336" i="4"/>
  <c r="J336" i="4"/>
  <c r="D337" i="4"/>
  <c r="F337" i="4"/>
  <c r="H337" i="4"/>
  <c r="E337" i="4"/>
  <c r="I337" i="4"/>
  <c r="J337" i="4"/>
  <c r="D338" i="4"/>
  <c r="I338" i="4"/>
  <c r="J338" i="4"/>
  <c r="E338" i="4"/>
  <c r="F338" i="4"/>
  <c r="H338" i="4"/>
  <c r="G338" i="4"/>
  <c r="D339" i="4"/>
  <c r="E339" i="4"/>
  <c r="F339" i="4"/>
  <c r="H339" i="4"/>
  <c r="D340" i="4"/>
  <c r="F340" i="4"/>
  <c r="H340" i="4"/>
  <c r="E340" i="4"/>
  <c r="D341" i="4"/>
  <c r="F341" i="4"/>
  <c r="H341" i="4"/>
  <c r="E341" i="4"/>
  <c r="D342" i="4"/>
  <c r="E342" i="4"/>
  <c r="I342" i="4"/>
  <c r="J342" i="4"/>
  <c r="F342" i="4"/>
  <c r="G342" i="4"/>
  <c r="H16" i="6"/>
  <c r="H15" i="6"/>
  <c r="H12" i="6"/>
  <c r="A9" i="6"/>
  <c r="C9" i="6" s="1"/>
  <c r="D21" i="6"/>
  <c r="H21" i="6" s="1"/>
  <c r="D22" i="6"/>
  <c r="H22" i="6" s="1"/>
  <c r="D23" i="6"/>
  <c r="J23" i="6"/>
  <c r="H23" i="6"/>
  <c r="D24" i="6"/>
  <c r="H24" i="6" s="1"/>
  <c r="D25" i="6"/>
  <c r="D26" i="6"/>
  <c r="H26" i="6" s="1"/>
  <c r="D27" i="6"/>
  <c r="D28" i="6"/>
  <c r="I28" i="6" s="1"/>
  <c r="H28" i="6"/>
  <c r="D29" i="6"/>
  <c r="D30" i="6"/>
  <c r="H30" i="6" s="1"/>
  <c r="D31" i="6"/>
  <c r="D32" i="6"/>
  <c r="J32" i="6" s="1"/>
  <c r="D33" i="6"/>
  <c r="H33" i="6" s="1"/>
  <c r="D34" i="6"/>
  <c r="H34" i="6"/>
  <c r="D35" i="6"/>
  <c r="H35" i="6"/>
  <c r="D36" i="6"/>
  <c r="D37" i="6"/>
  <c r="H37" i="6" s="1"/>
  <c r="D38" i="6"/>
  <c r="H38" i="6"/>
  <c r="D39" i="6"/>
  <c r="F39" i="6" s="1"/>
  <c r="J39" i="6"/>
  <c r="H39" i="6"/>
  <c r="D40" i="6"/>
  <c r="D41" i="6"/>
  <c r="H41" i="6" s="1"/>
  <c r="D42" i="6"/>
  <c r="J42" i="6" s="1"/>
  <c r="H42" i="6"/>
  <c r="D43" i="6"/>
  <c r="J43" i="6" s="1"/>
  <c r="D44" i="6"/>
  <c r="D45" i="6"/>
  <c r="H45" i="6" s="1"/>
  <c r="D46" i="6"/>
  <c r="D47" i="6"/>
  <c r="F47" i="6" s="1"/>
  <c r="J47" i="6"/>
  <c r="H47" i="6"/>
  <c r="D48" i="6"/>
  <c r="H48" i="6" s="1"/>
  <c r="D49" i="6"/>
  <c r="H49" i="6"/>
  <c r="D50" i="6"/>
  <c r="D51" i="6"/>
  <c r="J51" i="6" s="1"/>
  <c r="H51" i="6"/>
  <c r="D52" i="6"/>
  <c r="H52" i="6" s="1"/>
  <c r="D53" i="6"/>
  <c r="H53" i="6"/>
  <c r="D54" i="6"/>
  <c r="H54" i="6"/>
  <c r="D55" i="6"/>
  <c r="J55" i="6" s="1"/>
  <c r="D56" i="6"/>
  <c r="H56" i="6" s="1"/>
  <c r="D57" i="6"/>
  <c r="H57" i="6" s="1"/>
  <c r="D58" i="6"/>
  <c r="H58" i="6"/>
  <c r="D59" i="6"/>
  <c r="D60" i="6"/>
  <c r="H60" i="6" s="1"/>
  <c r="D61" i="6"/>
  <c r="H61" i="6"/>
  <c r="D62" i="6"/>
  <c r="H62" i="6" s="1"/>
  <c r="D63" i="6"/>
  <c r="D64" i="6"/>
  <c r="H64" i="6"/>
  <c r="D65" i="6"/>
  <c r="K65" i="6" s="1"/>
  <c r="J16" i="6"/>
  <c r="J15" i="6"/>
  <c r="J22" i="6"/>
  <c r="J25" i="6"/>
  <c r="J26" i="6"/>
  <c r="J28" i="6"/>
  <c r="J30" i="6"/>
  <c r="J33" i="6"/>
  <c r="J34" i="6"/>
  <c r="J36" i="6"/>
  <c r="J37" i="6"/>
  <c r="J38" i="6"/>
  <c r="J41" i="6"/>
  <c r="J45" i="6"/>
  <c r="J48" i="6"/>
  <c r="J49" i="6"/>
  <c r="J52" i="6"/>
  <c r="J53" i="6"/>
  <c r="J56" i="6"/>
  <c r="J60" i="6"/>
  <c r="J61" i="6"/>
  <c r="J62" i="6"/>
  <c r="J64" i="6"/>
  <c r="I16" i="6"/>
  <c r="I15" i="6"/>
  <c r="I22" i="6"/>
  <c r="I23" i="6"/>
  <c r="I24" i="6"/>
  <c r="I25" i="6"/>
  <c r="I26" i="6"/>
  <c r="I30" i="6"/>
  <c r="I33" i="6"/>
  <c r="I34" i="6"/>
  <c r="I35" i="6"/>
  <c r="I37" i="6"/>
  <c r="I38" i="6"/>
  <c r="I39" i="6"/>
  <c r="I41" i="6"/>
  <c r="I42" i="6"/>
  <c r="I43" i="6"/>
  <c r="I45" i="6"/>
  <c r="I47" i="6"/>
  <c r="I48" i="6"/>
  <c r="I49" i="6"/>
  <c r="I51" i="6"/>
  <c r="I52" i="6"/>
  <c r="I53" i="6"/>
  <c r="I55" i="6"/>
  <c r="I56" i="6"/>
  <c r="I60" i="6"/>
  <c r="I64" i="6"/>
  <c r="I65" i="6"/>
  <c r="F16" i="6"/>
  <c r="F15" i="6"/>
  <c r="F22" i="6"/>
  <c r="F23" i="6"/>
  <c r="F25" i="6"/>
  <c r="F26" i="6"/>
  <c r="F27" i="6"/>
  <c r="F28" i="6"/>
  <c r="F30" i="6"/>
  <c r="F33" i="6"/>
  <c r="F34" i="6"/>
  <c r="F35" i="6"/>
  <c r="F36" i="6"/>
  <c r="F37" i="6"/>
  <c r="F38" i="6"/>
  <c r="F41" i="6"/>
  <c r="F42" i="6"/>
  <c r="F44" i="6"/>
  <c r="F45" i="6"/>
  <c r="F48" i="6"/>
  <c r="F49" i="6"/>
  <c r="F51" i="6"/>
  <c r="F52" i="6"/>
  <c r="F53" i="6"/>
  <c r="F56" i="6"/>
  <c r="F57" i="6"/>
  <c r="F58" i="6"/>
  <c r="F60" i="6"/>
  <c r="F64" i="6"/>
  <c r="G16" i="6"/>
  <c r="G15" i="6"/>
  <c r="E21" i="6"/>
  <c r="E22" i="6"/>
  <c r="G22" i="6"/>
  <c r="E23" i="6"/>
  <c r="L23" i="6"/>
  <c r="E24" i="6"/>
  <c r="G24" i="6"/>
  <c r="E25" i="6"/>
  <c r="E26" i="6"/>
  <c r="G26" i="6"/>
  <c r="E27" i="6"/>
  <c r="G27" i="6"/>
  <c r="E28" i="6"/>
  <c r="G28" i="6"/>
  <c r="E29" i="6"/>
  <c r="E30" i="6"/>
  <c r="G30" i="6"/>
  <c r="E31" i="6"/>
  <c r="E32" i="6"/>
  <c r="G32" i="6"/>
  <c r="E33" i="6"/>
  <c r="K33" i="6"/>
  <c r="E34" i="6"/>
  <c r="G34" i="6"/>
  <c r="E35" i="6"/>
  <c r="G35" i="6"/>
  <c r="E36" i="6"/>
  <c r="G36" i="6"/>
  <c r="E37" i="6"/>
  <c r="K37" i="6"/>
  <c r="E38" i="6"/>
  <c r="G38" i="6"/>
  <c r="E39" i="6"/>
  <c r="L39" i="6"/>
  <c r="E40" i="6"/>
  <c r="G40" i="6"/>
  <c r="E41" i="6"/>
  <c r="K41" i="6"/>
  <c r="E42" i="6"/>
  <c r="G42" i="6"/>
  <c r="E43" i="6"/>
  <c r="G43" i="6"/>
  <c r="E44" i="6"/>
  <c r="G44" i="6"/>
  <c r="E45" i="6"/>
  <c r="K45" i="6"/>
  <c r="E46" i="6"/>
  <c r="G46" i="6"/>
  <c r="E47" i="6"/>
  <c r="L47" i="6"/>
  <c r="E48" i="6"/>
  <c r="G48" i="6"/>
  <c r="E49" i="6"/>
  <c r="K49" i="6"/>
  <c r="E50" i="6"/>
  <c r="G50" i="6"/>
  <c r="E51" i="6"/>
  <c r="G51" i="6"/>
  <c r="E52" i="6"/>
  <c r="G52" i="6"/>
  <c r="E53" i="6"/>
  <c r="K53" i="6"/>
  <c r="E54" i="6"/>
  <c r="G54" i="6"/>
  <c r="E55" i="6"/>
  <c r="L55" i="6"/>
  <c r="E56" i="6"/>
  <c r="G56" i="6"/>
  <c r="E57" i="6"/>
  <c r="E58" i="6"/>
  <c r="G58" i="6"/>
  <c r="E59" i="6"/>
  <c r="G59" i="6"/>
  <c r="E60" i="6"/>
  <c r="G60" i="6"/>
  <c r="E61" i="6"/>
  <c r="E62" i="6"/>
  <c r="G62" i="6"/>
  <c r="E63" i="6"/>
  <c r="E64" i="6"/>
  <c r="G64" i="6"/>
  <c r="E65" i="6"/>
  <c r="K16" i="6"/>
  <c r="K15" i="6"/>
  <c r="K12" i="6"/>
  <c r="K22" i="6"/>
  <c r="K26" i="6"/>
  <c r="K28" i="6"/>
  <c r="K30" i="6"/>
  <c r="K34" i="6"/>
  <c r="K38" i="6"/>
  <c r="K42" i="6"/>
  <c r="K46" i="6"/>
  <c r="K52" i="6"/>
  <c r="K60" i="6"/>
  <c r="K62" i="6"/>
  <c r="L16" i="6"/>
  <c r="L15" i="6"/>
  <c r="L12" i="6"/>
  <c r="L21" i="6"/>
  <c r="L22" i="6"/>
  <c r="L26" i="6"/>
  <c r="L28" i="6"/>
  <c r="L29" i="6"/>
  <c r="L30" i="6"/>
  <c r="L33" i="6"/>
  <c r="L34" i="6"/>
  <c r="L37" i="6"/>
  <c r="L38" i="6"/>
  <c r="L41" i="6"/>
  <c r="L42" i="6"/>
  <c r="L45" i="6"/>
  <c r="L48" i="6"/>
  <c r="L49" i="6"/>
  <c r="L52" i="6"/>
  <c r="L53" i="6"/>
  <c r="L56" i="6"/>
  <c r="L58" i="6"/>
  <c r="L60" i="6"/>
  <c r="L61" i="6"/>
  <c r="L62" i="6"/>
  <c r="L64" i="6"/>
  <c r="C16" i="6"/>
  <c r="C15" i="6"/>
  <c r="N16" i="6"/>
  <c r="N15" i="6"/>
  <c r="O16" i="6"/>
  <c r="O15" i="6"/>
  <c r="O12" i="6"/>
  <c r="G4" i="6"/>
  <c r="P16" i="6"/>
  <c r="P15" i="6"/>
  <c r="P12" i="6"/>
  <c r="G5" i="6"/>
  <c r="Q16" i="6"/>
  <c r="Q15" i="6"/>
  <c r="Q12" i="6"/>
  <c r="G6" i="6"/>
  <c r="G7" i="6"/>
  <c r="E16" i="6"/>
  <c r="E15" i="6"/>
  <c r="E12" i="6"/>
  <c r="M16" i="6"/>
  <c r="M15" i="6"/>
  <c r="M12" i="6"/>
  <c r="B10" i="6"/>
  <c r="D16" i="6"/>
  <c r="D15" i="6"/>
  <c r="D66" i="6"/>
  <c r="F66" i="6"/>
  <c r="E66" i="6"/>
  <c r="G66" i="6"/>
  <c r="D67" i="6"/>
  <c r="H67" i="6"/>
  <c r="E67" i="6"/>
  <c r="G67" i="6"/>
  <c r="J67" i="6"/>
  <c r="L67" i="6"/>
  <c r="D68" i="6"/>
  <c r="H68" i="6" s="1"/>
  <c r="E68" i="6"/>
  <c r="F68" i="6"/>
  <c r="J68" i="6"/>
  <c r="K68" i="6"/>
  <c r="D69" i="6"/>
  <c r="E69" i="6"/>
  <c r="G69" i="6"/>
  <c r="D70" i="6"/>
  <c r="J70" i="6"/>
  <c r="E70" i="6"/>
  <c r="H70" i="6"/>
  <c r="D71" i="6"/>
  <c r="I71" i="6" s="1"/>
  <c r="E71" i="6"/>
  <c r="L71" i="6"/>
  <c r="D72" i="6"/>
  <c r="E72" i="6"/>
  <c r="G72" i="6"/>
  <c r="D73" i="6"/>
  <c r="F73" i="6" s="1"/>
  <c r="I73" i="6"/>
  <c r="E73" i="6"/>
  <c r="G73" i="6"/>
  <c r="H73" i="6"/>
  <c r="J73" i="6"/>
  <c r="K73" i="6"/>
  <c r="L73" i="6"/>
  <c r="D74" i="6"/>
  <c r="F74" i="6" s="1"/>
  <c r="E74" i="6"/>
  <c r="G74" i="6"/>
  <c r="I74" i="6"/>
  <c r="K74" i="6"/>
  <c r="L74" i="6"/>
  <c r="D75" i="6"/>
  <c r="H75" i="6"/>
  <c r="E75" i="6"/>
  <c r="G75" i="6"/>
  <c r="J75" i="6"/>
  <c r="L75" i="6"/>
  <c r="D76" i="6"/>
  <c r="H76" i="6" s="1"/>
  <c r="E76" i="6"/>
  <c r="D77" i="6"/>
  <c r="I77" i="6" s="1"/>
  <c r="E77" i="6"/>
  <c r="G77" i="6"/>
  <c r="D78" i="6"/>
  <c r="J78" i="6" s="1"/>
  <c r="E78" i="6"/>
  <c r="D79" i="6"/>
  <c r="I79" i="6"/>
  <c r="E79" i="6"/>
  <c r="D80" i="6"/>
  <c r="E80" i="6"/>
  <c r="L80" i="6"/>
  <c r="F80" i="6"/>
  <c r="G80" i="6"/>
  <c r="H80" i="6"/>
  <c r="I80" i="6"/>
  <c r="J80" i="6"/>
  <c r="D81" i="6"/>
  <c r="I81" i="6"/>
  <c r="E81" i="6"/>
  <c r="F81" i="6"/>
  <c r="G81" i="6"/>
  <c r="H81" i="6"/>
  <c r="J81" i="6"/>
  <c r="K81" i="6"/>
  <c r="L81" i="6"/>
  <c r="D82" i="6"/>
  <c r="F82" i="6" s="1"/>
  <c r="E82" i="6"/>
  <c r="G82" i="6"/>
  <c r="D83" i="6"/>
  <c r="L83" i="6" s="1"/>
  <c r="H83" i="6"/>
  <c r="E83" i="6"/>
  <c r="G83" i="6"/>
  <c r="J83" i="6"/>
  <c r="D84" i="6"/>
  <c r="H84" i="6"/>
  <c r="E84" i="6"/>
  <c r="F84" i="6"/>
  <c r="I84" i="6"/>
  <c r="J84" i="6"/>
  <c r="K84" i="6"/>
  <c r="D85" i="6"/>
  <c r="I85" i="6"/>
  <c r="E85" i="6"/>
  <c r="G85" i="6"/>
  <c r="L85" i="6"/>
  <c r="D86" i="6"/>
  <c r="J86" i="6"/>
  <c r="E86" i="6"/>
  <c r="H86" i="6"/>
  <c r="D87" i="6"/>
  <c r="I87" i="6"/>
  <c r="E87" i="6"/>
  <c r="K87" i="6"/>
  <c r="F87" i="6"/>
  <c r="H87" i="6"/>
  <c r="L87" i="6"/>
  <c r="D88" i="6"/>
  <c r="E88" i="6"/>
  <c r="L88" i="6"/>
  <c r="F88" i="6"/>
  <c r="G88" i="6"/>
  <c r="H88" i="6"/>
  <c r="I88" i="6"/>
  <c r="J88" i="6"/>
  <c r="D89" i="6"/>
  <c r="I89" i="6"/>
  <c r="E89" i="6"/>
  <c r="F89" i="6"/>
  <c r="G89" i="6"/>
  <c r="H89" i="6"/>
  <c r="J89" i="6"/>
  <c r="K89" i="6"/>
  <c r="L89" i="6"/>
  <c r="D90" i="6"/>
  <c r="F90" i="6"/>
  <c r="E90" i="6"/>
  <c r="G90" i="6"/>
  <c r="I90" i="6"/>
  <c r="K90" i="6"/>
  <c r="L90" i="6"/>
  <c r="D91" i="6"/>
  <c r="H91" i="6"/>
  <c r="E91" i="6"/>
  <c r="G91" i="6"/>
  <c r="J91" i="6"/>
  <c r="L91" i="6"/>
  <c r="D92" i="6"/>
  <c r="H92" i="6"/>
  <c r="E92" i="6"/>
  <c r="F92" i="6"/>
  <c r="I92" i="6"/>
  <c r="J92" i="6"/>
  <c r="K92" i="6"/>
  <c r="D93" i="6"/>
  <c r="I93" i="6"/>
  <c r="E93" i="6"/>
  <c r="G93" i="6"/>
  <c r="L93" i="6"/>
  <c r="D94" i="6"/>
  <c r="J94" i="6"/>
  <c r="E94" i="6"/>
  <c r="H94" i="6"/>
  <c r="D95" i="6"/>
  <c r="I95" i="6"/>
  <c r="E95" i="6"/>
  <c r="K95" i="6"/>
  <c r="F95" i="6"/>
  <c r="H95" i="6"/>
  <c r="L95" i="6"/>
  <c r="D96" i="6"/>
  <c r="E96" i="6"/>
  <c r="L96" i="6"/>
  <c r="F96" i="6"/>
  <c r="G96" i="6"/>
  <c r="H96" i="6"/>
  <c r="I96" i="6"/>
  <c r="J96" i="6"/>
  <c r="D97" i="6"/>
  <c r="I97" i="6"/>
  <c r="E97" i="6"/>
  <c r="F97" i="6"/>
  <c r="G97" i="6"/>
  <c r="H97" i="6"/>
  <c r="J97" i="6"/>
  <c r="K97" i="6"/>
  <c r="L97" i="6"/>
  <c r="D98" i="6"/>
  <c r="F98" i="6"/>
  <c r="E98" i="6"/>
  <c r="G98" i="6"/>
  <c r="I98" i="6"/>
  <c r="K98" i="6"/>
  <c r="L98" i="6"/>
  <c r="D99" i="6"/>
  <c r="H99" i="6"/>
  <c r="E99" i="6"/>
  <c r="G99" i="6"/>
  <c r="J99" i="6"/>
  <c r="L99" i="6"/>
  <c r="D100" i="6"/>
  <c r="H100" i="6"/>
  <c r="E100" i="6"/>
  <c r="K100" i="6"/>
  <c r="F100" i="6"/>
  <c r="I100" i="6"/>
  <c r="J100" i="6"/>
  <c r="D101" i="6"/>
  <c r="E101" i="6"/>
  <c r="G101" i="6"/>
  <c r="L101" i="6"/>
  <c r="D102" i="6"/>
  <c r="J102" i="6"/>
  <c r="E102" i="6"/>
  <c r="G102" i="6"/>
  <c r="H102" i="6"/>
  <c r="D103" i="6"/>
  <c r="F103" i="6"/>
  <c r="E103" i="6"/>
  <c r="H103" i="6"/>
  <c r="D104" i="6"/>
  <c r="E104" i="6"/>
  <c r="G104" i="6"/>
  <c r="F104" i="6"/>
  <c r="H104" i="6"/>
  <c r="I104" i="6"/>
  <c r="J104" i="6"/>
  <c r="D105" i="6"/>
  <c r="I105" i="6"/>
  <c r="E105" i="6"/>
  <c r="F105" i="6"/>
  <c r="G105" i="6"/>
  <c r="H105" i="6"/>
  <c r="J105" i="6"/>
  <c r="K105" i="6"/>
  <c r="L105" i="6"/>
  <c r="D106" i="6"/>
  <c r="F106" i="6"/>
  <c r="E106" i="6"/>
  <c r="G106" i="6"/>
  <c r="I106" i="6"/>
  <c r="K106" i="6"/>
  <c r="L106" i="6"/>
  <c r="D107" i="6"/>
  <c r="E107" i="6"/>
  <c r="G107" i="6"/>
  <c r="J107" i="6"/>
  <c r="L107" i="6"/>
  <c r="D108" i="6"/>
  <c r="H108" i="6"/>
  <c r="E108" i="6"/>
  <c r="F108" i="6"/>
  <c r="I108" i="6"/>
  <c r="J108" i="6"/>
  <c r="K108" i="6"/>
  <c r="D109" i="6"/>
  <c r="E109" i="6"/>
  <c r="G109" i="6"/>
  <c r="J109" i="6"/>
  <c r="D110" i="6"/>
  <c r="J110" i="6"/>
  <c r="E110" i="6"/>
  <c r="H110" i="6"/>
  <c r="K110" i="6"/>
  <c r="D111" i="6"/>
  <c r="E111" i="6"/>
  <c r="K111" i="6"/>
  <c r="F111" i="6"/>
  <c r="D112" i="6"/>
  <c r="E112" i="6"/>
  <c r="F112" i="6"/>
  <c r="G112" i="6"/>
  <c r="H112" i="6"/>
  <c r="I112" i="6"/>
  <c r="J112" i="6"/>
  <c r="D113" i="6"/>
  <c r="I113" i="6"/>
  <c r="E113" i="6"/>
  <c r="F113" i="6"/>
  <c r="G113" i="6"/>
  <c r="H113" i="6"/>
  <c r="J113" i="6"/>
  <c r="K113" i="6"/>
  <c r="L113" i="6"/>
  <c r="D114" i="6"/>
  <c r="F114" i="6"/>
  <c r="E114" i="6"/>
  <c r="G114" i="6"/>
  <c r="I114" i="6"/>
  <c r="K114" i="6"/>
  <c r="L114" i="6"/>
  <c r="D115" i="6"/>
  <c r="J115" i="6"/>
  <c r="E115" i="6"/>
  <c r="G115" i="6"/>
  <c r="H115" i="6"/>
  <c r="L115" i="6"/>
  <c r="D116" i="6"/>
  <c r="H116" i="6"/>
  <c r="E116" i="6"/>
  <c r="K116" i="6"/>
  <c r="F116" i="6"/>
  <c r="I116" i="6"/>
  <c r="J116" i="6"/>
  <c r="D117" i="6"/>
  <c r="F117" i="6"/>
  <c r="E117" i="6"/>
  <c r="G117" i="6"/>
  <c r="D118" i="6"/>
  <c r="J118" i="6"/>
  <c r="E118" i="6"/>
  <c r="G118" i="6"/>
  <c r="H118" i="6"/>
  <c r="K118" i="6"/>
  <c r="D119" i="6"/>
  <c r="J119" i="6"/>
  <c r="E119" i="6"/>
  <c r="H119" i="6"/>
  <c r="D120" i="6"/>
  <c r="E120" i="6"/>
  <c r="F120" i="6"/>
  <c r="G120" i="6"/>
  <c r="H120" i="6"/>
  <c r="I120" i="6"/>
  <c r="J120" i="6"/>
  <c r="D121" i="6"/>
  <c r="I121" i="6"/>
  <c r="E121" i="6"/>
  <c r="F121" i="6"/>
  <c r="G121" i="6"/>
  <c r="H121" i="6"/>
  <c r="J121" i="6"/>
  <c r="K121" i="6"/>
  <c r="L121" i="6"/>
  <c r="D122" i="6"/>
  <c r="H122" i="6"/>
  <c r="E122" i="6"/>
  <c r="G122" i="6"/>
  <c r="D123" i="6"/>
  <c r="F123" i="6"/>
  <c r="E123" i="6"/>
  <c r="H123" i="6"/>
  <c r="L123" i="6"/>
  <c r="D124" i="6"/>
  <c r="H124" i="6"/>
  <c r="E124" i="6"/>
  <c r="K124" i="6"/>
  <c r="F124" i="6"/>
  <c r="I124" i="6"/>
  <c r="J124" i="6"/>
  <c r="D125" i="6"/>
  <c r="E125" i="6"/>
  <c r="F125" i="6"/>
  <c r="G125" i="6"/>
  <c r="J125" i="6"/>
  <c r="K125" i="6"/>
  <c r="L125" i="6"/>
  <c r="D126" i="6"/>
  <c r="H126" i="6"/>
  <c r="E126" i="6"/>
  <c r="G126" i="6"/>
  <c r="D127" i="6"/>
  <c r="J127" i="6"/>
  <c r="E127" i="6"/>
  <c r="F127" i="6"/>
  <c r="H127" i="6"/>
  <c r="I127" i="6"/>
  <c r="D128" i="6"/>
  <c r="E128" i="6"/>
  <c r="F128" i="6"/>
  <c r="H128" i="6"/>
  <c r="I128" i="6"/>
  <c r="J128" i="6"/>
  <c r="D129" i="6"/>
  <c r="I129" i="6"/>
  <c r="E129" i="6"/>
  <c r="F129" i="6"/>
  <c r="G129" i="6"/>
  <c r="H129" i="6"/>
  <c r="J129" i="6"/>
  <c r="K129" i="6"/>
  <c r="L129" i="6"/>
  <c r="D130" i="6"/>
  <c r="E130" i="6"/>
  <c r="G130" i="6"/>
  <c r="I130" i="6"/>
  <c r="K130" i="6"/>
  <c r="D131" i="6"/>
  <c r="F131" i="6"/>
  <c r="E131" i="6"/>
  <c r="H131" i="6"/>
  <c r="I131" i="6"/>
  <c r="L131" i="6"/>
  <c r="D132" i="6"/>
  <c r="H132" i="6"/>
  <c r="E132" i="6"/>
  <c r="K132" i="6"/>
  <c r="F132" i="6"/>
  <c r="I132" i="6"/>
  <c r="J132" i="6"/>
  <c r="D133" i="6"/>
  <c r="E133" i="6"/>
  <c r="F133" i="6"/>
  <c r="G133" i="6"/>
  <c r="J133" i="6"/>
  <c r="K133" i="6"/>
  <c r="L133" i="6"/>
  <c r="D134" i="6"/>
  <c r="E134" i="6"/>
  <c r="I134" i="6"/>
  <c r="K134" i="6"/>
  <c r="D135" i="6"/>
  <c r="H135" i="6"/>
  <c r="E135" i="6"/>
  <c r="F135" i="6"/>
  <c r="I135" i="6"/>
  <c r="J135" i="6"/>
  <c r="D136" i="6"/>
  <c r="E136" i="6"/>
  <c r="L136" i="6"/>
  <c r="F136" i="6"/>
  <c r="H136" i="6"/>
  <c r="I136" i="6"/>
  <c r="J136" i="6"/>
  <c r="D137" i="6"/>
  <c r="I137" i="6"/>
  <c r="E137" i="6"/>
  <c r="G137" i="6"/>
  <c r="D138" i="6"/>
  <c r="E138" i="6"/>
  <c r="I138" i="6"/>
  <c r="D139" i="6"/>
  <c r="H139" i="6"/>
  <c r="E139" i="6"/>
  <c r="F139" i="6"/>
  <c r="I139" i="6"/>
  <c r="J139" i="6"/>
  <c r="D140" i="6"/>
  <c r="H140" i="6"/>
  <c r="E140" i="6"/>
  <c r="L140" i="6"/>
  <c r="F140" i="6"/>
  <c r="I140" i="6"/>
  <c r="J140" i="6"/>
  <c r="D141" i="6"/>
  <c r="I141" i="6"/>
  <c r="E141" i="6"/>
  <c r="F141" i="6"/>
  <c r="G141" i="6"/>
  <c r="H141" i="6"/>
  <c r="J141" i="6"/>
  <c r="K141" i="6"/>
  <c r="D142" i="6"/>
  <c r="E142" i="6"/>
  <c r="G142" i="6"/>
  <c r="K142" i="6"/>
  <c r="D143" i="6"/>
  <c r="I143" i="6"/>
  <c r="E143" i="6"/>
  <c r="F143" i="6"/>
  <c r="H143" i="6"/>
  <c r="J143" i="6"/>
  <c r="L143" i="6"/>
  <c r="D144" i="6"/>
  <c r="E144" i="6"/>
  <c r="L144" i="6"/>
  <c r="F144" i="6"/>
  <c r="G144" i="6"/>
  <c r="H144" i="6"/>
  <c r="I144" i="6"/>
  <c r="J144" i="6"/>
  <c r="K144" i="6"/>
  <c r="D145" i="6"/>
  <c r="I145" i="6"/>
  <c r="E145" i="6"/>
  <c r="F145" i="6"/>
  <c r="G145" i="6"/>
  <c r="H145" i="6"/>
  <c r="J145" i="6"/>
  <c r="K145" i="6"/>
  <c r="D146" i="6"/>
  <c r="E146" i="6"/>
  <c r="G146" i="6"/>
  <c r="D147" i="6"/>
  <c r="I147" i="6"/>
  <c r="E147" i="6"/>
  <c r="F147" i="6"/>
  <c r="H147" i="6"/>
  <c r="J147" i="6"/>
  <c r="L147" i="6"/>
  <c r="D148" i="6"/>
  <c r="H148" i="6"/>
  <c r="E148" i="6"/>
  <c r="L148" i="6"/>
  <c r="F148" i="6"/>
  <c r="G148" i="6"/>
  <c r="I148" i="6"/>
  <c r="J148" i="6"/>
  <c r="K148" i="6"/>
  <c r="D149" i="6"/>
  <c r="I149" i="6"/>
  <c r="E149" i="6"/>
  <c r="F149" i="6"/>
  <c r="G149" i="6"/>
  <c r="J149" i="6"/>
  <c r="K149" i="6"/>
  <c r="L149" i="6"/>
  <c r="D150" i="6"/>
  <c r="E150" i="6"/>
  <c r="G150" i="6"/>
  <c r="H150" i="6"/>
  <c r="I150" i="6"/>
  <c r="L150" i="6"/>
  <c r="D151" i="6"/>
  <c r="F151" i="6"/>
  <c r="E151" i="6"/>
  <c r="H151" i="6"/>
  <c r="I151" i="6"/>
  <c r="D152" i="6"/>
  <c r="E152" i="6"/>
  <c r="L152" i="6"/>
  <c r="F152" i="6"/>
  <c r="G152" i="6"/>
  <c r="H152" i="6"/>
  <c r="I152" i="6"/>
  <c r="J152" i="6"/>
  <c r="K152" i="6"/>
  <c r="D153" i="6"/>
  <c r="I153" i="6"/>
  <c r="E153" i="6"/>
  <c r="F153" i="6"/>
  <c r="G153" i="6"/>
  <c r="J153" i="6"/>
  <c r="K153" i="6"/>
  <c r="L153" i="6"/>
  <c r="D154" i="6"/>
  <c r="E154" i="6"/>
  <c r="G154" i="6"/>
  <c r="H154" i="6"/>
  <c r="I154" i="6"/>
  <c r="L154" i="6"/>
  <c r="D155" i="6"/>
  <c r="F155" i="6"/>
  <c r="E155" i="6"/>
  <c r="H155" i="6"/>
  <c r="I155" i="6"/>
  <c r="D156" i="6"/>
  <c r="H156" i="6"/>
  <c r="E156" i="6"/>
  <c r="L156" i="6"/>
  <c r="F156" i="6"/>
  <c r="G156" i="6"/>
  <c r="I156" i="6"/>
  <c r="J156" i="6"/>
  <c r="K156" i="6"/>
  <c r="D157" i="6"/>
  <c r="I157" i="6"/>
  <c r="E157" i="6"/>
  <c r="G157" i="6"/>
  <c r="H157" i="6"/>
  <c r="L157" i="6"/>
  <c r="D158" i="6"/>
  <c r="J158" i="6"/>
  <c r="E158" i="6"/>
  <c r="F158" i="6"/>
  <c r="G158" i="6"/>
  <c r="H158" i="6"/>
  <c r="I158" i="6"/>
  <c r="K158" i="6"/>
  <c r="L158" i="6"/>
  <c r="D159" i="6"/>
  <c r="E159" i="6"/>
  <c r="K159" i="6"/>
  <c r="F159" i="6"/>
  <c r="H159" i="6"/>
  <c r="I159" i="6"/>
  <c r="J159" i="6"/>
  <c r="D160" i="6"/>
  <c r="E160" i="6"/>
  <c r="L160" i="6"/>
  <c r="F160" i="6"/>
  <c r="G160" i="6"/>
  <c r="H160" i="6"/>
  <c r="I160" i="6"/>
  <c r="J160" i="6"/>
  <c r="K160" i="6"/>
  <c r="D161" i="6"/>
  <c r="H161" i="6"/>
  <c r="E161" i="6"/>
  <c r="F161" i="6"/>
  <c r="G161" i="6"/>
  <c r="I161" i="6"/>
  <c r="J161" i="6"/>
  <c r="L161" i="6"/>
  <c r="D162" i="6"/>
  <c r="E162" i="6"/>
  <c r="L162" i="6"/>
  <c r="F162" i="6"/>
  <c r="G162" i="6"/>
  <c r="H162" i="6"/>
  <c r="I162" i="6"/>
  <c r="J162" i="6"/>
  <c r="K162" i="6"/>
  <c r="D163" i="6"/>
  <c r="I163" i="6"/>
  <c r="E163" i="6"/>
  <c r="G163" i="6"/>
  <c r="K163" i="6"/>
  <c r="L163" i="6"/>
  <c r="D164" i="6"/>
  <c r="J164" i="6"/>
  <c r="E164" i="6"/>
  <c r="L164" i="6"/>
  <c r="D165" i="6"/>
  <c r="E165" i="6"/>
  <c r="K165" i="6"/>
  <c r="F165" i="6"/>
  <c r="H165" i="6"/>
  <c r="I165" i="6"/>
  <c r="J165" i="6"/>
  <c r="D166" i="6"/>
  <c r="H166" i="6"/>
  <c r="E166" i="6"/>
  <c r="L166" i="6"/>
  <c r="F166" i="6"/>
  <c r="G166" i="6"/>
  <c r="I166" i="6"/>
  <c r="J166" i="6"/>
  <c r="K166" i="6"/>
  <c r="D167" i="6"/>
  <c r="F167" i="6"/>
  <c r="E167" i="6"/>
  <c r="G167" i="6"/>
  <c r="H167" i="6"/>
  <c r="K167" i="6"/>
  <c r="L167" i="6"/>
  <c r="D168" i="6"/>
  <c r="F168" i="6"/>
  <c r="E168" i="6"/>
  <c r="G168" i="6"/>
  <c r="L168" i="6"/>
  <c r="D169" i="6"/>
  <c r="H169" i="6"/>
  <c r="E169" i="6"/>
  <c r="G169" i="6"/>
  <c r="F169" i="6"/>
  <c r="I169" i="6"/>
  <c r="J169" i="6"/>
  <c r="D170" i="6"/>
  <c r="E170" i="6"/>
  <c r="L170" i="6"/>
  <c r="F170" i="6"/>
  <c r="G170" i="6"/>
  <c r="H170" i="6"/>
  <c r="I170" i="6"/>
  <c r="J170" i="6"/>
  <c r="K170" i="6"/>
  <c r="D171" i="6"/>
  <c r="I171" i="6"/>
  <c r="E171" i="6"/>
  <c r="G171" i="6"/>
  <c r="K171" i="6"/>
  <c r="L171" i="6"/>
  <c r="D172" i="6"/>
  <c r="J172" i="6"/>
  <c r="E172" i="6"/>
  <c r="H172" i="6"/>
  <c r="L172" i="6"/>
  <c r="D173" i="6"/>
  <c r="E173" i="6"/>
  <c r="K173" i="6"/>
  <c r="F173" i="6"/>
  <c r="H173" i="6"/>
  <c r="I173" i="6"/>
  <c r="J173" i="6"/>
  <c r="D174" i="6"/>
  <c r="H174" i="6"/>
  <c r="E174" i="6"/>
  <c r="L174" i="6"/>
  <c r="F174" i="6"/>
  <c r="G174" i="6"/>
  <c r="I174" i="6"/>
  <c r="J174" i="6"/>
  <c r="K174" i="6"/>
  <c r="D175" i="6"/>
  <c r="F175" i="6"/>
  <c r="E175" i="6"/>
  <c r="G175" i="6"/>
  <c r="H175" i="6"/>
  <c r="K175" i="6"/>
  <c r="L175" i="6"/>
  <c r="D176" i="6"/>
  <c r="F176" i="6"/>
  <c r="E176" i="6"/>
  <c r="G176" i="6"/>
  <c r="L176" i="6"/>
  <c r="D177" i="6"/>
  <c r="H177" i="6"/>
  <c r="E177" i="6"/>
  <c r="G177" i="6"/>
  <c r="F177" i="6"/>
  <c r="I177" i="6"/>
  <c r="J177" i="6"/>
  <c r="D178" i="6"/>
  <c r="E178" i="6"/>
  <c r="L178" i="6"/>
  <c r="F178" i="6"/>
  <c r="G178" i="6"/>
  <c r="H178" i="6"/>
  <c r="I178" i="6"/>
  <c r="J178" i="6"/>
  <c r="K178" i="6"/>
  <c r="D179" i="6"/>
  <c r="I179" i="6"/>
  <c r="E179" i="6"/>
  <c r="G179" i="6"/>
  <c r="K179" i="6"/>
  <c r="L179" i="6"/>
  <c r="D180" i="6"/>
  <c r="J180" i="6"/>
  <c r="E180" i="6"/>
  <c r="H180" i="6"/>
  <c r="L180" i="6"/>
  <c r="D181" i="6"/>
  <c r="E181" i="6"/>
  <c r="K181" i="6"/>
  <c r="F181" i="6"/>
  <c r="H181" i="6"/>
  <c r="I181" i="6"/>
  <c r="J181" i="6"/>
  <c r="D182" i="6"/>
  <c r="H182" i="6"/>
  <c r="E182" i="6"/>
  <c r="L182" i="6"/>
  <c r="F182" i="6"/>
  <c r="G182" i="6"/>
  <c r="I182" i="6"/>
  <c r="J182" i="6"/>
  <c r="K182" i="6"/>
  <c r="D183" i="6"/>
  <c r="F183" i="6"/>
  <c r="E183" i="6"/>
  <c r="G183" i="6"/>
  <c r="H183" i="6"/>
  <c r="K183" i="6"/>
  <c r="L183" i="6"/>
  <c r="D184" i="6"/>
  <c r="F184" i="6"/>
  <c r="E184" i="6"/>
  <c r="G184" i="6"/>
  <c r="L184" i="6"/>
  <c r="D185" i="6"/>
  <c r="H185" i="6"/>
  <c r="E185" i="6"/>
  <c r="G185" i="6"/>
  <c r="F185" i="6"/>
  <c r="I185" i="6"/>
  <c r="J185" i="6"/>
  <c r="D186" i="6"/>
  <c r="E186" i="6"/>
  <c r="L186" i="6"/>
  <c r="F186" i="6"/>
  <c r="G186" i="6"/>
  <c r="H186" i="6"/>
  <c r="I186" i="6"/>
  <c r="J186" i="6"/>
  <c r="K186" i="6"/>
  <c r="D187" i="6"/>
  <c r="I187" i="6"/>
  <c r="E187" i="6"/>
  <c r="G187" i="6"/>
  <c r="K187" i="6"/>
  <c r="L187" i="6"/>
  <c r="D188" i="6"/>
  <c r="J188" i="6"/>
  <c r="E188" i="6"/>
  <c r="H188" i="6"/>
  <c r="L188" i="6"/>
  <c r="D189" i="6"/>
  <c r="E189" i="6"/>
  <c r="K189" i="6"/>
  <c r="F189" i="6"/>
  <c r="H189" i="6"/>
  <c r="I189" i="6"/>
  <c r="J189" i="6"/>
  <c r="D190" i="6"/>
  <c r="H190" i="6"/>
  <c r="E190" i="6"/>
  <c r="L190" i="6"/>
  <c r="F190" i="6"/>
  <c r="G190" i="6"/>
  <c r="I190" i="6"/>
  <c r="J190" i="6"/>
  <c r="K190" i="6"/>
  <c r="D191" i="6"/>
  <c r="F191" i="6"/>
  <c r="E191" i="6"/>
  <c r="G191" i="6"/>
  <c r="H191" i="6"/>
  <c r="K191" i="6"/>
  <c r="L191" i="6"/>
  <c r="D192" i="6"/>
  <c r="F192" i="6"/>
  <c r="E192" i="6"/>
  <c r="G192" i="6"/>
  <c r="L192" i="6"/>
  <c r="D193" i="6"/>
  <c r="H193" i="6"/>
  <c r="E193" i="6"/>
  <c r="G193" i="6"/>
  <c r="F193" i="6"/>
  <c r="I193" i="6"/>
  <c r="J193" i="6"/>
  <c r="D194" i="6"/>
  <c r="E194" i="6"/>
  <c r="L194" i="6"/>
  <c r="F194" i="6"/>
  <c r="G194" i="6"/>
  <c r="H194" i="6"/>
  <c r="I194" i="6"/>
  <c r="J194" i="6"/>
  <c r="K194" i="6"/>
  <c r="D195" i="6"/>
  <c r="I195" i="6"/>
  <c r="E195" i="6"/>
  <c r="G195" i="6"/>
  <c r="K195" i="6"/>
  <c r="L195" i="6"/>
  <c r="D196" i="6"/>
  <c r="J196" i="6"/>
  <c r="E196" i="6"/>
  <c r="H196" i="6"/>
  <c r="L196" i="6"/>
  <c r="D197" i="6"/>
  <c r="E197" i="6"/>
  <c r="K197" i="6"/>
  <c r="F197" i="6"/>
  <c r="H197" i="6"/>
  <c r="I197" i="6"/>
  <c r="J197" i="6"/>
  <c r="D198" i="6"/>
  <c r="H198" i="6"/>
  <c r="E198" i="6"/>
  <c r="L198" i="6"/>
  <c r="F198" i="6"/>
  <c r="G198" i="6"/>
  <c r="I198" i="6"/>
  <c r="J198" i="6"/>
  <c r="K198" i="6"/>
  <c r="D199" i="6"/>
  <c r="F199" i="6"/>
  <c r="E199" i="6"/>
  <c r="G199" i="6"/>
  <c r="H199" i="6"/>
  <c r="K199" i="6"/>
  <c r="L199" i="6"/>
  <c r="D200" i="6"/>
  <c r="F200" i="6"/>
  <c r="E200" i="6"/>
  <c r="G200" i="6"/>
  <c r="L200" i="6"/>
  <c r="D201" i="6"/>
  <c r="H201" i="6"/>
  <c r="E201" i="6"/>
  <c r="G201" i="6"/>
  <c r="F201" i="6"/>
  <c r="I201" i="6"/>
  <c r="J201" i="6"/>
  <c r="D202" i="6"/>
  <c r="E202" i="6"/>
  <c r="L202" i="6"/>
  <c r="F202" i="6"/>
  <c r="G202" i="6"/>
  <c r="H202" i="6"/>
  <c r="I202" i="6"/>
  <c r="J202" i="6"/>
  <c r="K202" i="6"/>
  <c r="D203" i="6"/>
  <c r="I203" i="6"/>
  <c r="E203" i="6"/>
  <c r="G203" i="6"/>
  <c r="K203" i="6"/>
  <c r="L203" i="6"/>
  <c r="D204" i="6"/>
  <c r="J204" i="6"/>
  <c r="E204" i="6"/>
  <c r="H204" i="6"/>
  <c r="L204" i="6"/>
  <c r="D205" i="6"/>
  <c r="E205" i="6"/>
  <c r="K205" i="6"/>
  <c r="F205" i="6"/>
  <c r="H205" i="6"/>
  <c r="I205" i="6"/>
  <c r="J205" i="6"/>
  <c r="D206" i="6"/>
  <c r="H206" i="6"/>
  <c r="E206" i="6"/>
  <c r="L206" i="6"/>
  <c r="F206" i="6"/>
  <c r="G206" i="6"/>
  <c r="I206" i="6"/>
  <c r="J206" i="6"/>
  <c r="K206" i="6"/>
  <c r="D207" i="6"/>
  <c r="F207" i="6"/>
  <c r="E207" i="6"/>
  <c r="G207" i="6"/>
  <c r="H207" i="6"/>
  <c r="K207" i="6"/>
  <c r="L207" i="6"/>
  <c r="D208" i="6"/>
  <c r="L208" i="6"/>
  <c r="E208" i="6"/>
  <c r="G208" i="6"/>
  <c r="D209" i="6"/>
  <c r="H209" i="6"/>
  <c r="E209" i="6"/>
  <c r="F209" i="6"/>
  <c r="I209" i="6"/>
  <c r="J209" i="6"/>
  <c r="D210" i="6"/>
  <c r="E210" i="6"/>
  <c r="L210" i="6"/>
  <c r="F210" i="6"/>
  <c r="G210" i="6"/>
  <c r="H210" i="6"/>
  <c r="I210" i="6"/>
  <c r="J210" i="6"/>
  <c r="K210" i="6"/>
  <c r="D211" i="6"/>
  <c r="I211" i="6"/>
  <c r="E211" i="6"/>
  <c r="G211" i="6"/>
  <c r="K211" i="6"/>
  <c r="L211" i="6"/>
  <c r="D212" i="6"/>
  <c r="E212" i="6"/>
  <c r="H212" i="6"/>
  <c r="L212" i="6"/>
  <c r="D213" i="6"/>
  <c r="E213" i="6"/>
  <c r="F213" i="6"/>
  <c r="H213" i="6"/>
  <c r="I213" i="6"/>
  <c r="J213" i="6"/>
  <c r="D214" i="6"/>
  <c r="H214" i="6"/>
  <c r="E214" i="6"/>
  <c r="L214" i="6"/>
  <c r="F214" i="6"/>
  <c r="G214" i="6"/>
  <c r="I214" i="6"/>
  <c r="J214" i="6"/>
  <c r="K214" i="6"/>
  <c r="D215" i="6"/>
  <c r="F215" i="6"/>
  <c r="E215" i="6"/>
  <c r="G215" i="6"/>
  <c r="H215" i="6"/>
  <c r="K215" i="6"/>
  <c r="L215" i="6"/>
  <c r="D216" i="6"/>
  <c r="L216" i="6"/>
  <c r="E216" i="6"/>
  <c r="G216" i="6"/>
  <c r="H216" i="6"/>
  <c r="D217" i="6"/>
  <c r="H217" i="6"/>
  <c r="E217" i="6"/>
  <c r="F217" i="6"/>
  <c r="I217" i="6"/>
  <c r="J217" i="6"/>
  <c r="D218" i="6"/>
  <c r="E218" i="6"/>
  <c r="L218" i="6"/>
  <c r="F218" i="6"/>
  <c r="G218" i="6"/>
  <c r="H218" i="6"/>
  <c r="I218" i="6"/>
  <c r="J218" i="6"/>
  <c r="K218" i="6"/>
  <c r="D219" i="6"/>
  <c r="I219" i="6"/>
  <c r="E219" i="6"/>
  <c r="G219" i="6"/>
  <c r="K219" i="6"/>
  <c r="L219" i="6"/>
  <c r="D220" i="6"/>
  <c r="H220" i="6"/>
  <c r="E220" i="6"/>
  <c r="D221" i="6"/>
  <c r="E221" i="6"/>
  <c r="F221" i="6"/>
  <c r="H221" i="6"/>
  <c r="I221" i="6"/>
  <c r="J221" i="6"/>
  <c r="D222" i="6"/>
  <c r="H222" i="6"/>
  <c r="E222" i="6"/>
  <c r="L222" i="6"/>
  <c r="F222" i="6"/>
  <c r="G222" i="6"/>
  <c r="I222" i="6"/>
  <c r="J222" i="6"/>
  <c r="K222" i="6"/>
  <c r="D223" i="6"/>
  <c r="F223" i="6"/>
  <c r="E223" i="6"/>
  <c r="G223" i="6"/>
  <c r="H223" i="6"/>
  <c r="K223" i="6"/>
  <c r="L223" i="6"/>
  <c r="D224" i="6"/>
  <c r="E224" i="6"/>
  <c r="G224" i="6"/>
  <c r="D225" i="6"/>
  <c r="H225" i="6"/>
  <c r="E225" i="6"/>
  <c r="F225" i="6"/>
  <c r="I225" i="6"/>
  <c r="J225" i="6"/>
  <c r="D226" i="6"/>
  <c r="E226" i="6"/>
  <c r="L226" i="6"/>
  <c r="F226" i="6"/>
  <c r="G226" i="6"/>
  <c r="H226" i="6"/>
  <c r="I226" i="6"/>
  <c r="J226" i="6"/>
  <c r="K226" i="6"/>
  <c r="D227" i="6"/>
  <c r="H227" i="6"/>
  <c r="E227" i="6"/>
  <c r="G227" i="6"/>
  <c r="K227" i="6"/>
  <c r="D228" i="6"/>
  <c r="H228" i="6"/>
  <c r="E228" i="6"/>
  <c r="L228" i="6"/>
  <c r="D229" i="6"/>
  <c r="E229" i="6"/>
  <c r="F229" i="6"/>
  <c r="H229" i="6"/>
  <c r="I229" i="6"/>
  <c r="J229" i="6"/>
  <c r="D230" i="6"/>
  <c r="H230" i="6"/>
  <c r="E230" i="6"/>
  <c r="L230" i="6"/>
  <c r="F230" i="6"/>
  <c r="G230" i="6"/>
  <c r="I230" i="6"/>
  <c r="J230" i="6"/>
  <c r="K230" i="6"/>
  <c r="D231" i="6"/>
  <c r="E231" i="6"/>
  <c r="G231" i="6"/>
  <c r="D232" i="6"/>
  <c r="E232" i="6"/>
  <c r="D233" i="6"/>
  <c r="H233" i="6"/>
  <c r="E233" i="6"/>
  <c r="F233" i="6"/>
  <c r="I233" i="6"/>
  <c r="J233" i="6"/>
  <c r="D234" i="6"/>
  <c r="E234" i="6"/>
  <c r="L234" i="6"/>
  <c r="F234" i="6"/>
  <c r="H234" i="6"/>
  <c r="I234" i="6"/>
  <c r="J234" i="6"/>
  <c r="D235" i="6"/>
  <c r="E235" i="6"/>
  <c r="F235" i="6"/>
  <c r="G235" i="6"/>
  <c r="K235" i="6"/>
  <c r="L235" i="6"/>
  <c r="D236" i="6"/>
  <c r="E236" i="6"/>
  <c r="D237" i="6"/>
  <c r="E237" i="6"/>
  <c r="F237" i="6"/>
  <c r="H237" i="6"/>
  <c r="I237" i="6"/>
  <c r="J237" i="6"/>
  <c r="D238" i="6"/>
  <c r="H238" i="6"/>
  <c r="E238" i="6"/>
  <c r="L238" i="6"/>
  <c r="F238" i="6"/>
  <c r="G238" i="6"/>
  <c r="I238" i="6"/>
  <c r="J238" i="6"/>
  <c r="K238" i="6"/>
  <c r="D239" i="6"/>
  <c r="E239" i="6"/>
  <c r="G239" i="6"/>
  <c r="D240" i="6"/>
  <c r="E240" i="6"/>
  <c r="K240" i="6"/>
  <c r="H240" i="6"/>
  <c r="I240" i="6"/>
  <c r="D241" i="6"/>
  <c r="H241" i="6"/>
  <c r="E241" i="6"/>
  <c r="L241" i="6"/>
  <c r="D242" i="6"/>
  <c r="E242" i="6"/>
  <c r="L242" i="6"/>
  <c r="F242" i="6"/>
  <c r="H242" i="6"/>
  <c r="I242" i="6"/>
  <c r="J242" i="6"/>
  <c r="D243" i="6"/>
  <c r="I243" i="6"/>
  <c r="E243" i="6"/>
  <c r="G243" i="6"/>
  <c r="J243" i="6"/>
  <c r="D244" i="6"/>
  <c r="E244" i="6"/>
  <c r="G244" i="6"/>
  <c r="I244" i="6"/>
  <c r="D245" i="6"/>
  <c r="E245" i="6"/>
  <c r="F245" i="6"/>
  <c r="H245" i="6"/>
  <c r="I245" i="6"/>
  <c r="J245" i="6"/>
  <c r="L245" i="6"/>
  <c r="D246" i="6"/>
  <c r="H246" i="6"/>
  <c r="E246" i="6"/>
  <c r="L246" i="6"/>
  <c r="F246" i="6"/>
  <c r="I246" i="6"/>
  <c r="J246" i="6"/>
  <c r="K246" i="6"/>
  <c r="D247" i="6"/>
  <c r="I247" i="6"/>
  <c r="E247" i="6"/>
  <c r="F247" i="6"/>
  <c r="G247" i="6"/>
  <c r="H247" i="6"/>
  <c r="J247" i="6"/>
  <c r="K247" i="6"/>
  <c r="L247" i="6"/>
  <c r="D248" i="6"/>
  <c r="E248" i="6"/>
  <c r="G248" i="6"/>
  <c r="H248" i="6"/>
  <c r="I248" i="6"/>
  <c r="K248" i="6"/>
  <c r="L248" i="6"/>
  <c r="D249" i="6"/>
  <c r="I249" i="6"/>
  <c r="E249" i="6"/>
  <c r="F249" i="6"/>
  <c r="H249" i="6"/>
  <c r="L249" i="6"/>
  <c r="D250" i="6"/>
  <c r="E250" i="6"/>
  <c r="L250" i="6"/>
  <c r="F250" i="6"/>
  <c r="G250" i="6"/>
  <c r="H250" i="6"/>
  <c r="I250" i="6"/>
  <c r="J250" i="6"/>
  <c r="K250" i="6"/>
  <c r="D251" i="6"/>
  <c r="I251" i="6"/>
  <c r="E251" i="6"/>
  <c r="F251" i="6"/>
  <c r="G251" i="6"/>
  <c r="J251" i="6"/>
  <c r="K251" i="6"/>
  <c r="L251" i="6"/>
  <c r="D252" i="6"/>
  <c r="E252" i="6"/>
  <c r="G252" i="6"/>
  <c r="H252" i="6"/>
  <c r="I252" i="6"/>
  <c r="K252" i="6"/>
  <c r="L252" i="6"/>
  <c r="D253" i="6"/>
  <c r="I253" i="6"/>
  <c r="E253" i="6"/>
  <c r="F253" i="6"/>
  <c r="H253" i="6"/>
  <c r="L253" i="6"/>
  <c r="D254" i="6"/>
  <c r="H254" i="6"/>
  <c r="E254" i="6"/>
  <c r="L254" i="6"/>
  <c r="F254" i="6"/>
  <c r="G254" i="6"/>
  <c r="I254" i="6"/>
  <c r="J254" i="6"/>
  <c r="K254" i="6"/>
  <c r="D255" i="6"/>
  <c r="I255" i="6"/>
  <c r="E255" i="6"/>
  <c r="F255" i="6"/>
  <c r="G255" i="6"/>
  <c r="K255" i="6"/>
  <c r="L255" i="6"/>
  <c r="D256" i="6"/>
  <c r="J256" i="6"/>
  <c r="E256" i="6"/>
  <c r="G256" i="6"/>
  <c r="F256" i="6"/>
  <c r="H256" i="6"/>
  <c r="I256" i="6"/>
  <c r="K256" i="6"/>
  <c r="D257" i="6"/>
  <c r="F257" i="6"/>
  <c r="E257" i="6"/>
  <c r="K257" i="6"/>
  <c r="H257" i="6"/>
  <c r="I257" i="6"/>
  <c r="D258" i="6"/>
  <c r="E258" i="6"/>
  <c r="L258" i="6"/>
  <c r="F258" i="6"/>
  <c r="G258" i="6"/>
  <c r="H258" i="6"/>
  <c r="I258" i="6"/>
  <c r="J258" i="6"/>
  <c r="K258" i="6"/>
  <c r="D259" i="6"/>
  <c r="H259" i="6"/>
  <c r="E259" i="6"/>
  <c r="G259" i="6"/>
  <c r="I259" i="6"/>
  <c r="L259" i="6"/>
  <c r="D260" i="6"/>
  <c r="F260" i="6"/>
  <c r="E260" i="6"/>
  <c r="G260" i="6"/>
  <c r="H260" i="6"/>
  <c r="I260" i="6"/>
  <c r="K260" i="6"/>
  <c r="L260" i="6"/>
  <c r="D261" i="6"/>
  <c r="I261" i="6"/>
  <c r="E261" i="6"/>
  <c r="G261" i="6"/>
  <c r="F261" i="6"/>
  <c r="H261" i="6"/>
  <c r="J261" i="6"/>
  <c r="K261" i="6"/>
  <c r="D262" i="6"/>
  <c r="H262" i="6"/>
  <c r="E262" i="6"/>
  <c r="G262" i="6"/>
  <c r="J262" i="6"/>
  <c r="D263" i="6"/>
  <c r="I263" i="6"/>
  <c r="E263" i="6"/>
  <c r="F263" i="6"/>
  <c r="G263" i="6"/>
  <c r="H263" i="6"/>
  <c r="J263" i="6"/>
  <c r="K263" i="6"/>
  <c r="L263" i="6"/>
  <c r="D264" i="6"/>
  <c r="J264" i="6"/>
  <c r="E264" i="6"/>
  <c r="G264" i="6"/>
  <c r="H264" i="6"/>
  <c r="L264" i="6"/>
  <c r="D265" i="6"/>
  <c r="F265" i="6"/>
  <c r="E265" i="6"/>
  <c r="K265" i="6"/>
  <c r="H265" i="6"/>
  <c r="I265" i="6"/>
  <c r="D266" i="6"/>
  <c r="E266" i="6"/>
  <c r="L266" i="6"/>
  <c r="F266" i="6"/>
  <c r="H266" i="6"/>
  <c r="I266" i="6"/>
  <c r="J266" i="6"/>
  <c r="D267" i="6"/>
  <c r="H267" i="6"/>
  <c r="E267" i="6"/>
  <c r="F267" i="6"/>
  <c r="G267" i="6"/>
  <c r="J267" i="6"/>
  <c r="K267" i="6"/>
  <c r="L267" i="6"/>
  <c r="D268" i="6"/>
  <c r="F268" i="6"/>
  <c r="E268" i="6"/>
  <c r="G268" i="6"/>
  <c r="L268" i="6"/>
  <c r="D269" i="6"/>
  <c r="H269" i="6"/>
  <c r="E269" i="6"/>
  <c r="G269" i="6"/>
  <c r="I269" i="6"/>
  <c r="D270" i="6"/>
  <c r="H270" i="6"/>
  <c r="E270" i="6"/>
  <c r="K270" i="6"/>
  <c r="F270" i="6"/>
  <c r="I270" i="6"/>
  <c r="J270" i="6"/>
  <c r="D271" i="6"/>
  <c r="I271" i="6"/>
  <c r="E271" i="6"/>
  <c r="F271" i="6"/>
  <c r="G271" i="6"/>
  <c r="H271" i="6"/>
  <c r="J271" i="6"/>
  <c r="K271" i="6"/>
  <c r="L271" i="6"/>
  <c r="D272" i="6"/>
  <c r="J272" i="6"/>
  <c r="E272" i="6"/>
  <c r="G272" i="6"/>
  <c r="H272" i="6"/>
  <c r="L272" i="6"/>
  <c r="D273" i="6"/>
  <c r="F273" i="6"/>
  <c r="E273" i="6"/>
  <c r="K273" i="6"/>
  <c r="H273" i="6"/>
  <c r="I273" i="6"/>
  <c r="D274" i="6"/>
  <c r="E274" i="6"/>
  <c r="L274" i="6"/>
  <c r="F274" i="6"/>
  <c r="H274" i="6"/>
  <c r="I274" i="6"/>
  <c r="J274" i="6"/>
  <c r="D275" i="6"/>
  <c r="H275" i="6"/>
  <c r="E275" i="6"/>
  <c r="F275" i="6"/>
  <c r="G275" i="6"/>
  <c r="J275" i="6"/>
  <c r="K275" i="6"/>
  <c r="L275" i="6"/>
  <c r="D276" i="6"/>
  <c r="F276" i="6"/>
  <c r="E276" i="6"/>
  <c r="G276" i="6"/>
  <c r="L276" i="6"/>
  <c r="D277" i="6"/>
  <c r="H277" i="6"/>
  <c r="E277" i="6"/>
  <c r="G277" i="6"/>
  <c r="I277" i="6"/>
  <c r="D278" i="6"/>
  <c r="H278" i="6"/>
  <c r="E278" i="6"/>
  <c r="K278" i="6"/>
  <c r="F278" i="6"/>
  <c r="I278" i="6"/>
  <c r="J278" i="6"/>
  <c r="D279" i="6"/>
  <c r="I279" i="6"/>
  <c r="E279" i="6"/>
  <c r="F279" i="6"/>
  <c r="G279" i="6"/>
  <c r="H279" i="6"/>
  <c r="J279" i="6"/>
  <c r="K279" i="6"/>
  <c r="L279" i="6"/>
  <c r="D280" i="6"/>
  <c r="J280" i="6"/>
  <c r="E280" i="6"/>
  <c r="G280" i="6"/>
  <c r="H280" i="6"/>
  <c r="L280" i="6"/>
  <c r="D281" i="6"/>
  <c r="F281" i="6"/>
  <c r="E281" i="6"/>
  <c r="K281" i="6"/>
  <c r="H281" i="6"/>
  <c r="I281" i="6"/>
  <c r="D282" i="6"/>
  <c r="E282" i="6"/>
  <c r="L282" i="6"/>
  <c r="F282" i="6"/>
  <c r="H282" i="6"/>
  <c r="I282" i="6"/>
  <c r="J282" i="6"/>
  <c r="D283" i="6"/>
  <c r="H283" i="6"/>
  <c r="E283" i="6"/>
  <c r="F283" i="6"/>
  <c r="G283" i="6"/>
  <c r="J283" i="6"/>
  <c r="K283" i="6"/>
  <c r="L283" i="6"/>
  <c r="D284" i="6"/>
  <c r="F284" i="6"/>
  <c r="E284" i="6"/>
  <c r="G284" i="6"/>
  <c r="L284" i="6"/>
  <c r="D285" i="6"/>
  <c r="H285" i="6"/>
  <c r="E285" i="6"/>
  <c r="G285" i="6"/>
  <c r="I285" i="6"/>
  <c r="D286" i="6"/>
  <c r="H286" i="6"/>
  <c r="E286" i="6"/>
  <c r="K286" i="6"/>
  <c r="F286" i="6"/>
  <c r="I286" i="6"/>
  <c r="J286" i="6"/>
  <c r="D287" i="6"/>
  <c r="I287" i="6"/>
  <c r="E287" i="6"/>
  <c r="F287" i="6"/>
  <c r="G287" i="6"/>
  <c r="H287" i="6"/>
  <c r="J287" i="6"/>
  <c r="K287" i="6"/>
  <c r="L287" i="6"/>
  <c r="D288" i="6"/>
  <c r="J288" i="6"/>
  <c r="E288" i="6"/>
  <c r="G288" i="6"/>
  <c r="H288" i="6"/>
  <c r="L288" i="6"/>
  <c r="D289" i="6"/>
  <c r="F289" i="6"/>
  <c r="E289" i="6"/>
  <c r="K289" i="6"/>
  <c r="H289" i="6"/>
  <c r="I289" i="6"/>
  <c r="D290" i="6"/>
  <c r="E290" i="6"/>
  <c r="L290" i="6"/>
  <c r="F290" i="6"/>
  <c r="H290" i="6"/>
  <c r="I290" i="6"/>
  <c r="J290" i="6"/>
  <c r="D291" i="6"/>
  <c r="H291" i="6"/>
  <c r="E291" i="6"/>
  <c r="F291" i="6"/>
  <c r="G291" i="6"/>
  <c r="J291" i="6"/>
  <c r="K291" i="6"/>
  <c r="L291" i="6"/>
  <c r="D292" i="6"/>
  <c r="F292" i="6"/>
  <c r="E292" i="6"/>
  <c r="G292" i="6"/>
  <c r="L292" i="6"/>
  <c r="D293" i="6"/>
  <c r="H293" i="6"/>
  <c r="E293" i="6"/>
  <c r="G293" i="6"/>
  <c r="I293" i="6"/>
  <c r="D294" i="6"/>
  <c r="H294" i="6"/>
  <c r="E294" i="6"/>
  <c r="K294" i="6"/>
  <c r="F294" i="6"/>
  <c r="I294" i="6"/>
  <c r="J294" i="6"/>
  <c r="D295" i="6"/>
  <c r="I295" i="6"/>
  <c r="E295" i="6"/>
  <c r="F295" i="6"/>
  <c r="G295" i="6"/>
  <c r="H295" i="6"/>
  <c r="J295" i="6"/>
  <c r="K295" i="6"/>
  <c r="L295" i="6"/>
  <c r="D296" i="6"/>
  <c r="J296" i="6"/>
  <c r="E296" i="6"/>
  <c r="G296" i="6"/>
  <c r="H296" i="6"/>
  <c r="L296" i="6"/>
  <c r="D297" i="6"/>
  <c r="F297" i="6"/>
  <c r="E297" i="6"/>
  <c r="K297" i="6"/>
  <c r="H297" i="6"/>
  <c r="I297" i="6"/>
  <c r="D298" i="6"/>
  <c r="E298" i="6"/>
  <c r="L298" i="6"/>
  <c r="F298" i="6"/>
  <c r="H298" i="6"/>
  <c r="I298" i="6"/>
  <c r="J298" i="6"/>
  <c r="D299" i="6"/>
  <c r="H299" i="6"/>
  <c r="E299" i="6"/>
  <c r="F299" i="6"/>
  <c r="G299" i="6"/>
  <c r="J299" i="6"/>
  <c r="K299" i="6"/>
  <c r="L299" i="6"/>
  <c r="D300" i="6"/>
  <c r="F300" i="6"/>
  <c r="E300" i="6"/>
  <c r="G300" i="6"/>
  <c r="L300" i="6"/>
  <c r="D301" i="6"/>
  <c r="H301" i="6"/>
  <c r="E301" i="6"/>
  <c r="G301" i="6"/>
  <c r="I301" i="6"/>
  <c r="D302" i="6"/>
  <c r="H302" i="6"/>
  <c r="E302" i="6"/>
  <c r="K302" i="6"/>
  <c r="F302" i="6"/>
  <c r="I302" i="6"/>
  <c r="J302" i="6"/>
  <c r="D303" i="6"/>
  <c r="I303" i="6"/>
  <c r="E303" i="6"/>
  <c r="F303" i="6"/>
  <c r="G303" i="6"/>
  <c r="H303" i="6"/>
  <c r="J303" i="6"/>
  <c r="K303" i="6"/>
  <c r="L303" i="6"/>
  <c r="D304" i="6"/>
  <c r="J304" i="6"/>
  <c r="E304" i="6"/>
  <c r="G304" i="6"/>
  <c r="H304" i="6"/>
  <c r="L304" i="6"/>
  <c r="D305" i="6"/>
  <c r="F305" i="6"/>
  <c r="E305" i="6"/>
  <c r="K305" i="6"/>
  <c r="H305" i="6"/>
  <c r="I305" i="6"/>
  <c r="D306" i="6"/>
  <c r="E306" i="6"/>
  <c r="L306" i="6"/>
  <c r="F306" i="6"/>
  <c r="H306" i="6"/>
  <c r="I306" i="6"/>
  <c r="J306" i="6"/>
  <c r="D307" i="6"/>
  <c r="H307" i="6"/>
  <c r="E307" i="6"/>
  <c r="F307" i="6"/>
  <c r="G307" i="6"/>
  <c r="J307" i="6"/>
  <c r="K307" i="6"/>
  <c r="L307" i="6"/>
  <c r="D308" i="6"/>
  <c r="F308" i="6"/>
  <c r="E308" i="6"/>
  <c r="G308" i="6"/>
  <c r="L308" i="6"/>
  <c r="D309" i="6"/>
  <c r="H309" i="6"/>
  <c r="E309" i="6"/>
  <c r="G309" i="6"/>
  <c r="I309" i="6"/>
  <c r="D310" i="6"/>
  <c r="H310" i="6"/>
  <c r="E310" i="6"/>
  <c r="K310" i="6"/>
  <c r="F310" i="6"/>
  <c r="I310" i="6"/>
  <c r="J310" i="6"/>
  <c r="D311" i="6"/>
  <c r="I311" i="6"/>
  <c r="E311" i="6"/>
  <c r="F311" i="6"/>
  <c r="G311" i="6"/>
  <c r="H311" i="6"/>
  <c r="J311" i="6"/>
  <c r="K311" i="6"/>
  <c r="L311" i="6"/>
  <c r="D312" i="6"/>
  <c r="J312" i="6"/>
  <c r="E312" i="6"/>
  <c r="G312" i="6"/>
  <c r="H312" i="6"/>
  <c r="L312" i="6"/>
  <c r="D313" i="6"/>
  <c r="F313" i="6"/>
  <c r="E313" i="6"/>
  <c r="K313" i="6"/>
  <c r="H313" i="6"/>
  <c r="I313" i="6"/>
  <c r="D314" i="6"/>
  <c r="E314" i="6"/>
  <c r="L314" i="6"/>
  <c r="F314" i="6"/>
  <c r="H314" i="6"/>
  <c r="I314" i="6"/>
  <c r="J314" i="6"/>
  <c r="D315" i="6"/>
  <c r="H315" i="6"/>
  <c r="E315" i="6"/>
  <c r="F315" i="6"/>
  <c r="G315" i="6"/>
  <c r="J315" i="6"/>
  <c r="K315" i="6"/>
  <c r="L315" i="6"/>
  <c r="D316" i="6"/>
  <c r="F316" i="6"/>
  <c r="E316" i="6"/>
  <c r="G316" i="6"/>
  <c r="D317" i="6"/>
  <c r="H317" i="6"/>
  <c r="E317" i="6"/>
  <c r="G317" i="6"/>
  <c r="I317" i="6"/>
  <c r="D318" i="6"/>
  <c r="H318" i="6"/>
  <c r="E318" i="6"/>
  <c r="K318" i="6"/>
  <c r="F318" i="6"/>
  <c r="I318" i="6"/>
  <c r="J318" i="6"/>
  <c r="D319" i="6"/>
  <c r="I319" i="6"/>
  <c r="E319" i="6"/>
  <c r="F319" i="6"/>
  <c r="G319" i="6"/>
  <c r="H319" i="6"/>
  <c r="J319" i="6"/>
  <c r="K319" i="6"/>
  <c r="L319" i="6"/>
  <c r="D320" i="6"/>
  <c r="J320" i="6"/>
  <c r="E320" i="6"/>
  <c r="G320" i="6"/>
  <c r="H320" i="6"/>
  <c r="L320" i="6"/>
  <c r="D321" i="6"/>
  <c r="F321" i="6"/>
  <c r="E321" i="6"/>
  <c r="K321" i="6"/>
  <c r="H321" i="6"/>
  <c r="I321" i="6"/>
  <c r="D322" i="6"/>
  <c r="E322" i="6"/>
  <c r="L322" i="6"/>
  <c r="F322" i="6"/>
  <c r="H322" i="6"/>
  <c r="I322" i="6"/>
  <c r="J322" i="6"/>
  <c r="D323" i="6"/>
  <c r="H323" i="6"/>
  <c r="E323" i="6"/>
  <c r="F323" i="6"/>
  <c r="G323" i="6"/>
  <c r="J323" i="6"/>
  <c r="K323" i="6"/>
  <c r="L323" i="6"/>
  <c r="D324" i="6"/>
  <c r="F324" i="6"/>
  <c r="E324" i="6"/>
  <c r="G324" i="6"/>
  <c r="D325" i="6"/>
  <c r="H325" i="6"/>
  <c r="E325" i="6"/>
  <c r="G325" i="6"/>
  <c r="I325" i="6"/>
  <c r="D326" i="6"/>
  <c r="H326" i="6"/>
  <c r="E326" i="6"/>
  <c r="K326" i="6"/>
  <c r="F326" i="6"/>
  <c r="I326" i="6"/>
  <c r="J326" i="6"/>
  <c r="D327" i="6"/>
  <c r="I327" i="6"/>
  <c r="E327" i="6"/>
  <c r="F327" i="6"/>
  <c r="G327" i="6"/>
  <c r="H327" i="6"/>
  <c r="J327" i="6"/>
  <c r="K327" i="6"/>
  <c r="L327" i="6"/>
  <c r="D328" i="6"/>
  <c r="J328" i="6"/>
  <c r="E328" i="6"/>
  <c r="G328" i="6"/>
  <c r="H328" i="6"/>
  <c r="L328" i="6"/>
  <c r="D329" i="6"/>
  <c r="F329" i="6"/>
  <c r="E329" i="6"/>
  <c r="K329" i="6"/>
  <c r="H329" i="6"/>
  <c r="I329" i="6"/>
  <c r="D330" i="6"/>
  <c r="E330" i="6"/>
  <c r="L330" i="6"/>
  <c r="F330" i="6"/>
  <c r="H330" i="6"/>
  <c r="I330" i="6"/>
  <c r="J330" i="6"/>
  <c r="D331" i="6"/>
  <c r="H331" i="6"/>
  <c r="E331" i="6"/>
  <c r="F331" i="6"/>
  <c r="G331" i="6"/>
  <c r="J331" i="6"/>
  <c r="K331" i="6"/>
  <c r="L331" i="6"/>
  <c r="D332" i="6"/>
  <c r="F332" i="6"/>
  <c r="E332" i="6"/>
  <c r="G332" i="6"/>
  <c r="L332" i="6"/>
  <c r="D333" i="6"/>
  <c r="J333" i="6"/>
  <c r="E333" i="6"/>
  <c r="G333" i="6"/>
  <c r="I333" i="6"/>
  <c r="D334" i="6"/>
  <c r="H334" i="6"/>
  <c r="E334" i="6"/>
  <c r="K334" i="6"/>
  <c r="F334" i="6"/>
  <c r="I334" i="6"/>
  <c r="J334" i="6"/>
  <c r="D335" i="6"/>
  <c r="I335" i="6"/>
  <c r="E335" i="6"/>
  <c r="F335" i="6"/>
  <c r="G335" i="6"/>
  <c r="H335" i="6"/>
  <c r="J335" i="6"/>
  <c r="K335" i="6"/>
  <c r="L335" i="6"/>
  <c r="D336" i="6"/>
  <c r="J336" i="6"/>
  <c r="E336" i="6"/>
  <c r="G336" i="6"/>
  <c r="H336" i="6"/>
  <c r="L336" i="6"/>
  <c r="D337" i="6"/>
  <c r="F337" i="6"/>
  <c r="E337" i="6"/>
  <c r="K337" i="6"/>
  <c r="H337" i="6"/>
  <c r="I337" i="6"/>
  <c r="D338" i="6"/>
  <c r="E338" i="6"/>
  <c r="L338" i="6"/>
  <c r="F338" i="6"/>
  <c r="H338" i="6"/>
  <c r="I338" i="6"/>
  <c r="J338" i="6"/>
  <c r="D339" i="6"/>
  <c r="H339" i="6"/>
  <c r="E339" i="6"/>
  <c r="F339" i="6"/>
  <c r="G339" i="6"/>
  <c r="J339" i="6"/>
  <c r="K339" i="6"/>
  <c r="L339" i="6"/>
  <c r="D340" i="6"/>
  <c r="F340" i="6"/>
  <c r="E340" i="6"/>
  <c r="G340" i="6"/>
  <c r="D341" i="6"/>
  <c r="J341" i="6"/>
  <c r="E341" i="6"/>
  <c r="G341" i="6"/>
  <c r="I341" i="6"/>
  <c r="D342" i="6"/>
  <c r="H342" i="6"/>
  <c r="E342" i="6"/>
  <c r="K342" i="6"/>
  <c r="F342" i="6"/>
  <c r="I342" i="6"/>
  <c r="J342" i="6"/>
  <c r="L340" i="6"/>
  <c r="H324" i="6"/>
  <c r="H341" i="6"/>
  <c r="H333" i="6"/>
  <c r="L321" i="6"/>
  <c r="G342" i="6"/>
  <c r="F341" i="6"/>
  <c r="K338" i="6"/>
  <c r="J337" i="6"/>
  <c r="I336" i="6"/>
  <c r="G334" i="6"/>
  <c r="F333" i="6"/>
  <c r="K330" i="6"/>
  <c r="J329" i="6"/>
  <c r="I328" i="6"/>
  <c r="G326" i="6"/>
  <c r="F325" i="6"/>
  <c r="K322" i="6"/>
  <c r="J321" i="6"/>
  <c r="I320" i="6"/>
  <c r="G318" i="6"/>
  <c r="F317" i="6"/>
  <c r="K314" i="6"/>
  <c r="J313" i="6"/>
  <c r="I312" i="6"/>
  <c r="G310" i="6"/>
  <c r="F309" i="6"/>
  <c r="K306" i="6"/>
  <c r="J305" i="6"/>
  <c r="I304" i="6"/>
  <c r="G302" i="6"/>
  <c r="F301" i="6"/>
  <c r="K298" i="6"/>
  <c r="J297" i="6"/>
  <c r="I296" i="6"/>
  <c r="G294" i="6"/>
  <c r="F293" i="6"/>
  <c r="K290" i="6"/>
  <c r="J289" i="6"/>
  <c r="I288" i="6"/>
  <c r="G286" i="6"/>
  <c r="F285" i="6"/>
  <c r="K282" i="6"/>
  <c r="J281" i="6"/>
  <c r="I280" i="6"/>
  <c r="G278" i="6"/>
  <c r="F277" i="6"/>
  <c r="K274" i="6"/>
  <c r="J273" i="6"/>
  <c r="I272" i="6"/>
  <c r="G270" i="6"/>
  <c r="F269" i="6"/>
  <c r="K266" i="6"/>
  <c r="J265" i="6"/>
  <c r="I264" i="6"/>
  <c r="F262" i="6"/>
  <c r="L261" i="6"/>
  <c r="F259" i="6"/>
  <c r="J257" i="6"/>
  <c r="G246" i="6"/>
  <c r="K243" i="6"/>
  <c r="G242" i="6"/>
  <c r="K236" i="6"/>
  <c r="K234" i="6"/>
  <c r="G233" i="6"/>
  <c r="K233" i="6"/>
  <c r="G232" i="6"/>
  <c r="K232" i="6"/>
  <c r="L227" i="6"/>
  <c r="G225" i="6"/>
  <c r="K225" i="6"/>
  <c r="L225" i="6"/>
  <c r="G217" i="6"/>
  <c r="K217" i="6"/>
  <c r="L217" i="6"/>
  <c r="L316" i="6"/>
  <c r="F239" i="6"/>
  <c r="I239" i="6"/>
  <c r="J236" i="6"/>
  <c r="F236" i="6"/>
  <c r="F232" i="6"/>
  <c r="J232" i="6"/>
  <c r="F231" i="6"/>
  <c r="I231" i="6"/>
  <c r="J231" i="6"/>
  <c r="F224" i="6"/>
  <c r="J224" i="6"/>
  <c r="G209" i="6"/>
  <c r="K209" i="6"/>
  <c r="L209" i="6"/>
  <c r="K324" i="6"/>
  <c r="L317" i="6"/>
  <c r="K316" i="6"/>
  <c r="L309" i="6"/>
  <c r="K308" i="6"/>
  <c r="L301" i="6"/>
  <c r="K300" i="6"/>
  <c r="L293" i="6"/>
  <c r="K292" i="6"/>
  <c r="L285" i="6"/>
  <c r="K284" i="6"/>
  <c r="L277" i="6"/>
  <c r="K276" i="6"/>
  <c r="L269" i="6"/>
  <c r="K268" i="6"/>
  <c r="J244" i="6"/>
  <c r="F244" i="6"/>
  <c r="H243" i="6"/>
  <c r="J241" i="6"/>
  <c r="L240" i="6"/>
  <c r="I228" i="6"/>
  <c r="J220" i="6"/>
  <c r="F220" i="6"/>
  <c r="I220" i="6"/>
  <c r="K332" i="6"/>
  <c r="L325" i="6"/>
  <c r="L342" i="6"/>
  <c r="K341" i="6"/>
  <c r="J340" i="6"/>
  <c r="I339" i="6"/>
  <c r="G337" i="6"/>
  <c r="F336" i="6"/>
  <c r="L334" i="6"/>
  <c r="K333" i="6"/>
  <c r="J332" i="6"/>
  <c r="I331" i="6"/>
  <c r="G329" i="6"/>
  <c r="F328" i="6"/>
  <c r="L326" i="6"/>
  <c r="K325" i="6"/>
  <c r="J324" i="6"/>
  <c r="I323" i="6"/>
  <c r="G321" i="6"/>
  <c r="F320" i="6"/>
  <c r="L318" i="6"/>
  <c r="K317" i="6"/>
  <c r="J316" i="6"/>
  <c r="I315" i="6"/>
  <c r="G313" i="6"/>
  <c r="F312" i="6"/>
  <c r="L310" i="6"/>
  <c r="K309" i="6"/>
  <c r="J308" i="6"/>
  <c r="I307" i="6"/>
  <c r="G305" i="6"/>
  <c r="F304" i="6"/>
  <c r="L302" i="6"/>
  <c r="K301" i="6"/>
  <c r="J300" i="6"/>
  <c r="I299" i="6"/>
  <c r="G297" i="6"/>
  <c r="F296" i="6"/>
  <c r="L294" i="6"/>
  <c r="K293" i="6"/>
  <c r="J292" i="6"/>
  <c r="I291" i="6"/>
  <c r="G289" i="6"/>
  <c r="F288" i="6"/>
  <c r="L286" i="6"/>
  <c r="K285" i="6"/>
  <c r="J284" i="6"/>
  <c r="I283" i="6"/>
  <c r="G281" i="6"/>
  <c r="F280" i="6"/>
  <c r="L278" i="6"/>
  <c r="K277" i="6"/>
  <c r="J276" i="6"/>
  <c r="I275" i="6"/>
  <c r="G273" i="6"/>
  <c r="F272" i="6"/>
  <c r="L270" i="6"/>
  <c r="K269" i="6"/>
  <c r="J268" i="6"/>
  <c r="I267" i="6"/>
  <c r="G265" i="6"/>
  <c r="F264" i="6"/>
  <c r="L262" i="6"/>
  <c r="K259" i="6"/>
  <c r="G257" i="6"/>
  <c r="J255" i="6"/>
  <c r="J253" i="6"/>
  <c r="J252" i="6"/>
  <c r="F252" i="6"/>
  <c r="H251" i="6"/>
  <c r="J249" i="6"/>
  <c r="F248" i="6"/>
  <c r="J248" i="6"/>
  <c r="I241" i="6"/>
  <c r="L239" i="6"/>
  <c r="I235" i="6"/>
  <c r="J235" i="6"/>
  <c r="K221" i="6"/>
  <c r="L221" i="6"/>
  <c r="G221" i="6"/>
  <c r="J212" i="6"/>
  <c r="F212" i="6"/>
  <c r="I212" i="6"/>
  <c r="L324" i="6"/>
  <c r="L341" i="6"/>
  <c r="K340" i="6"/>
  <c r="L333" i="6"/>
  <c r="I340" i="6"/>
  <c r="G338" i="6"/>
  <c r="I332" i="6"/>
  <c r="G330" i="6"/>
  <c r="J325" i="6"/>
  <c r="I324" i="6"/>
  <c r="G322" i="6"/>
  <c r="J317" i="6"/>
  <c r="I316" i="6"/>
  <c r="G314" i="6"/>
  <c r="J309" i="6"/>
  <c r="I308" i="6"/>
  <c r="G306" i="6"/>
  <c r="J301" i="6"/>
  <c r="I300" i="6"/>
  <c r="G298" i="6"/>
  <c r="J293" i="6"/>
  <c r="I292" i="6"/>
  <c r="G290" i="6"/>
  <c r="J285" i="6"/>
  <c r="I284" i="6"/>
  <c r="G282" i="6"/>
  <c r="J277" i="6"/>
  <c r="I276" i="6"/>
  <c r="G274" i="6"/>
  <c r="J269" i="6"/>
  <c r="I268" i="6"/>
  <c r="G266" i="6"/>
  <c r="K262" i="6"/>
  <c r="J259" i="6"/>
  <c r="L256" i="6"/>
  <c r="H255" i="6"/>
  <c r="L244" i="6"/>
  <c r="F243" i="6"/>
  <c r="K242" i="6"/>
  <c r="F241" i="6"/>
  <c r="K239" i="6"/>
  <c r="L236" i="6"/>
  <c r="G234" i="6"/>
  <c r="L233" i="6"/>
  <c r="L231" i="6"/>
  <c r="K229" i="6"/>
  <c r="L229" i="6"/>
  <c r="G229" i="6"/>
  <c r="K228" i="6"/>
  <c r="G228" i="6"/>
  <c r="H340" i="6"/>
  <c r="H308" i="6"/>
  <c r="H292" i="6"/>
  <c r="H284" i="6"/>
  <c r="H276" i="6"/>
  <c r="H268" i="6"/>
  <c r="K244" i="6"/>
  <c r="G241" i="6"/>
  <c r="K241" i="6"/>
  <c r="J239" i="6"/>
  <c r="I236" i="6"/>
  <c r="L232" i="6"/>
  <c r="K231" i="6"/>
  <c r="J228" i="6"/>
  <c r="F228" i="6"/>
  <c r="I227" i="6"/>
  <c r="J227" i="6"/>
  <c r="F227" i="6"/>
  <c r="L224" i="6"/>
  <c r="K213" i="6"/>
  <c r="L213" i="6"/>
  <c r="G213" i="6"/>
  <c r="F208" i="6"/>
  <c r="H208" i="6"/>
  <c r="I208" i="6"/>
  <c r="J208" i="6"/>
  <c r="H332" i="6"/>
  <c r="H316" i="6"/>
  <c r="H300" i="6"/>
  <c r="L337" i="6"/>
  <c r="K336" i="6"/>
  <c r="K328" i="6"/>
  <c r="L313" i="6"/>
  <c r="K312" i="6"/>
  <c r="L305" i="6"/>
  <c r="K304" i="6"/>
  <c r="L297" i="6"/>
  <c r="K296" i="6"/>
  <c r="L289" i="6"/>
  <c r="K288" i="6"/>
  <c r="L281" i="6"/>
  <c r="K280" i="6"/>
  <c r="L273" i="6"/>
  <c r="K272" i="6"/>
  <c r="L265" i="6"/>
  <c r="K264" i="6"/>
  <c r="I262" i="6"/>
  <c r="K245" i="6"/>
  <c r="G245" i="6"/>
  <c r="G240" i="6"/>
  <c r="H239" i="6"/>
  <c r="K237" i="6"/>
  <c r="L237" i="6"/>
  <c r="G237" i="6"/>
  <c r="H236" i="6"/>
  <c r="I232" i="6"/>
  <c r="H231" i="6"/>
  <c r="I224" i="6"/>
  <c r="F216" i="6"/>
  <c r="I216" i="6"/>
  <c r="J216" i="6"/>
  <c r="L329" i="6"/>
  <c r="K320" i="6"/>
  <c r="J260" i="6"/>
  <c r="L257" i="6"/>
  <c r="K253" i="6"/>
  <c r="G253" i="6"/>
  <c r="G249" i="6"/>
  <c r="K249" i="6"/>
  <c r="H244" i="6"/>
  <c r="L243" i="6"/>
  <c r="F240" i="6"/>
  <c r="J240" i="6"/>
  <c r="G236" i="6"/>
  <c r="H235" i="6"/>
  <c r="H232" i="6"/>
  <c r="H224" i="6"/>
  <c r="L220" i="6"/>
  <c r="H219" i="6"/>
  <c r="H211" i="6"/>
  <c r="I204" i="6"/>
  <c r="H203" i="6"/>
  <c r="I196" i="6"/>
  <c r="H195" i="6"/>
  <c r="I188" i="6"/>
  <c r="H187" i="6"/>
  <c r="I180" i="6"/>
  <c r="H179" i="6"/>
  <c r="I172" i="6"/>
  <c r="H171" i="6"/>
  <c r="I164" i="6"/>
  <c r="H163" i="6"/>
  <c r="L139" i="6"/>
  <c r="J137" i="6"/>
  <c r="L135" i="6"/>
  <c r="L128" i="6"/>
  <c r="K128" i="6"/>
  <c r="K126" i="6"/>
  <c r="I122" i="6"/>
  <c r="I119" i="6"/>
  <c r="L117" i="6"/>
  <c r="L110" i="6"/>
  <c r="L108" i="6"/>
  <c r="G108" i="6"/>
  <c r="I107" i="6"/>
  <c r="F107" i="6"/>
  <c r="L103" i="6"/>
  <c r="H164" i="6"/>
  <c r="F138" i="6"/>
  <c r="J138" i="6"/>
  <c r="H137" i="6"/>
  <c r="J134" i="6"/>
  <c r="F134" i="6"/>
  <c r="F130" i="6"/>
  <c r="J130" i="6"/>
  <c r="G123" i="6"/>
  <c r="K123" i="6"/>
  <c r="J117" i="6"/>
  <c r="I109" i="6"/>
  <c r="K109" i="6"/>
  <c r="H109" i="6"/>
  <c r="I101" i="6"/>
  <c r="J101" i="6"/>
  <c r="K101" i="6"/>
  <c r="H101" i="6"/>
  <c r="G12" i="6"/>
  <c r="G336" i="4"/>
  <c r="K224" i="6"/>
  <c r="J223" i="6"/>
  <c r="G220" i="6"/>
  <c r="F219" i="6"/>
  <c r="K216" i="6"/>
  <c r="J215" i="6"/>
  <c r="G212" i="6"/>
  <c r="F211" i="6"/>
  <c r="K208" i="6"/>
  <c r="J207" i="6"/>
  <c r="G204" i="6"/>
  <c r="F203" i="6"/>
  <c r="L201" i="6"/>
  <c r="K200" i="6"/>
  <c r="J199" i="6"/>
  <c r="G196" i="6"/>
  <c r="F195" i="6"/>
  <c r="L193" i="6"/>
  <c r="K192" i="6"/>
  <c r="J191" i="6"/>
  <c r="G188" i="6"/>
  <c r="F187" i="6"/>
  <c r="L185" i="6"/>
  <c r="K184" i="6"/>
  <c r="J183" i="6"/>
  <c r="G180" i="6"/>
  <c r="F179" i="6"/>
  <c r="L177" i="6"/>
  <c r="K176" i="6"/>
  <c r="J175" i="6"/>
  <c r="G172" i="6"/>
  <c r="F171" i="6"/>
  <c r="L169" i="6"/>
  <c r="K168" i="6"/>
  <c r="J167" i="6"/>
  <c r="G164" i="6"/>
  <c r="F163" i="6"/>
  <c r="K157" i="6"/>
  <c r="L155" i="6"/>
  <c r="L151" i="6"/>
  <c r="F146" i="6"/>
  <c r="J146" i="6"/>
  <c r="J142" i="6"/>
  <c r="F142" i="6"/>
  <c r="K127" i="6"/>
  <c r="G127" i="6"/>
  <c r="L120" i="6"/>
  <c r="K120" i="6"/>
  <c r="F119" i="6"/>
  <c r="L112" i="6"/>
  <c r="K112" i="6"/>
  <c r="I111" i="6"/>
  <c r="J111" i="6"/>
  <c r="L102" i="6"/>
  <c r="I223" i="6"/>
  <c r="I215" i="6"/>
  <c r="I207" i="6"/>
  <c r="G205" i="6"/>
  <c r="F204" i="6"/>
  <c r="K201" i="6"/>
  <c r="J200" i="6"/>
  <c r="I199" i="6"/>
  <c r="G197" i="6"/>
  <c r="F196" i="6"/>
  <c r="K193" i="6"/>
  <c r="J192" i="6"/>
  <c r="I191" i="6"/>
  <c r="G189" i="6"/>
  <c r="F188" i="6"/>
  <c r="K185" i="6"/>
  <c r="J184" i="6"/>
  <c r="I183" i="6"/>
  <c r="G181" i="6"/>
  <c r="F180" i="6"/>
  <c r="K177" i="6"/>
  <c r="J176" i="6"/>
  <c r="I175" i="6"/>
  <c r="G173" i="6"/>
  <c r="F172" i="6"/>
  <c r="K169" i="6"/>
  <c r="J168" i="6"/>
  <c r="I167" i="6"/>
  <c r="G165" i="6"/>
  <c r="F164" i="6"/>
  <c r="K161" i="6"/>
  <c r="G159" i="6"/>
  <c r="J157" i="6"/>
  <c r="J155" i="6"/>
  <c r="F154" i="6"/>
  <c r="J154" i="6"/>
  <c r="H153" i="6"/>
  <c r="J151" i="6"/>
  <c r="J150" i="6"/>
  <c r="F150" i="6"/>
  <c r="H149" i="6"/>
  <c r="L138" i="6"/>
  <c r="F137" i="6"/>
  <c r="K136" i="6"/>
  <c r="L134" i="6"/>
  <c r="I133" i="6"/>
  <c r="H133" i="6"/>
  <c r="J131" i="6"/>
  <c r="L130" i="6"/>
  <c r="K119" i="6"/>
  <c r="L118" i="6"/>
  <c r="K103" i="6"/>
  <c r="I200" i="6"/>
  <c r="I192" i="6"/>
  <c r="I184" i="6"/>
  <c r="I176" i="6"/>
  <c r="I168" i="6"/>
  <c r="L146" i="6"/>
  <c r="L142" i="6"/>
  <c r="K140" i="6"/>
  <c r="K138" i="6"/>
  <c r="L132" i="6"/>
  <c r="G132" i="6"/>
  <c r="J126" i="6"/>
  <c r="F126" i="6"/>
  <c r="I126" i="6"/>
  <c r="F122" i="6"/>
  <c r="J122" i="6"/>
  <c r="L109" i="6"/>
  <c r="L104" i="6"/>
  <c r="K104" i="6"/>
  <c r="I103" i="6"/>
  <c r="J103" i="6"/>
  <c r="D12" i="6"/>
  <c r="D13" i="6"/>
  <c r="N12" i="6"/>
  <c r="H200" i="6"/>
  <c r="H192" i="6"/>
  <c r="H184" i="6"/>
  <c r="H176" i="6"/>
  <c r="H168" i="6"/>
  <c r="K146" i="6"/>
  <c r="G139" i="6"/>
  <c r="K139" i="6"/>
  <c r="K135" i="6"/>
  <c r="G135" i="6"/>
  <c r="I117" i="6"/>
  <c r="K117" i="6"/>
  <c r="H117" i="6"/>
  <c r="L116" i="6"/>
  <c r="G116" i="6"/>
  <c r="C12" i="6"/>
  <c r="I12" i="6"/>
  <c r="I13" i="6"/>
  <c r="J12" i="6"/>
  <c r="K220" i="6"/>
  <c r="J219" i="6"/>
  <c r="K212" i="6"/>
  <c r="J211" i="6"/>
  <c r="L205" i="6"/>
  <c r="K204" i="6"/>
  <c r="J203" i="6"/>
  <c r="L197" i="6"/>
  <c r="K196" i="6"/>
  <c r="J195" i="6"/>
  <c r="L189" i="6"/>
  <c r="K188" i="6"/>
  <c r="J187" i="6"/>
  <c r="L181" i="6"/>
  <c r="K180" i="6"/>
  <c r="J179" i="6"/>
  <c r="L173" i="6"/>
  <c r="K172" i="6"/>
  <c r="J171" i="6"/>
  <c r="L165" i="6"/>
  <c r="K164" i="6"/>
  <c r="J163" i="6"/>
  <c r="F157" i="6"/>
  <c r="K154" i="6"/>
  <c r="K150" i="6"/>
  <c r="G147" i="6"/>
  <c r="K147" i="6"/>
  <c r="I146" i="6"/>
  <c r="K143" i="6"/>
  <c r="G143" i="6"/>
  <c r="I142" i="6"/>
  <c r="H138" i="6"/>
  <c r="L137" i="6"/>
  <c r="H134" i="6"/>
  <c r="G131" i="6"/>
  <c r="K131" i="6"/>
  <c r="H130" i="6"/>
  <c r="G128" i="6"/>
  <c r="L127" i="6"/>
  <c r="I125" i="6"/>
  <c r="H125" i="6"/>
  <c r="J123" i="6"/>
  <c r="L122" i="6"/>
  <c r="I115" i="6"/>
  <c r="F115" i="6"/>
  <c r="L111" i="6"/>
  <c r="H107" i="6"/>
  <c r="L159" i="6"/>
  <c r="G155" i="6"/>
  <c r="K155" i="6"/>
  <c r="K151" i="6"/>
  <c r="G151" i="6"/>
  <c r="H146" i="6"/>
  <c r="L145" i="6"/>
  <c r="H142" i="6"/>
  <c r="L141" i="6"/>
  <c r="G140" i="6"/>
  <c r="G138" i="6"/>
  <c r="K137" i="6"/>
  <c r="G136" i="6"/>
  <c r="G134" i="6"/>
  <c r="L126" i="6"/>
  <c r="L124" i="6"/>
  <c r="G124" i="6"/>
  <c r="I123" i="6"/>
  <c r="K122" i="6"/>
  <c r="L119" i="6"/>
  <c r="H111" i="6"/>
  <c r="G110" i="6"/>
  <c r="F109" i="6"/>
  <c r="K102" i="6"/>
  <c r="F101" i="6"/>
  <c r="L100" i="6"/>
  <c r="G100" i="6"/>
  <c r="F12" i="6"/>
  <c r="I118" i="6"/>
  <c r="I110" i="6"/>
  <c r="I102" i="6"/>
  <c r="F99" i="6"/>
  <c r="K96" i="6"/>
  <c r="J95" i="6"/>
  <c r="I94" i="6"/>
  <c r="H93" i="6"/>
  <c r="G92" i="6"/>
  <c r="F91" i="6"/>
  <c r="K88" i="6"/>
  <c r="J87" i="6"/>
  <c r="I86" i="6"/>
  <c r="H85" i="6"/>
  <c r="G84" i="6"/>
  <c r="F83" i="6"/>
  <c r="K80" i="6"/>
  <c r="J79" i="6"/>
  <c r="I78" i="6"/>
  <c r="G76" i="6"/>
  <c r="F75" i="6"/>
  <c r="J71" i="6"/>
  <c r="I70" i="6"/>
  <c r="H69" i="6"/>
  <c r="G68" i="6"/>
  <c r="F67" i="6"/>
  <c r="K64" i="6"/>
  <c r="K56" i="6"/>
  <c r="K48" i="6"/>
  <c r="K32" i="6"/>
  <c r="K24" i="6"/>
  <c r="H342" i="4"/>
  <c r="G339" i="4"/>
  <c r="F336" i="4"/>
  <c r="H336" i="4"/>
  <c r="G326" i="4"/>
  <c r="I323" i="4"/>
  <c r="J323" i="4"/>
  <c r="I319" i="4"/>
  <c r="J319" i="4"/>
  <c r="F319" i="4"/>
  <c r="G308" i="4"/>
  <c r="I306" i="4"/>
  <c r="J306" i="4"/>
  <c r="G301" i="4"/>
  <c r="F282" i="4"/>
  <c r="H282" i="4"/>
  <c r="G282" i="4"/>
  <c r="K55" i="6"/>
  <c r="K47" i="6"/>
  <c r="K39" i="6"/>
  <c r="K23" i="6"/>
  <c r="G65" i="6"/>
  <c r="G61" i="6"/>
  <c r="G57" i="6"/>
  <c r="G53" i="6"/>
  <c r="G49" i="6"/>
  <c r="G45" i="6"/>
  <c r="G41" i="6"/>
  <c r="G37" i="6"/>
  <c r="G33" i="6"/>
  <c r="G29" i="6"/>
  <c r="G25" i="6"/>
  <c r="G21" i="6"/>
  <c r="I340" i="4"/>
  <c r="J340" i="4"/>
  <c r="G332" i="4"/>
  <c r="I321" i="4"/>
  <c r="J321" i="4"/>
  <c r="F306" i="4"/>
  <c r="H306" i="4"/>
  <c r="G306" i="4"/>
  <c r="G94" i="6"/>
  <c r="F93" i="6"/>
  <c r="G86" i="6"/>
  <c r="F85" i="6"/>
  <c r="G78" i="6"/>
  <c r="G70" i="6"/>
  <c r="L13" i="6"/>
  <c r="H13" i="6"/>
  <c r="G337" i="4"/>
  <c r="G333" i="4"/>
  <c r="F302" i="4"/>
  <c r="H302" i="4"/>
  <c r="I295" i="4"/>
  <c r="J295" i="4"/>
  <c r="F295" i="4"/>
  <c r="H295" i="4"/>
  <c r="G295" i="4"/>
  <c r="G235" i="4"/>
  <c r="H235" i="4"/>
  <c r="G119" i="6"/>
  <c r="F118" i="6"/>
  <c r="K115" i="6"/>
  <c r="J114" i="6"/>
  <c r="G111" i="6"/>
  <c r="F110" i="6"/>
  <c r="K107" i="6"/>
  <c r="J106" i="6"/>
  <c r="G103" i="6"/>
  <c r="F102" i="6"/>
  <c r="K99" i="6"/>
  <c r="J98" i="6"/>
  <c r="G95" i="6"/>
  <c r="F94" i="6"/>
  <c r="L92" i="6"/>
  <c r="K91" i="6"/>
  <c r="J90" i="6"/>
  <c r="G87" i="6"/>
  <c r="F86" i="6"/>
  <c r="L84" i="6"/>
  <c r="K83" i="6"/>
  <c r="J82" i="6"/>
  <c r="G79" i="6"/>
  <c r="F78" i="6"/>
  <c r="L76" i="6"/>
  <c r="K75" i="6"/>
  <c r="J74" i="6"/>
  <c r="G71" i="6"/>
  <c r="F70" i="6"/>
  <c r="L68" i="6"/>
  <c r="K67" i="6"/>
  <c r="L51" i="6"/>
  <c r="L43" i="6"/>
  <c r="L27" i="6"/>
  <c r="G340" i="4"/>
  <c r="H331" i="4"/>
  <c r="G329" i="4"/>
  <c r="G324" i="4"/>
  <c r="G316" i="4"/>
  <c r="F310" i="4"/>
  <c r="H310" i="4"/>
  <c r="G310" i="4"/>
  <c r="G304" i="4"/>
  <c r="H299" i="4"/>
  <c r="F298" i="4"/>
  <c r="H298" i="4"/>
  <c r="G298" i="4"/>
  <c r="G296" i="4"/>
  <c r="I293" i="4"/>
  <c r="J293" i="4"/>
  <c r="I290" i="4"/>
  <c r="J290" i="4"/>
  <c r="I285" i="4"/>
  <c r="J285" i="4"/>
  <c r="G283" i="4"/>
  <c r="I341" i="4"/>
  <c r="J341" i="4"/>
  <c r="F335" i="4"/>
  <c r="H335" i="4"/>
  <c r="G325" i="4"/>
  <c r="G320" i="4"/>
  <c r="G315" i="4"/>
  <c r="G313" i="4"/>
  <c r="I311" i="4"/>
  <c r="J311" i="4"/>
  <c r="F311" i="4"/>
  <c r="I303" i="4"/>
  <c r="J303" i="4"/>
  <c r="F303" i="4"/>
  <c r="F290" i="4"/>
  <c r="H290" i="4"/>
  <c r="G290" i="4"/>
  <c r="G288" i="4"/>
  <c r="H114" i="6"/>
  <c r="H106" i="6"/>
  <c r="I99" i="6"/>
  <c r="H98" i="6"/>
  <c r="L94" i="6"/>
  <c r="K93" i="6"/>
  <c r="I91" i="6"/>
  <c r="H90" i="6"/>
  <c r="L86" i="6"/>
  <c r="K85" i="6"/>
  <c r="I83" i="6"/>
  <c r="L78" i="6"/>
  <c r="I75" i="6"/>
  <c r="H74" i="6"/>
  <c r="L70" i="6"/>
  <c r="I67" i="6"/>
  <c r="K51" i="6"/>
  <c r="K43" i="6"/>
  <c r="K27" i="6"/>
  <c r="G63" i="6"/>
  <c r="G55" i="6"/>
  <c r="G47" i="6"/>
  <c r="G39" i="6"/>
  <c r="G31" i="6"/>
  <c r="G23" i="6"/>
  <c r="G321" i="4"/>
  <c r="F314" i="4"/>
  <c r="H314" i="4"/>
  <c r="G314" i="4"/>
  <c r="H300" i="4"/>
  <c r="G300" i="4"/>
  <c r="K94" i="6"/>
  <c r="J93" i="6"/>
  <c r="K86" i="6"/>
  <c r="J85" i="6"/>
  <c r="K78" i="6"/>
  <c r="K70" i="6"/>
  <c r="G341" i="4"/>
  <c r="I339" i="4"/>
  <c r="J339" i="4"/>
  <c r="G323" i="4"/>
  <c r="G280" i="4"/>
  <c r="H280" i="4"/>
  <c r="G330" i="4"/>
  <c r="I327" i="4"/>
  <c r="J327" i="4"/>
  <c r="F318" i="4"/>
  <c r="H318" i="4"/>
  <c r="G318" i="4"/>
  <c r="I309" i="4"/>
  <c r="J309" i="4"/>
  <c r="I302" i="4"/>
  <c r="J302" i="4"/>
  <c r="G275" i="4"/>
  <c r="H275" i="4"/>
  <c r="G267" i="4"/>
  <c r="H267" i="4"/>
  <c r="G259" i="4"/>
  <c r="H259" i="4"/>
  <c r="G251" i="4"/>
  <c r="H251" i="4"/>
  <c r="H226" i="4"/>
  <c r="G226" i="4"/>
  <c r="G292" i="4"/>
  <c r="G284" i="4"/>
  <c r="I282" i="4"/>
  <c r="J282" i="4"/>
  <c r="G276" i="4"/>
  <c r="I274" i="4"/>
  <c r="J274" i="4"/>
  <c r="G268" i="4"/>
  <c r="I266" i="4"/>
  <c r="J266" i="4"/>
  <c r="G260" i="4"/>
  <c r="I258" i="4"/>
  <c r="J258" i="4"/>
  <c r="G252" i="4"/>
  <c r="I250" i="4"/>
  <c r="J250" i="4"/>
  <c r="G243" i="4"/>
  <c r="I238" i="4"/>
  <c r="J238" i="4"/>
  <c r="I237" i="4"/>
  <c r="J237" i="4"/>
  <c r="I236" i="4"/>
  <c r="J236" i="4"/>
  <c r="G234" i="4"/>
  <c r="G232" i="4"/>
  <c r="I224" i="4"/>
  <c r="J224" i="4"/>
  <c r="I217" i="4"/>
  <c r="J217" i="4"/>
  <c r="H214" i="4"/>
  <c r="G180" i="4"/>
  <c r="H180" i="4"/>
  <c r="I172" i="4"/>
  <c r="J172" i="4"/>
  <c r="F161" i="4"/>
  <c r="H161" i="4"/>
  <c r="I277" i="4"/>
  <c r="J277" i="4"/>
  <c r="G271" i="4"/>
  <c r="I269" i="4"/>
  <c r="J269" i="4"/>
  <c r="I261" i="4"/>
  <c r="J261" i="4"/>
  <c r="G255" i="4"/>
  <c r="I253" i="4"/>
  <c r="J253" i="4"/>
  <c r="G247" i="4"/>
  <c r="G245" i="4"/>
  <c r="I240" i="4"/>
  <c r="J240" i="4"/>
  <c r="G217" i="4"/>
  <c r="G215" i="4"/>
  <c r="I201" i="4"/>
  <c r="J201" i="4"/>
  <c r="I191" i="4"/>
  <c r="J191" i="4"/>
  <c r="G176" i="4"/>
  <c r="H176" i="4"/>
  <c r="G172" i="4"/>
  <c r="H172" i="4"/>
  <c r="I164" i="4"/>
  <c r="J164" i="4"/>
  <c r="I156" i="4"/>
  <c r="J156" i="4"/>
  <c r="I148" i="4"/>
  <c r="J148" i="4"/>
  <c r="I312" i="4"/>
  <c r="J312" i="4"/>
  <c r="I304" i="4"/>
  <c r="J304" i="4"/>
  <c r="I296" i="4"/>
  <c r="J296" i="4"/>
  <c r="I288" i="4"/>
  <c r="J288" i="4"/>
  <c r="F287" i="4"/>
  <c r="H287" i="4"/>
  <c r="I280" i="4"/>
  <c r="J280" i="4"/>
  <c r="F279" i="4"/>
  <c r="H279" i="4"/>
  <c r="G274" i="4"/>
  <c r="I272" i="4"/>
  <c r="J272" i="4"/>
  <c r="F271" i="4"/>
  <c r="H271" i="4"/>
  <c r="G266" i="4"/>
  <c r="I264" i="4"/>
  <c r="J264" i="4"/>
  <c r="F263" i="4"/>
  <c r="H263" i="4"/>
  <c r="G258" i="4"/>
  <c r="I256" i="4"/>
  <c r="J256" i="4"/>
  <c r="F255" i="4"/>
  <c r="H255" i="4"/>
  <c r="G250" i="4"/>
  <c r="I248" i="4"/>
  <c r="J248" i="4"/>
  <c r="F247" i="4"/>
  <c r="H247" i="4"/>
  <c r="G236" i="4"/>
  <c r="G228" i="4"/>
  <c r="G224" i="4"/>
  <c r="I196" i="4"/>
  <c r="J196" i="4"/>
  <c r="F185" i="4"/>
  <c r="H185" i="4"/>
  <c r="G168" i="4"/>
  <c r="H168" i="4"/>
  <c r="G164" i="4"/>
  <c r="H164" i="4"/>
  <c r="G162" i="4"/>
  <c r="G159" i="4"/>
  <c r="G156" i="4"/>
  <c r="H156" i="4"/>
  <c r="G148" i="4"/>
  <c r="H148" i="4"/>
  <c r="I143" i="4"/>
  <c r="J143" i="4"/>
  <c r="G136" i="4"/>
  <c r="G125" i="4"/>
  <c r="H125" i="4"/>
  <c r="H272" i="4"/>
  <c r="H264" i="4"/>
  <c r="H256" i="4"/>
  <c r="H248" i="4"/>
  <c r="I245" i="4"/>
  <c r="J245" i="4"/>
  <c r="H233" i="4"/>
  <c r="I228" i="4"/>
  <c r="J228" i="4"/>
  <c r="H216" i="4"/>
  <c r="G202" i="4"/>
  <c r="G186" i="4"/>
  <c r="G179" i="4"/>
  <c r="G160" i="4"/>
  <c r="H160" i="4"/>
  <c r="G143" i="4"/>
  <c r="H143" i="4"/>
  <c r="H230" i="4"/>
  <c r="G208" i="4"/>
  <c r="H205" i="4"/>
  <c r="G201" i="4"/>
  <c r="G199" i="4"/>
  <c r="I199" i="4"/>
  <c r="J199" i="4"/>
  <c r="I186" i="4"/>
  <c r="J186" i="4"/>
  <c r="F153" i="4"/>
  <c r="H153" i="4"/>
  <c r="I153" i="4"/>
  <c r="J153" i="4"/>
  <c r="F145" i="4"/>
  <c r="H145" i="4"/>
  <c r="G145" i="4"/>
  <c r="I145" i="4"/>
  <c r="J145" i="4"/>
  <c r="G231" i="4"/>
  <c r="I204" i="4"/>
  <c r="J204" i="4"/>
  <c r="G155" i="4"/>
  <c r="H155" i="4"/>
  <c r="G147" i="4"/>
  <c r="H147" i="4"/>
  <c r="G135" i="4"/>
  <c r="H135" i="4"/>
  <c r="I316" i="4"/>
  <c r="J316" i="4"/>
  <c r="G294" i="4"/>
  <c r="G286" i="4"/>
  <c r="G278" i="4"/>
  <c r="G270" i="4"/>
  <c r="G262" i="4"/>
  <c r="G254" i="4"/>
  <c r="G237" i="4"/>
  <c r="H229" i="4"/>
  <c r="I225" i="4"/>
  <c r="J225" i="4"/>
  <c r="G219" i="4"/>
  <c r="I218" i="4"/>
  <c r="J218" i="4"/>
  <c r="I193" i="4"/>
  <c r="J193" i="4"/>
  <c r="G188" i="4"/>
  <c r="F177" i="4"/>
  <c r="H177" i="4"/>
  <c r="I161" i="4"/>
  <c r="J161" i="4"/>
  <c r="H137" i="4"/>
  <c r="G137" i="4"/>
  <c r="I132" i="4"/>
  <c r="J132" i="4"/>
  <c r="F239" i="4"/>
  <c r="H239" i="4"/>
  <c r="I234" i="4"/>
  <c r="J234" i="4"/>
  <c r="G223" i="4"/>
  <c r="F215" i="4"/>
  <c r="H215" i="4"/>
  <c r="G209" i="4"/>
  <c r="G207" i="4"/>
  <c r="I207" i="4"/>
  <c r="J207" i="4"/>
  <c r="I194" i="4"/>
  <c r="J194" i="4"/>
  <c r="F193" i="4"/>
  <c r="H193" i="4"/>
  <c r="F191" i="4"/>
  <c r="H191" i="4"/>
  <c r="I188" i="4"/>
  <c r="J188" i="4"/>
  <c r="G183" i="4"/>
  <c r="I183" i="4"/>
  <c r="J183" i="4"/>
  <c r="I180" i="4"/>
  <c r="J180" i="4"/>
  <c r="F169" i="4"/>
  <c r="H169" i="4"/>
  <c r="G154" i="4"/>
  <c r="G146" i="4"/>
  <c r="I134" i="4"/>
  <c r="J134" i="4"/>
  <c r="G132" i="4"/>
  <c r="H132" i="4"/>
  <c r="F130" i="4"/>
  <c r="H130" i="4"/>
  <c r="I130" i="4"/>
  <c r="J130" i="4"/>
  <c r="G124" i="4"/>
  <c r="H124" i="4"/>
  <c r="F115" i="4"/>
  <c r="H115" i="4"/>
  <c r="I100" i="4"/>
  <c r="J100" i="4"/>
  <c r="I89" i="4"/>
  <c r="J89" i="4"/>
  <c r="L13" i="4"/>
  <c r="L12" i="4"/>
  <c r="H152" i="4"/>
  <c r="H144" i="4"/>
  <c r="G134" i="4"/>
  <c r="H133" i="4"/>
  <c r="F127" i="4"/>
  <c r="H122" i="4"/>
  <c r="G118" i="4"/>
  <c r="H102" i="4"/>
  <c r="G100" i="4"/>
  <c r="F100" i="4"/>
  <c r="H100" i="4"/>
  <c r="H91" i="4"/>
  <c r="F89" i="4"/>
  <c r="H89" i="4"/>
  <c r="G89" i="4"/>
  <c r="I63" i="4"/>
  <c r="J63" i="4"/>
  <c r="I47" i="4"/>
  <c r="J47" i="4"/>
  <c r="I31" i="4"/>
  <c r="J31" i="4" s="1"/>
  <c r="I126" i="4"/>
  <c r="J126" i="4"/>
  <c r="G113" i="4"/>
  <c r="I112" i="4"/>
  <c r="J112" i="4"/>
  <c r="G104" i="4"/>
  <c r="G95" i="4"/>
  <c r="F82" i="4"/>
  <c r="H82" i="4" s="1"/>
  <c r="M12" i="4"/>
  <c r="M13" i="4"/>
  <c r="I12" i="4"/>
  <c r="I13" i="4"/>
  <c r="I119" i="4"/>
  <c r="J119" i="4"/>
  <c r="G101" i="4"/>
  <c r="I91" i="4"/>
  <c r="J91" i="4"/>
  <c r="G90" i="4"/>
  <c r="G142" i="4"/>
  <c r="H141" i="4"/>
  <c r="I121" i="4"/>
  <c r="J121" i="4"/>
  <c r="I113" i="4"/>
  <c r="J113" i="4"/>
  <c r="G112" i="4"/>
  <c r="G111" i="4"/>
  <c r="G109" i="4"/>
  <c r="G106" i="4"/>
  <c r="I105" i="4"/>
  <c r="J105" i="4"/>
  <c r="G103" i="4"/>
  <c r="I99" i="4"/>
  <c r="J99" i="4"/>
  <c r="I92" i="4"/>
  <c r="J92" i="4"/>
  <c r="I83" i="4"/>
  <c r="J83" i="4"/>
  <c r="I175" i="4"/>
  <c r="J175" i="4"/>
  <c r="I167" i="4"/>
  <c r="J167" i="4"/>
  <c r="I159" i="4"/>
  <c r="J159" i="4"/>
  <c r="I151" i="4"/>
  <c r="J151" i="4"/>
  <c r="I136" i="4"/>
  <c r="J136" i="4"/>
  <c r="I124" i="4"/>
  <c r="J124" i="4"/>
  <c r="I123" i="4"/>
  <c r="J123" i="4"/>
  <c r="G121" i="4"/>
  <c r="G119" i="4"/>
  <c r="I115" i="4"/>
  <c r="J115" i="4"/>
  <c r="I107" i="4"/>
  <c r="J107" i="4"/>
  <c r="F105" i="4"/>
  <c r="H105" i="4"/>
  <c r="G105" i="4"/>
  <c r="G96" i="4"/>
  <c r="G92" i="4"/>
  <c r="N13" i="4"/>
  <c r="I75" i="4"/>
  <c r="J75" i="4" s="1"/>
  <c r="I67" i="4"/>
  <c r="J67" i="4"/>
  <c r="I59" i="4"/>
  <c r="J59" i="4"/>
  <c r="I51" i="4"/>
  <c r="J51" i="4" s="1"/>
  <c r="I35" i="4"/>
  <c r="J35" i="4"/>
  <c r="I27" i="4"/>
  <c r="J27" i="4" s="1"/>
  <c r="H13" i="4"/>
  <c r="H12" i="4"/>
  <c r="I178" i="4"/>
  <c r="J178" i="4"/>
  <c r="I170" i="4"/>
  <c r="J170" i="4"/>
  <c r="I162" i="4"/>
  <c r="J162" i="4"/>
  <c r="I154" i="4"/>
  <c r="J154" i="4"/>
  <c r="I146" i="4"/>
  <c r="J146" i="4"/>
  <c r="G126" i="4"/>
  <c r="I118" i="4"/>
  <c r="J118" i="4"/>
  <c r="F108" i="4"/>
  <c r="H108" i="4"/>
  <c r="G98" i="4"/>
  <c r="F97" i="4"/>
  <c r="H97" i="4"/>
  <c r="G87" i="4"/>
  <c r="D13" i="4"/>
  <c r="D12" i="4"/>
  <c r="F134" i="4"/>
  <c r="H134" i="4"/>
  <c r="I129" i="4"/>
  <c r="J129" i="4"/>
  <c r="G123" i="4"/>
  <c r="F118" i="4"/>
  <c r="H118" i="4"/>
  <c r="I98" i="4"/>
  <c r="J98" i="4"/>
  <c r="K339" i="2"/>
  <c r="L339" i="2"/>
  <c r="G339" i="2"/>
  <c r="G110" i="4"/>
  <c r="G88" i="4"/>
  <c r="G13" i="4"/>
  <c r="J341" i="2"/>
  <c r="F341" i="2"/>
  <c r="L341" i="2"/>
  <c r="K341" i="2"/>
  <c r="I106" i="4"/>
  <c r="J106" i="4"/>
  <c r="I96" i="4"/>
  <c r="J96" i="4"/>
  <c r="G85" i="4"/>
  <c r="I82" i="4"/>
  <c r="J82" i="4" s="1"/>
  <c r="F78" i="4"/>
  <c r="H78" i="4" s="1"/>
  <c r="K342" i="2"/>
  <c r="G342" i="2"/>
  <c r="L342" i="2"/>
  <c r="I90" i="4"/>
  <c r="J90" i="4"/>
  <c r="J12" i="4"/>
  <c r="G338" i="2"/>
  <c r="K338" i="2"/>
  <c r="L338" i="2"/>
  <c r="G84" i="4"/>
  <c r="G24" i="4"/>
  <c r="H74" i="4"/>
  <c r="H341" i="2"/>
  <c r="I342" i="2"/>
  <c r="K286" i="2"/>
  <c r="G286" i="2"/>
  <c r="F286" i="2"/>
  <c r="H286" i="2"/>
  <c r="I286" i="2"/>
  <c r="J286" i="2"/>
  <c r="K331" i="2"/>
  <c r="L331" i="2"/>
  <c r="G331" i="2"/>
  <c r="G330" i="2"/>
  <c r="K330" i="2"/>
  <c r="K323" i="2"/>
  <c r="L323" i="2"/>
  <c r="G323" i="2"/>
  <c r="G322" i="2"/>
  <c r="K322" i="2"/>
  <c r="K315" i="2"/>
  <c r="L315" i="2"/>
  <c r="G315" i="2"/>
  <c r="G314" i="2"/>
  <c r="K314" i="2"/>
  <c r="K307" i="2"/>
  <c r="L307" i="2"/>
  <c r="G307" i="2"/>
  <c r="G306" i="2"/>
  <c r="K306" i="2"/>
  <c r="K299" i="2"/>
  <c r="L299" i="2"/>
  <c r="G299" i="2"/>
  <c r="G298" i="2"/>
  <c r="K298" i="2"/>
  <c r="K291" i="2"/>
  <c r="L291" i="2"/>
  <c r="G291" i="2"/>
  <c r="J290" i="2"/>
  <c r="F290" i="2"/>
  <c r="J338" i="2"/>
  <c r="F338" i="2"/>
  <c r="F337" i="2"/>
  <c r="I337" i="2"/>
  <c r="J337" i="2"/>
  <c r="J330" i="2"/>
  <c r="F330" i="2"/>
  <c r="F329" i="2"/>
  <c r="I329" i="2"/>
  <c r="J329" i="2"/>
  <c r="J322" i="2"/>
  <c r="F322" i="2"/>
  <c r="F321" i="2"/>
  <c r="I321" i="2"/>
  <c r="J321" i="2"/>
  <c r="J314" i="2"/>
  <c r="F314" i="2"/>
  <c r="F313" i="2"/>
  <c r="I313" i="2"/>
  <c r="J313" i="2"/>
  <c r="J306" i="2"/>
  <c r="F306" i="2"/>
  <c r="F305" i="2"/>
  <c r="I305" i="2"/>
  <c r="J305" i="2"/>
  <c r="K301" i="2"/>
  <c r="J298" i="2"/>
  <c r="F298" i="2"/>
  <c r="F297" i="2"/>
  <c r="I297" i="2"/>
  <c r="J297" i="2"/>
  <c r="K293" i="2"/>
  <c r="G30" i="4"/>
  <c r="L287" i="2"/>
  <c r="G287" i="2"/>
  <c r="K287" i="2"/>
  <c r="L335" i="2"/>
  <c r="G335" i="2"/>
  <c r="K335" i="2"/>
  <c r="K334" i="2"/>
  <c r="G334" i="2"/>
  <c r="L327" i="2"/>
  <c r="G327" i="2"/>
  <c r="K327" i="2"/>
  <c r="K326" i="2"/>
  <c r="G326" i="2"/>
  <c r="L319" i="2"/>
  <c r="G319" i="2"/>
  <c r="K319" i="2"/>
  <c r="K318" i="2"/>
  <c r="G318" i="2"/>
  <c r="L311" i="2"/>
  <c r="G311" i="2"/>
  <c r="K311" i="2"/>
  <c r="K310" i="2"/>
  <c r="G310" i="2"/>
  <c r="L303" i="2"/>
  <c r="G303" i="2"/>
  <c r="K303" i="2"/>
  <c r="K302" i="2"/>
  <c r="G302" i="2"/>
  <c r="L295" i="2"/>
  <c r="G295" i="2"/>
  <c r="K295" i="2"/>
  <c r="K294" i="2"/>
  <c r="G294" i="2"/>
  <c r="L290" i="2"/>
  <c r="J285" i="2"/>
  <c r="F285" i="2"/>
  <c r="H285" i="2"/>
  <c r="I285" i="2"/>
  <c r="J342" i="2"/>
  <c r="K337" i="2"/>
  <c r="F334" i="2"/>
  <c r="J334" i="2"/>
  <c r="J333" i="2"/>
  <c r="F333" i="2"/>
  <c r="I333" i="2"/>
  <c r="L330" i="2"/>
  <c r="K329" i="2"/>
  <c r="F326" i="2"/>
  <c r="J326" i="2"/>
  <c r="J325" i="2"/>
  <c r="F325" i="2"/>
  <c r="I325" i="2"/>
  <c r="L322" i="2"/>
  <c r="K321" i="2"/>
  <c r="F318" i="2"/>
  <c r="J318" i="2"/>
  <c r="J317" i="2"/>
  <c r="F317" i="2"/>
  <c r="I317" i="2"/>
  <c r="L314" i="2"/>
  <c r="K313" i="2"/>
  <c r="F310" i="2"/>
  <c r="J310" i="2"/>
  <c r="J309" i="2"/>
  <c r="F309" i="2"/>
  <c r="I309" i="2"/>
  <c r="L306" i="2"/>
  <c r="K305" i="2"/>
  <c r="F302" i="2"/>
  <c r="J302" i="2"/>
  <c r="J301" i="2"/>
  <c r="F301" i="2"/>
  <c r="I301" i="2"/>
  <c r="L298" i="2"/>
  <c r="K297" i="2"/>
  <c r="F294" i="2"/>
  <c r="J294" i="2"/>
  <c r="J293" i="2"/>
  <c r="F293" i="2"/>
  <c r="I293" i="2"/>
  <c r="I290" i="2"/>
  <c r="L286" i="2"/>
  <c r="G283" i="2"/>
  <c r="F282" i="2"/>
  <c r="K279" i="2"/>
  <c r="J278" i="2"/>
  <c r="I277" i="2"/>
  <c r="G276" i="2"/>
  <c r="J274" i="2"/>
  <c r="F273" i="2"/>
  <c r="L272" i="2"/>
  <c r="F270" i="2"/>
  <c r="J268" i="2"/>
  <c r="F267" i="2"/>
  <c r="J267" i="2"/>
  <c r="K264" i="2"/>
  <c r="G264" i="2"/>
  <c r="G260" i="2"/>
  <c r="K260" i="2"/>
  <c r="J215" i="2"/>
  <c r="K215" i="2"/>
  <c r="F215" i="2"/>
  <c r="I215" i="2"/>
  <c r="K208" i="2"/>
  <c r="L208" i="2"/>
  <c r="G208" i="2"/>
  <c r="K199" i="2"/>
  <c r="I278" i="2"/>
  <c r="H277" i="2"/>
  <c r="H274" i="2"/>
  <c r="K272" i="2"/>
  <c r="I268" i="2"/>
  <c r="L255" i="2"/>
  <c r="K253" i="2"/>
  <c r="L253" i="2"/>
  <c r="G253" i="2"/>
  <c r="G252" i="2"/>
  <c r="K252" i="2"/>
  <c r="L247" i="2"/>
  <c r="K245" i="2"/>
  <c r="L245" i="2"/>
  <c r="G245" i="2"/>
  <c r="G244" i="2"/>
  <c r="K244" i="2"/>
  <c r="L239" i="2"/>
  <c r="K237" i="2"/>
  <c r="L237" i="2"/>
  <c r="G237" i="2"/>
  <c r="G236" i="2"/>
  <c r="K236" i="2"/>
  <c r="L231" i="2"/>
  <c r="K229" i="2"/>
  <c r="L229" i="2"/>
  <c r="G229" i="2"/>
  <c r="G228" i="2"/>
  <c r="K228" i="2"/>
  <c r="K216" i="2"/>
  <c r="L216" i="2"/>
  <c r="G216" i="2"/>
  <c r="F199" i="2"/>
  <c r="L199" i="2"/>
  <c r="H199" i="2"/>
  <c r="I199" i="2"/>
  <c r="J199" i="2"/>
  <c r="H278" i="2"/>
  <c r="H268" i="2"/>
  <c r="J263" i="2"/>
  <c r="F263" i="2"/>
  <c r="I263" i="2"/>
  <c r="F259" i="2"/>
  <c r="I259" i="2"/>
  <c r="J259" i="2"/>
  <c r="K255" i="2"/>
  <c r="J252" i="2"/>
  <c r="F252" i="2"/>
  <c r="F251" i="2"/>
  <c r="I251" i="2"/>
  <c r="J251" i="2"/>
  <c r="K247" i="2"/>
  <c r="J244" i="2"/>
  <c r="F244" i="2"/>
  <c r="F243" i="2"/>
  <c r="I243" i="2"/>
  <c r="J243" i="2"/>
  <c r="K239" i="2"/>
  <c r="J236" i="2"/>
  <c r="F236" i="2"/>
  <c r="F235" i="2"/>
  <c r="I235" i="2"/>
  <c r="J235" i="2"/>
  <c r="K231" i="2"/>
  <c r="J228" i="2"/>
  <c r="F228" i="2"/>
  <c r="F227" i="2"/>
  <c r="I227" i="2"/>
  <c r="J227" i="2"/>
  <c r="I336" i="2"/>
  <c r="I328" i="2"/>
  <c r="I320" i="2"/>
  <c r="I312" i="2"/>
  <c r="I304" i="2"/>
  <c r="I296" i="2"/>
  <c r="K290" i="2"/>
  <c r="J289" i="2"/>
  <c r="I288" i="2"/>
  <c r="L283" i="2"/>
  <c r="K282" i="2"/>
  <c r="J281" i="2"/>
  <c r="I280" i="2"/>
  <c r="G278" i="2"/>
  <c r="F277" i="2"/>
  <c r="I275" i="2"/>
  <c r="F274" i="2"/>
  <c r="L273" i="2"/>
  <c r="K270" i="2"/>
  <c r="K267" i="2"/>
  <c r="I256" i="2"/>
  <c r="I248" i="2"/>
  <c r="I240" i="2"/>
  <c r="I232" i="2"/>
  <c r="K224" i="2"/>
  <c r="G224" i="2"/>
  <c r="J223" i="2"/>
  <c r="F223" i="2"/>
  <c r="I223" i="2"/>
  <c r="G220" i="2"/>
  <c r="K220" i="2"/>
  <c r="L220" i="2"/>
  <c r="F219" i="2"/>
  <c r="I219" i="2"/>
  <c r="J219" i="2"/>
  <c r="K219" i="2"/>
  <c r="F203" i="2"/>
  <c r="I203" i="2"/>
  <c r="J203" i="2"/>
  <c r="K203" i="2"/>
  <c r="I289" i="2"/>
  <c r="I281" i="2"/>
  <c r="G279" i="2"/>
  <c r="L276" i="2"/>
  <c r="H275" i="2"/>
  <c r="K273" i="2"/>
  <c r="G268" i="2"/>
  <c r="K268" i="2"/>
  <c r="I267" i="2"/>
  <c r="L264" i="2"/>
  <c r="I262" i="2"/>
  <c r="H262" i="2"/>
  <c r="L260" i="2"/>
  <c r="F224" i="2"/>
  <c r="H224" i="2"/>
  <c r="J224" i="2"/>
  <c r="L215" i="2"/>
  <c r="F211" i="2"/>
  <c r="I211" i="2"/>
  <c r="J211" i="2"/>
  <c r="K211" i="2"/>
  <c r="G204" i="2"/>
  <c r="K204" i="2"/>
  <c r="L204" i="2"/>
  <c r="L257" i="2"/>
  <c r="G257" i="2"/>
  <c r="K257" i="2"/>
  <c r="K256" i="2"/>
  <c r="G256" i="2"/>
  <c r="L249" i="2"/>
  <c r="G249" i="2"/>
  <c r="K249" i="2"/>
  <c r="K248" i="2"/>
  <c r="G248" i="2"/>
  <c r="L241" i="2"/>
  <c r="G241" i="2"/>
  <c r="K241" i="2"/>
  <c r="K240" i="2"/>
  <c r="G240" i="2"/>
  <c r="L233" i="2"/>
  <c r="G233" i="2"/>
  <c r="K233" i="2"/>
  <c r="K232" i="2"/>
  <c r="G232" i="2"/>
  <c r="L225" i="2"/>
  <c r="G225" i="2"/>
  <c r="K225" i="2"/>
  <c r="G212" i="2"/>
  <c r="K212" i="2"/>
  <c r="L212" i="2"/>
  <c r="L278" i="2"/>
  <c r="K277" i="2"/>
  <c r="L274" i="2"/>
  <c r="L265" i="2"/>
  <c r="K265" i="2"/>
  <c r="L261" i="2"/>
  <c r="G261" i="2"/>
  <c r="F256" i="2"/>
  <c r="J256" i="2"/>
  <c r="J255" i="2"/>
  <c r="F255" i="2"/>
  <c r="I255" i="2"/>
  <c r="F248" i="2"/>
  <c r="J248" i="2"/>
  <c r="J247" i="2"/>
  <c r="F247" i="2"/>
  <c r="I247" i="2"/>
  <c r="F240" i="2"/>
  <c r="J240" i="2"/>
  <c r="J239" i="2"/>
  <c r="F239" i="2"/>
  <c r="I239" i="2"/>
  <c r="F232" i="2"/>
  <c r="J232" i="2"/>
  <c r="J231" i="2"/>
  <c r="F231" i="2"/>
  <c r="I231" i="2"/>
  <c r="L202" i="2"/>
  <c r="G202" i="2"/>
  <c r="K202" i="2"/>
  <c r="J271" i="2"/>
  <c r="L268" i="2"/>
  <c r="F264" i="2"/>
  <c r="H263" i="2"/>
  <c r="K262" i="2"/>
  <c r="H260" i="2"/>
  <c r="H259" i="2"/>
  <c r="I252" i="2"/>
  <c r="H251" i="2"/>
  <c r="I244" i="2"/>
  <c r="H243" i="2"/>
  <c r="I236" i="2"/>
  <c r="H235" i="2"/>
  <c r="I228" i="2"/>
  <c r="H227" i="2"/>
  <c r="K223" i="2"/>
  <c r="L219" i="2"/>
  <c r="J207" i="2"/>
  <c r="K207" i="2"/>
  <c r="F207" i="2"/>
  <c r="I207" i="2"/>
  <c r="L203" i="2"/>
  <c r="H254" i="2"/>
  <c r="H246" i="2"/>
  <c r="H238" i="2"/>
  <c r="H230" i="2"/>
  <c r="H222" i="2"/>
  <c r="G221" i="2"/>
  <c r="F220" i="2"/>
  <c r="K217" i="2"/>
  <c r="J216" i="2"/>
  <c r="H214" i="2"/>
  <c r="G213" i="2"/>
  <c r="F212" i="2"/>
  <c r="K209" i="2"/>
  <c r="J208" i="2"/>
  <c r="H206" i="2"/>
  <c r="G205" i="2"/>
  <c r="F204" i="2"/>
  <c r="G201" i="2"/>
  <c r="I196" i="2"/>
  <c r="L191" i="2"/>
  <c r="F190" i="2"/>
  <c r="K189" i="2"/>
  <c r="L187" i="2"/>
  <c r="F186" i="2"/>
  <c r="K185" i="2"/>
  <c r="F184" i="2"/>
  <c r="K183" i="2"/>
  <c r="F180" i="2"/>
  <c r="K179" i="2"/>
  <c r="K191" i="2"/>
  <c r="K187" i="2"/>
  <c r="K184" i="2"/>
  <c r="G184" i="2"/>
  <c r="I183" i="2"/>
  <c r="G180" i="2"/>
  <c r="K180" i="2"/>
  <c r="I179" i="2"/>
  <c r="H216" i="2"/>
  <c r="H208" i="2"/>
  <c r="H202" i="2"/>
  <c r="K192" i="2"/>
  <c r="G192" i="2"/>
  <c r="I191" i="2"/>
  <c r="G188" i="2"/>
  <c r="K188" i="2"/>
  <c r="I187" i="2"/>
  <c r="L182" i="2"/>
  <c r="L178" i="2"/>
  <c r="L148" i="2"/>
  <c r="G148" i="2"/>
  <c r="K148" i="2"/>
  <c r="K147" i="2"/>
  <c r="G147" i="2"/>
  <c r="L221" i="2"/>
  <c r="L213" i="2"/>
  <c r="L205" i="2"/>
  <c r="G199" i="2"/>
  <c r="G196" i="2"/>
  <c r="K196" i="2"/>
  <c r="L190" i="2"/>
  <c r="L186" i="2"/>
  <c r="G185" i="2"/>
  <c r="K182" i="2"/>
  <c r="G181" i="2"/>
  <c r="K178" i="2"/>
  <c r="L172" i="2"/>
  <c r="G172" i="2"/>
  <c r="K172" i="2"/>
  <c r="K171" i="2"/>
  <c r="G171" i="2"/>
  <c r="L164" i="2"/>
  <c r="G164" i="2"/>
  <c r="K164" i="2"/>
  <c r="K163" i="2"/>
  <c r="G163" i="2"/>
  <c r="L156" i="2"/>
  <c r="G156" i="2"/>
  <c r="K156" i="2"/>
  <c r="K155" i="2"/>
  <c r="G155" i="2"/>
  <c r="F147" i="2"/>
  <c r="J147" i="2"/>
  <c r="J146" i="2"/>
  <c r="F146" i="2"/>
  <c r="I146" i="2"/>
  <c r="G143" i="2"/>
  <c r="K143" i="2"/>
  <c r="G217" i="2"/>
  <c r="G209" i="2"/>
  <c r="F202" i="2"/>
  <c r="L201" i="2"/>
  <c r="G193" i="2"/>
  <c r="K190" i="2"/>
  <c r="G189" i="2"/>
  <c r="K186" i="2"/>
  <c r="L184" i="2"/>
  <c r="J182" i="2"/>
  <c r="L180" i="2"/>
  <c r="J178" i="2"/>
  <c r="F171" i="2"/>
  <c r="J171" i="2"/>
  <c r="J170" i="2"/>
  <c r="F170" i="2"/>
  <c r="I170" i="2"/>
  <c r="F163" i="2"/>
  <c r="J163" i="2"/>
  <c r="J162" i="2"/>
  <c r="F162" i="2"/>
  <c r="I162" i="2"/>
  <c r="F155" i="2"/>
  <c r="J155" i="2"/>
  <c r="J154" i="2"/>
  <c r="F154" i="2"/>
  <c r="I154" i="2"/>
  <c r="J183" i="2"/>
  <c r="F183" i="2"/>
  <c r="F179" i="2"/>
  <c r="J179" i="2"/>
  <c r="K144" i="2"/>
  <c r="L144" i="2"/>
  <c r="G144" i="2"/>
  <c r="J191" i="2"/>
  <c r="F191" i="2"/>
  <c r="F187" i="2"/>
  <c r="J187" i="2"/>
  <c r="K176" i="2"/>
  <c r="G176" i="2"/>
  <c r="G175" i="2"/>
  <c r="K175" i="2"/>
  <c r="K168" i="2"/>
  <c r="L168" i="2"/>
  <c r="G168" i="2"/>
  <c r="G167" i="2"/>
  <c r="K167" i="2"/>
  <c r="K160" i="2"/>
  <c r="L160" i="2"/>
  <c r="G160" i="2"/>
  <c r="G159" i="2"/>
  <c r="K159" i="2"/>
  <c r="K152" i="2"/>
  <c r="L152" i="2"/>
  <c r="G152" i="2"/>
  <c r="G151" i="2"/>
  <c r="K151" i="2"/>
  <c r="D13" i="2"/>
  <c r="D12" i="2"/>
  <c r="F195" i="2"/>
  <c r="J195" i="2"/>
  <c r="L183" i="2"/>
  <c r="F182" i="2"/>
  <c r="K181" i="2"/>
  <c r="L179" i="2"/>
  <c r="F178" i="2"/>
  <c r="K177" i="2"/>
  <c r="J175" i="2"/>
  <c r="F175" i="2"/>
  <c r="F174" i="2"/>
  <c r="I174" i="2"/>
  <c r="J174" i="2"/>
  <c r="L170" i="2"/>
  <c r="J167" i="2"/>
  <c r="F167" i="2"/>
  <c r="F166" i="2"/>
  <c r="I166" i="2"/>
  <c r="J166" i="2"/>
  <c r="L162" i="2"/>
  <c r="J159" i="2"/>
  <c r="F159" i="2"/>
  <c r="F158" i="2"/>
  <c r="I158" i="2"/>
  <c r="J158" i="2"/>
  <c r="L154" i="2"/>
  <c r="J151" i="2"/>
  <c r="F151" i="2"/>
  <c r="F150" i="2"/>
  <c r="I150" i="2"/>
  <c r="J150" i="2"/>
  <c r="L147" i="2"/>
  <c r="F143" i="2"/>
  <c r="K134" i="2"/>
  <c r="H78" i="2"/>
  <c r="I78" i="2"/>
  <c r="F78" i="2"/>
  <c r="J78" i="2"/>
  <c r="H138" i="2"/>
  <c r="I138" i="2"/>
  <c r="F138" i="2"/>
  <c r="J133" i="2"/>
  <c r="K133" i="2"/>
  <c r="I133" i="2"/>
  <c r="F133" i="2"/>
  <c r="L133" i="2"/>
  <c r="J37" i="2"/>
  <c r="K37" i="2"/>
  <c r="H37" i="2"/>
  <c r="I37" i="2"/>
  <c r="F37" i="2"/>
  <c r="L37" i="2"/>
  <c r="N12" i="2"/>
  <c r="J12" i="2"/>
  <c r="J13" i="2"/>
  <c r="H46" i="2"/>
  <c r="I46" i="2"/>
  <c r="F46" i="2"/>
  <c r="J46" i="2"/>
  <c r="E98" i="7"/>
  <c r="I83" i="2"/>
  <c r="J143" i="2"/>
  <c r="K126" i="2"/>
  <c r="F83" i="2"/>
  <c r="I111" i="2"/>
  <c r="H111" i="2"/>
  <c r="H106" i="2"/>
  <c r="I106" i="2"/>
  <c r="F106" i="2"/>
  <c r="H110" i="2"/>
  <c r="I110" i="2"/>
  <c r="F110" i="2"/>
  <c r="J110" i="2"/>
  <c r="J101" i="2"/>
  <c r="K101" i="2"/>
  <c r="I101" i="2"/>
  <c r="F101" i="2"/>
  <c r="L101" i="2"/>
  <c r="K110" i="2"/>
  <c r="L138" i="2"/>
  <c r="L110" i="2"/>
  <c r="L46" i="2"/>
  <c r="J139" i="2"/>
  <c r="J83" i="2"/>
  <c r="I129" i="2"/>
  <c r="F129" i="2"/>
  <c r="L129" i="2"/>
  <c r="J129" i="2"/>
  <c r="K129" i="2"/>
  <c r="H129" i="2"/>
  <c r="J69" i="2"/>
  <c r="K69" i="2"/>
  <c r="H69" i="2"/>
  <c r="I69" i="2"/>
  <c r="F69" i="2"/>
  <c r="L69" i="2"/>
  <c r="L141" i="2"/>
  <c r="F141" i="2"/>
  <c r="F117" i="2"/>
  <c r="F85" i="2"/>
  <c r="F53" i="2"/>
  <c r="F21" i="2"/>
  <c r="I141" i="2"/>
  <c r="I117" i="2"/>
  <c r="I85" i="2"/>
  <c r="I53" i="2"/>
  <c r="H97" i="2"/>
  <c r="H79" i="2"/>
  <c r="H65" i="2"/>
  <c r="H47" i="2"/>
  <c r="H33" i="2"/>
  <c r="H12" i="2"/>
  <c r="K113" i="2"/>
  <c r="K97" i="2"/>
  <c r="K81" i="2"/>
  <c r="K65" i="2"/>
  <c r="K49" i="2"/>
  <c r="K33" i="2"/>
  <c r="F122" i="2"/>
  <c r="F90" i="2"/>
  <c r="F74" i="2"/>
  <c r="F58" i="2"/>
  <c r="F42" i="2"/>
  <c r="F26" i="2"/>
  <c r="I122" i="2"/>
  <c r="I90" i="2"/>
  <c r="I74" i="2"/>
  <c r="I58" i="2"/>
  <c r="I42" i="2"/>
  <c r="I26" i="2"/>
  <c r="J113" i="2"/>
  <c r="J97" i="2"/>
  <c r="J81" i="2"/>
  <c r="J65" i="2"/>
  <c r="J49" i="2"/>
  <c r="J33" i="2"/>
  <c r="L113" i="2"/>
  <c r="L97" i="2"/>
  <c r="L81" i="2"/>
  <c r="L65" i="2"/>
  <c r="L49" i="2"/>
  <c r="L33" i="2"/>
  <c r="F113" i="2"/>
  <c r="F97" i="2"/>
  <c r="F81" i="2"/>
  <c r="F65" i="2"/>
  <c r="F49" i="2"/>
  <c r="F33" i="2"/>
  <c r="I113" i="2"/>
  <c r="I81" i="2"/>
  <c r="I49" i="2"/>
  <c r="J79" i="2"/>
  <c r="J47" i="2"/>
  <c r="E102" i="7"/>
  <c r="F126" i="2"/>
  <c r="F94" i="2"/>
  <c r="F62" i="2"/>
  <c r="F30" i="2"/>
  <c r="I126" i="2"/>
  <c r="I94" i="2"/>
  <c r="I62" i="2"/>
  <c r="I30" i="2"/>
  <c r="T41" i="5"/>
  <c r="P48" i="5"/>
  <c r="R48" i="5"/>
  <c r="T48" i="5" s="1"/>
  <c r="P50" i="5"/>
  <c r="R50" i="5" s="1"/>
  <c r="T50" i="5" s="1"/>
  <c r="P44" i="5"/>
  <c r="R44" i="5" s="1"/>
  <c r="T44" i="5" s="1"/>
  <c r="G41" i="5"/>
  <c r="I41" i="5"/>
  <c r="V44" i="5"/>
  <c r="V36" i="5"/>
  <c r="V28" i="5"/>
  <c r="P61" i="5"/>
  <c r="R61" i="5" s="1"/>
  <c r="T61" i="5" s="1"/>
  <c r="P53" i="5"/>
  <c r="R53" i="5" s="1"/>
  <c r="T53" i="5" s="1"/>
  <c r="G47" i="5"/>
  <c r="I47" i="5"/>
  <c r="G43" i="5"/>
  <c r="I43" i="5"/>
  <c r="E40" i="5"/>
  <c r="F40" i="5"/>
  <c r="P40" i="5"/>
  <c r="P36" i="5"/>
  <c r="R36" i="5" s="1"/>
  <c r="T36" i="5" s="1"/>
  <c r="E31" i="5"/>
  <c r="F31" i="5"/>
  <c r="P29" i="5"/>
  <c r="R29" i="5"/>
  <c r="T29" i="5" s="1"/>
  <c r="G27" i="5"/>
  <c r="I27" i="5"/>
  <c r="E24" i="5"/>
  <c r="F24" i="5"/>
  <c r="P24" i="5"/>
  <c r="R24" i="5" s="1"/>
  <c r="T24" i="5" s="1"/>
  <c r="E60" i="5"/>
  <c r="F60" i="5"/>
  <c r="G56" i="5"/>
  <c r="P102" i="3"/>
  <c r="P86" i="3"/>
  <c r="V53" i="3"/>
  <c r="V46" i="3"/>
  <c r="V28" i="3"/>
  <c r="V21" i="3"/>
  <c r="E63" i="3"/>
  <c r="F63" i="3"/>
  <c r="P63" i="3"/>
  <c r="P57" i="3"/>
  <c r="R57" i="3" s="1"/>
  <c r="P24" i="3"/>
  <c r="P32" i="3"/>
  <c r="R32" i="3" s="1"/>
  <c r="P40" i="3"/>
  <c r="R40" i="3" s="1"/>
  <c r="P56" i="3"/>
  <c r="P64" i="3"/>
  <c r="P72" i="3"/>
  <c r="R72" i="3"/>
  <c r="V27" i="3"/>
  <c r="V35" i="3"/>
  <c r="V43" i="3"/>
  <c r="V51" i="3"/>
  <c r="P44" i="3"/>
  <c r="P52" i="3"/>
  <c r="P68" i="3"/>
  <c r="P76" i="3"/>
  <c r="V23" i="3"/>
  <c r="V31" i="3"/>
  <c r="V39" i="3"/>
  <c r="V47" i="3"/>
  <c r="P34" i="3"/>
  <c r="P49" i="3"/>
  <c r="R49" i="3" s="1"/>
  <c r="P66" i="3"/>
  <c r="R66" i="3"/>
  <c r="V26" i="3"/>
  <c r="V42" i="3"/>
  <c r="P96" i="3"/>
  <c r="P104" i="3"/>
  <c r="P22" i="3"/>
  <c r="P35" i="3"/>
  <c r="P50" i="3"/>
  <c r="R50" i="3"/>
  <c r="P67" i="3"/>
  <c r="R67" i="3" s="1"/>
  <c r="V34" i="3"/>
  <c r="V50" i="3"/>
  <c r="P100" i="3"/>
  <c r="E100" i="3"/>
  <c r="F100" i="3"/>
  <c r="G100" i="3"/>
  <c r="E82" i="3"/>
  <c r="F82" i="3"/>
  <c r="G82" i="3"/>
  <c r="P27" i="5"/>
  <c r="R27" i="5"/>
  <c r="T27" i="5" s="1"/>
  <c r="G25" i="5"/>
  <c r="I25" i="5"/>
  <c r="G48" i="3"/>
  <c r="I48" i="3"/>
  <c r="G42" i="3"/>
  <c r="I42" i="3"/>
  <c r="E40" i="3"/>
  <c r="F40" i="3"/>
  <c r="G40" i="3"/>
  <c r="I40" i="3"/>
  <c r="E37" i="3"/>
  <c r="F37" i="3"/>
  <c r="P37" i="3"/>
  <c r="R37" i="3" s="1"/>
  <c r="G25" i="3"/>
  <c r="I25" i="3"/>
  <c r="E23" i="3"/>
  <c r="F23" i="3"/>
  <c r="P23" i="3"/>
  <c r="R23" i="3" s="1"/>
  <c r="G104" i="3"/>
  <c r="V46" i="5"/>
  <c r="V38" i="5"/>
  <c r="V30" i="5"/>
  <c r="E51" i="5"/>
  <c r="F51" i="5"/>
  <c r="G53" i="5"/>
  <c r="I53" i="5"/>
  <c r="E59" i="5"/>
  <c r="F59" i="5"/>
  <c r="G61" i="5"/>
  <c r="I61" i="5"/>
  <c r="G24" i="5"/>
  <c r="I24" i="5"/>
  <c r="G28" i="5"/>
  <c r="I28" i="5"/>
  <c r="G36" i="5"/>
  <c r="I36" i="5"/>
  <c r="G40" i="5"/>
  <c r="I40" i="5"/>
  <c r="E55" i="5"/>
  <c r="F55" i="5"/>
  <c r="G57" i="5"/>
  <c r="I57" i="5"/>
  <c r="E63" i="5"/>
  <c r="F63" i="5"/>
  <c r="P63" i="5"/>
  <c r="G65" i="5"/>
  <c r="I65" i="5"/>
  <c r="G22" i="5"/>
  <c r="I22" i="5"/>
  <c r="G26" i="5"/>
  <c r="I26" i="5"/>
  <c r="G30" i="5"/>
  <c r="I30" i="5"/>
  <c r="G34" i="5"/>
  <c r="I34" i="5"/>
  <c r="G38" i="5"/>
  <c r="I38" i="5"/>
  <c r="G42" i="5"/>
  <c r="I42" i="5"/>
  <c r="V52" i="3"/>
  <c r="V45" i="3"/>
  <c r="V38" i="3"/>
  <c r="E71" i="3"/>
  <c r="F71" i="3"/>
  <c r="P71" i="3"/>
  <c r="E68" i="3"/>
  <c r="F68" i="3"/>
  <c r="E65" i="3"/>
  <c r="F65" i="3"/>
  <c r="G65" i="3"/>
  <c r="I65" i="3"/>
  <c r="E51" i="3"/>
  <c r="F51" i="3"/>
  <c r="P51" i="3"/>
  <c r="R51" i="3" s="1"/>
  <c r="E48" i="3"/>
  <c r="F48" i="3"/>
  <c r="P48" i="3"/>
  <c r="R48" i="3" s="1"/>
  <c r="P45" i="3"/>
  <c r="E31" i="3"/>
  <c r="F31" i="3"/>
  <c r="P31" i="3"/>
  <c r="P25" i="3"/>
  <c r="R25" i="3" s="1"/>
  <c r="E104" i="3"/>
  <c r="F104" i="3"/>
  <c r="E83" i="3"/>
  <c r="F83" i="3"/>
  <c r="P83" i="3"/>
  <c r="E91" i="3"/>
  <c r="F91" i="3"/>
  <c r="G91" i="3"/>
  <c r="E99" i="3"/>
  <c r="F99" i="3"/>
  <c r="G99" i="3"/>
  <c r="G101" i="3"/>
  <c r="E84" i="3"/>
  <c r="F84" i="3"/>
  <c r="P84" i="3"/>
  <c r="E92" i="3"/>
  <c r="F92" i="3"/>
  <c r="G92" i="3"/>
  <c r="G94" i="3"/>
  <c r="E87" i="3"/>
  <c r="F87" i="3"/>
  <c r="P87" i="3"/>
  <c r="E94" i="3"/>
  <c r="F94" i="3"/>
  <c r="G22" i="3"/>
  <c r="I22" i="3"/>
  <c r="E26" i="3"/>
  <c r="F26" i="3"/>
  <c r="E34" i="3"/>
  <c r="F34" i="3"/>
  <c r="G34" i="3"/>
  <c r="I34" i="3"/>
  <c r="G35" i="3"/>
  <c r="I35" i="3"/>
  <c r="E42" i="3"/>
  <c r="F42" i="3"/>
  <c r="P42" i="3"/>
  <c r="R42" i="3" s="1"/>
  <c r="G43" i="3"/>
  <c r="I43" i="3"/>
  <c r="E50" i="3"/>
  <c r="F50" i="3"/>
  <c r="G50" i="3"/>
  <c r="I50" i="3"/>
  <c r="G51" i="3"/>
  <c r="I51" i="3"/>
  <c r="E58" i="3"/>
  <c r="F58" i="3"/>
  <c r="E66" i="3"/>
  <c r="F66" i="3"/>
  <c r="G66" i="3"/>
  <c r="I66" i="3"/>
  <c r="G67" i="3"/>
  <c r="I67" i="3"/>
  <c r="E74" i="3"/>
  <c r="F74" i="3"/>
  <c r="G74" i="3"/>
  <c r="I74" i="3"/>
  <c r="G75" i="3"/>
  <c r="I75" i="3"/>
  <c r="E81" i="3"/>
  <c r="F81" i="3"/>
  <c r="P81" i="3"/>
  <c r="E85" i="3"/>
  <c r="F85" i="3"/>
  <c r="G85" i="3"/>
  <c r="G95" i="3"/>
  <c r="G98" i="3"/>
  <c r="E102" i="3"/>
  <c r="F102" i="3"/>
  <c r="E30" i="3"/>
  <c r="F30" i="3"/>
  <c r="G30" i="3"/>
  <c r="I30" i="3"/>
  <c r="E38" i="3"/>
  <c r="F38" i="3"/>
  <c r="P38" i="3"/>
  <c r="R38" i="3" s="1"/>
  <c r="E46" i="3"/>
  <c r="F46" i="3"/>
  <c r="E54" i="3"/>
  <c r="F54" i="3"/>
  <c r="P54" i="3"/>
  <c r="G55" i="3"/>
  <c r="I55" i="3"/>
  <c r="E62" i="3"/>
  <c r="F62" i="3"/>
  <c r="G62" i="3"/>
  <c r="I62" i="3"/>
  <c r="G63" i="3"/>
  <c r="I63" i="3"/>
  <c r="E70" i="3"/>
  <c r="F70" i="3"/>
  <c r="P70" i="3"/>
  <c r="E86" i="3"/>
  <c r="F86" i="3"/>
  <c r="G86" i="3"/>
  <c r="G103" i="3"/>
  <c r="E28" i="3"/>
  <c r="F28" i="3"/>
  <c r="G28" i="3"/>
  <c r="I28" i="3"/>
  <c r="G38" i="3"/>
  <c r="I38" i="3"/>
  <c r="E43" i="3"/>
  <c r="F43" i="3"/>
  <c r="P43" i="3"/>
  <c r="E45" i="3"/>
  <c r="F45" i="3"/>
  <c r="G45" i="3"/>
  <c r="I45" i="3"/>
  <c r="E60" i="3"/>
  <c r="F60" i="3"/>
  <c r="G60" i="3"/>
  <c r="I60" i="3"/>
  <c r="G68" i="3"/>
  <c r="I68" i="3"/>
  <c r="G70" i="3"/>
  <c r="I70" i="3"/>
  <c r="E75" i="3"/>
  <c r="F75" i="3"/>
  <c r="P75" i="3"/>
  <c r="G83" i="3"/>
  <c r="E88" i="3"/>
  <c r="F88" i="3"/>
  <c r="P88" i="3"/>
  <c r="E93" i="3"/>
  <c r="F93" i="3"/>
  <c r="P93" i="3"/>
  <c r="E27" i="3"/>
  <c r="F27" i="3"/>
  <c r="G27" i="3"/>
  <c r="I27" i="3"/>
  <c r="E29" i="3"/>
  <c r="F29" i="3"/>
  <c r="G37" i="3"/>
  <c r="I37" i="3"/>
  <c r="E44" i="3"/>
  <c r="F44" i="3"/>
  <c r="G52" i="3"/>
  <c r="I52" i="3"/>
  <c r="E59" i="3"/>
  <c r="F59" i="3"/>
  <c r="P59" i="3"/>
  <c r="E61" i="3"/>
  <c r="F61" i="3"/>
  <c r="G69" i="3"/>
  <c r="I69" i="3"/>
  <c r="E76" i="3"/>
  <c r="F76" i="3"/>
  <c r="G76" i="3"/>
  <c r="I76" i="3"/>
  <c r="P116" i="1"/>
  <c r="R116" i="1" s="1"/>
  <c r="T116" i="1" s="1"/>
  <c r="G116" i="1"/>
  <c r="K116" i="1"/>
  <c r="V40" i="5"/>
  <c r="V32" i="5"/>
  <c r="V24" i="5"/>
  <c r="P65" i="5"/>
  <c r="P57" i="5"/>
  <c r="G49" i="5"/>
  <c r="I49" i="5"/>
  <c r="G45" i="5"/>
  <c r="E39" i="5"/>
  <c r="F39" i="5"/>
  <c r="P37" i="5"/>
  <c r="R37" i="5" s="1"/>
  <c r="T37" i="5" s="1"/>
  <c r="G35" i="5"/>
  <c r="I35" i="5"/>
  <c r="E32" i="5"/>
  <c r="F32" i="5"/>
  <c r="P32" i="5"/>
  <c r="P28" i="5"/>
  <c r="R28" i="5" s="1"/>
  <c r="T28" i="5" s="1"/>
  <c r="E23" i="5"/>
  <c r="F23" i="5"/>
  <c r="D15" i="5"/>
  <c r="C19" i="5" s="1"/>
  <c r="E62" i="5"/>
  <c r="F62" i="5"/>
  <c r="G54" i="5"/>
  <c r="I54" i="5"/>
  <c r="P94" i="3"/>
  <c r="G81" i="3"/>
  <c r="V44" i="3"/>
  <c r="V37" i="3"/>
  <c r="V30" i="3"/>
  <c r="E73" i="3"/>
  <c r="F73" i="3"/>
  <c r="P73" i="3"/>
  <c r="G64" i="3"/>
  <c r="I64" i="3"/>
  <c r="G61" i="3"/>
  <c r="I61" i="3"/>
  <c r="G58" i="3"/>
  <c r="I58" i="3"/>
  <c r="E56" i="3"/>
  <c r="F56" i="3"/>
  <c r="G56" i="3"/>
  <c r="I56" i="3"/>
  <c r="E53" i="3"/>
  <c r="F53" i="3"/>
  <c r="P53" i="3"/>
  <c r="G44" i="3"/>
  <c r="I44" i="3"/>
  <c r="G41" i="3"/>
  <c r="I41" i="3"/>
  <c r="E39" i="3"/>
  <c r="F39" i="3"/>
  <c r="P39" i="3"/>
  <c r="E36" i="3"/>
  <c r="F36" i="3"/>
  <c r="G36" i="3"/>
  <c r="I36" i="3"/>
  <c r="E33" i="3"/>
  <c r="F33" i="3"/>
  <c r="G33" i="3"/>
  <c r="I33" i="3"/>
  <c r="P27" i="3"/>
  <c r="G24" i="3"/>
  <c r="I24" i="3"/>
  <c r="G102" i="3"/>
  <c r="E97" i="3"/>
  <c r="F97" i="3"/>
  <c r="P97" i="3"/>
  <c r="R155" i="1"/>
  <c r="T155" i="1" s="1"/>
  <c r="P112" i="1"/>
  <c r="G112" i="1"/>
  <c r="K112" i="1"/>
  <c r="P61" i="3"/>
  <c r="P58" i="3"/>
  <c r="P55" i="3"/>
  <c r="R55" i="3"/>
  <c r="E47" i="3"/>
  <c r="F47" i="3"/>
  <c r="G47" i="3"/>
  <c r="I47" i="3"/>
  <c r="P41" i="3"/>
  <c r="E21" i="3"/>
  <c r="F21" i="3"/>
  <c r="D16" i="3"/>
  <c r="D19" i="3" s="1"/>
  <c r="G96" i="3"/>
  <c r="E90" i="3"/>
  <c r="F90" i="3"/>
  <c r="P90" i="3"/>
  <c r="G108" i="1"/>
  <c r="K108" i="1"/>
  <c r="P108" i="1"/>
  <c r="R108" i="1" s="1"/>
  <c r="T108" i="1" s="1"/>
  <c r="P118" i="1"/>
  <c r="G118" i="1"/>
  <c r="K118" i="1"/>
  <c r="G107" i="1"/>
  <c r="K107" i="1"/>
  <c r="P107" i="1"/>
  <c r="R107" i="1"/>
  <c r="T107" i="1" s="1"/>
  <c r="E89" i="3"/>
  <c r="F89" i="3"/>
  <c r="G104" i="1"/>
  <c r="K104" i="1"/>
  <c r="P104" i="1"/>
  <c r="R104" i="1" s="1"/>
  <c r="T104" i="1" s="1"/>
  <c r="G100" i="1"/>
  <c r="K100" i="1"/>
  <c r="P100" i="1"/>
  <c r="R100" i="1"/>
  <c r="T100" i="1"/>
  <c r="P110" i="1"/>
  <c r="R110" i="1" s="1"/>
  <c r="T110" i="1" s="1"/>
  <c r="G110" i="1"/>
  <c r="K110" i="1"/>
  <c r="P102" i="1"/>
  <c r="G102" i="1"/>
  <c r="K102" i="1"/>
  <c r="R159" i="1"/>
  <c r="T159" i="1" s="1"/>
  <c r="P114" i="1"/>
  <c r="R114" i="1"/>
  <c r="T114" i="1"/>
  <c r="G114" i="1"/>
  <c r="K114" i="1"/>
  <c r="G97" i="1"/>
  <c r="K97" i="1"/>
  <c r="P97" i="1"/>
  <c r="G88" i="1"/>
  <c r="K88" i="1"/>
  <c r="P88" i="1"/>
  <c r="P103" i="1"/>
  <c r="R103" i="1"/>
  <c r="T103" i="1" s="1"/>
  <c r="G103" i="1"/>
  <c r="K103" i="1"/>
  <c r="F17" i="1"/>
  <c r="P92" i="1"/>
  <c r="R92" i="1"/>
  <c r="T92" i="1" s="1"/>
  <c r="R87" i="1"/>
  <c r="T87" i="1" s="1"/>
  <c r="P76" i="1"/>
  <c r="R76" i="1" s="1"/>
  <c r="T76" i="1" s="1"/>
  <c r="P52" i="1"/>
  <c r="R52" i="1"/>
  <c r="T52" i="1" s="1"/>
  <c r="R95" i="1"/>
  <c r="T95" i="1" s="1"/>
  <c r="P56" i="1"/>
  <c r="R56" i="1" s="1"/>
  <c r="T56" i="1" s="1"/>
  <c r="R36" i="1"/>
  <c r="T36" i="1"/>
  <c r="P60" i="1"/>
  <c r="R60" i="1" s="1"/>
  <c r="T60" i="1" s="1"/>
  <c r="R91" i="1"/>
  <c r="T91" i="1" s="1"/>
  <c r="G87" i="1"/>
  <c r="J87" i="1"/>
  <c r="P72" i="1"/>
  <c r="R72" i="1" s="1"/>
  <c r="T72" i="1" s="1"/>
  <c r="R40" i="1"/>
  <c r="T40" i="1" s="1"/>
  <c r="P81" i="1"/>
  <c r="R81" i="1"/>
  <c r="T81" i="1" s="1"/>
  <c r="P77" i="1"/>
  <c r="R77" i="1"/>
  <c r="T77" i="1"/>
  <c r="P73" i="1"/>
  <c r="R73" i="1" s="1"/>
  <c r="T73" i="1" s="1"/>
  <c r="P69" i="1"/>
  <c r="R69" i="1" s="1"/>
  <c r="T69" i="1"/>
  <c r="P65" i="1"/>
  <c r="R65" i="1"/>
  <c r="T65" i="1" s="1"/>
  <c r="P61" i="1"/>
  <c r="R61" i="1" s="1"/>
  <c r="T61" i="1" s="1"/>
  <c r="P57" i="1"/>
  <c r="R57" i="1"/>
  <c r="T57" i="1" s="1"/>
  <c r="P53" i="1"/>
  <c r="R53" i="1" s="1"/>
  <c r="T53" i="1" s="1"/>
  <c r="P49" i="1"/>
  <c r="R49" i="1"/>
  <c r="T49" i="1" s="1"/>
  <c r="P45" i="1"/>
  <c r="R45" i="1" s="1"/>
  <c r="T45" i="1" s="1"/>
  <c r="P41" i="1"/>
  <c r="R41" i="1" s="1"/>
  <c r="T41" i="1" s="1"/>
  <c r="P37" i="1"/>
  <c r="R37" i="1" s="1"/>
  <c r="T37" i="1"/>
  <c r="E24" i="1"/>
  <c r="F24" i="1"/>
  <c r="P24" i="1"/>
  <c r="E160" i="1"/>
  <c r="F160" i="1"/>
  <c r="E152" i="1"/>
  <c r="F152" i="1"/>
  <c r="E144" i="1"/>
  <c r="F144" i="1"/>
  <c r="E136" i="1"/>
  <c r="E128" i="1"/>
  <c r="E120" i="1"/>
  <c r="W6" i="1"/>
  <c r="G161" i="1"/>
  <c r="K161" i="1"/>
  <c r="G159" i="1"/>
  <c r="K159" i="1"/>
  <c r="E157" i="1"/>
  <c r="F157" i="1"/>
  <c r="G151" i="1"/>
  <c r="K151" i="1"/>
  <c r="E149" i="1"/>
  <c r="F149" i="1"/>
  <c r="G143" i="1"/>
  <c r="K143" i="1"/>
  <c r="E141" i="1"/>
  <c r="F141" i="1"/>
  <c r="G135" i="1"/>
  <c r="K135" i="1"/>
  <c r="E133" i="1"/>
  <c r="F133" i="1"/>
  <c r="G127" i="1"/>
  <c r="K127" i="1"/>
  <c r="E125" i="1"/>
  <c r="F125" i="1"/>
  <c r="W10" i="1"/>
  <c r="W5" i="1"/>
  <c r="P98" i="1"/>
  <c r="R98" i="1" s="1"/>
  <c r="T98" i="1" s="1"/>
  <c r="P94" i="1"/>
  <c r="R94" i="1" s="1"/>
  <c r="T94" i="1" s="1"/>
  <c r="P90" i="1"/>
  <c r="R90" i="1" s="1"/>
  <c r="T90" i="1" s="1"/>
  <c r="P86" i="1"/>
  <c r="R86" i="1"/>
  <c r="T86" i="1"/>
  <c r="P82" i="1"/>
  <c r="R82" i="1" s="1"/>
  <c r="T82" i="1" s="1"/>
  <c r="P78" i="1"/>
  <c r="R78" i="1"/>
  <c r="T78" i="1" s="1"/>
  <c r="P74" i="1"/>
  <c r="R74" i="1" s="1"/>
  <c r="T74" i="1"/>
  <c r="P70" i="1"/>
  <c r="R70" i="1" s="1"/>
  <c r="T70" i="1" s="1"/>
  <c r="P66" i="1"/>
  <c r="R66" i="1" s="1"/>
  <c r="T66" i="1" s="1"/>
  <c r="P62" i="1"/>
  <c r="R62" i="1"/>
  <c r="T62" i="1" s="1"/>
  <c r="P58" i="1"/>
  <c r="R58" i="1" s="1"/>
  <c r="T58" i="1" s="1"/>
  <c r="P54" i="1"/>
  <c r="R54" i="1"/>
  <c r="T54" i="1" s="1"/>
  <c r="P50" i="1"/>
  <c r="R50" i="1" s="1"/>
  <c r="T50" i="1" s="1"/>
  <c r="P46" i="1"/>
  <c r="R46" i="1"/>
  <c r="T46" i="1" s="1"/>
  <c r="P42" i="1"/>
  <c r="R42" i="1" s="1"/>
  <c r="T42" i="1" s="1"/>
  <c r="P38" i="1"/>
  <c r="R38" i="1" s="1"/>
  <c r="T38" i="1" s="1"/>
  <c r="P34" i="1"/>
  <c r="R34" i="1" s="1"/>
  <c r="T34" i="1"/>
  <c r="E33" i="1"/>
  <c r="P30" i="1"/>
  <c r="R30" i="1" s="1"/>
  <c r="T30" i="1" s="1"/>
  <c r="E29" i="1"/>
  <c r="F29" i="1"/>
  <c r="G29" i="1"/>
  <c r="K29" i="1"/>
  <c r="P26" i="1"/>
  <c r="R26" i="1"/>
  <c r="T26" i="1" s="1"/>
  <c r="E25" i="1"/>
  <c r="F25" i="1"/>
  <c r="G25" i="1"/>
  <c r="K25" i="1"/>
  <c r="P22" i="1"/>
  <c r="R22" i="1"/>
  <c r="T22" i="1" s="1"/>
  <c r="E21" i="1"/>
  <c r="F21" i="1"/>
  <c r="E154" i="1"/>
  <c r="F154" i="1"/>
  <c r="P154" i="1"/>
  <c r="E146" i="1"/>
  <c r="F146" i="1"/>
  <c r="P146" i="1"/>
  <c r="E138" i="1"/>
  <c r="F138" i="1"/>
  <c r="P138" i="1"/>
  <c r="E130" i="1"/>
  <c r="F130" i="1"/>
  <c r="P130" i="1"/>
  <c r="E122" i="1"/>
  <c r="F122" i="1"/>
  <c r="P122" i="1"/>
  <c r="W9" i="1"/>
  <c r="W4" i="1"/>
  <c r="E161" i="1"/>
  <c r="F161" i="1"/>
  <c r="W3" i="1"/>
  <c r="P161" i="1"/>
  <c r="R161" i="1" s="1"/>
  <c r="T161" i="1" s="1"/>
  <c r="W30" i="1"/>
  <c r="P83" i="1"/>
  <c r="R83" i="1" s="1"/>
  <c r="T83" i="1" s="1"/>
  <c r="P79" i="1"/>
  <c r="R79" i="1" s="1"/>
  <c r="T79" i="1" s="1"/>
  <c r="P75" i="1"/>
  <c r="R75" i="1" s="1"/>
  <c r="T75" i="1" s="1"/>
  <c r="P71" i="1"/>
  <c r="R71" i="1" s="1"/>
  <c r="T71" i="1" s="1"/>
  <c r="P67" i="1"/>
  <c r="R67" i="1"/>
  <c r="T67" i="1"/>
  <c r="P63" i="1"/>
  <c r="R63" i="1" s="1"/>
  <c r="T63" i="1" s="1"/>
  <c r="P59" i="1"/>
  <c r="R59" i="1" s="1"/>
  <c r="T59" i="1" s="1"/>
  <c r="P55" i="1"/>
  <c r="R55" i="1" s="1"/>
  <c r="T55" i="1" s="1"/>
  <c r="P51" i="1"/>
  <c r="R51" i="1" s="1"/>
  <c r="T51" i="1" s="1"/>
  <c r="P47" i="1"/>
  <c r="R47" i="1" s="1"/>
  <c r="T47" i="1"/>
  <c r="P43" i="1"/>
  <c r="R43" i="1" s="1"/>
  <c r="T43" i="1" s="1"/>
  <c r="P39" i="1"/>
  <c r="R39" i="1" s="1"/>
  <c r="T39" i="1" s="1"/>
  <c r="P35" i="1"/>
  <c r="R35" i="1"/>
  <c r="T35" i="1"/>
  <c r="P31" i="1"/>
  <c r="R31" i="1" s="1"/>
  <c r="T31" i="1" s="1"/>
  <c r="P27" i="1"/>
  <c r="R27" i="1" s="1"/>
  <c r="T27" i="1" s="1"/>
  <c r="P23" i="1"/>
  <c r="R23" i="1" s="1"/>
  <c r="T23" i="1" s="1"/>
  <c r="E22" i="1"/>
  <c r="F22" i="1"/>
  <c r="G22" i="1"/>
  <c r="K22" i="1"/>
  <c r="W12" i="1"/>
  <c r="G158" i="1"/>
  <c r="E156" i="1"/>
  <c r="F156" i="1"/>
  <c r="P156" i="1"/>
  <c r="G150" i="1"/>
  <c r="K150" i="1"/>
  <c r="E148" i="1"/>
  <c r="F148" i="1"/>
  <c r="P148" i="1"/>
  <c r="R148" i="1" s="1"/>
  <c r="T148" i="1" s="1"/>
  <c r="G142" i="1"/>
  <c r="E140" i="1"/>
  <c r="F140" i="1"/>
  <c r="P140" i="1"/>
  <c r="G134" i="1"/>
  <c r="E132" i="1"/>
  <c r="F132" i="1"/>
  <c r="P132" i="1"/>
  <c r="G126" i="1"/>
  <c r="E124" i="1"/>
  <c r="F124" i="1"/>
  <c r="P124" i="1"/>
  <c r="W2" i="1"/>
  <c r="W29" i="1"/>
  <c r="G32" i="1"/>
  <c r="K32" i="1"/>
  <c r="G28" i="1"/>
  <c r="K28" i="1"/>
  <c r="W11" i="1"/>
  <c r="G155" i="1"/>
  <c r="K155" i="1"/>
  <c r="E153" i="1"/>
  <c r="F153" i="1"/>
  <c r="G147" i="1"/>
  <c r="K147" i="1"/>
  <c r="E145" i="1"/>
  <c r="F145" i="1"/>
  <c r="G139" i="1"/>
  <c r="K139" i="1"/>
  <c r="E137" i="1"/>
  <c r="F137" i="1"/>
  <c r="G131" i="1"/>
  <c r="K131" i="1"/>
  <c r="E129" i="1"/>
  <c r="F129" i="1"/>
  <c r="G123" i="1"/>
  <c r="J123" i="1"/>
  <c r="W8" i="1"/>
  <c r="P137" i="1"/>
  <c r="R137" i="1" s="1"/>
  <c r="T137" i="1" s="1"/>
  <c r="G137" i="1"/>
  <c r="J137" i="1"/>
  <c r="F128" i="1"/>
  <c r="E93" i="7"/>
  <c r="G153" i="1"/>
  <c r="K153" i="1"/>
  <c r="P153" i="1"/>
  <c r="R153" i="1" s="1"/>
  <c r="T153" i="1" s="1"/>
  <c r="G89" i="3"/>
  <c r="P89" i="3"/>
  <c r="R27" i="3"/>
  <c r="R53" i="3"/>
  <c r="P46" i="3"/>
  <c r="G46" i="3"/>
  <c r="I46" i="3"/>
  <c r="G59" i="3"/>
  <c r="I59" i="3"/>
  <c r="T131" i="1"/>
  <c r="G87" i="3"/>
  <c r="R44" i="3"/>
  <c r="E105" i="7"/>
  <c r="E12" i="7"/>
  <c r="G191" i="4"/>
  <c r="G311" i="4"/>
  <c r="H311" i="4"/>
  <c r="G133" i="1"/>
  <c r="J133" i="1"/>
  <c r="P133" i="1"/>
  <c r="G144" i="1"/>
  <c r="K144" i="1"/>
  <c r="P144" i="1"/>
  <c r="R144" i="1" s="1"/>
  <c r="T144" i="1" s="1"/>
  <c r="P29" i="1"/>
  <c r="R29" i="1" s="1"/>
  <c r="T29" i="1" s="1"/>
  <c r="R126" i="1"/>
  <c r="T126" i="1"/>
  <c r="K126" i="1"/>
  <c r="K158" i="1"/>
  <c r="G148" i="1"/>
  <c r="K148" i="1"/>
  <c r="G146" i="1"/>
  <c r="K146" i="1"/>
  <c r="R97" i="1"/>
  <c r="T97" i="1" s="1"/>
  <c r="R150" i="1"/>
  <c r="T150" i="1"/>
  <c r="R112" i="1"/>
  <c r="T112" i="1" s="1"/>
  <c r="P30" i="3"/>
  <c r="R30" i="3" s="1"/>
  <c r="G54" i="3"/>
  <c r="I54" i="3"/>
  <c r="R43" i="3"/>
  <c r="G71" i="3"/>
  <c r="I71" i="3"/>
  <c r="G39" i="3"/>
  <c r="I39" i="3"/>
  <c r="G88" i="3"/>
  <c r="P26" i="3"/>
  <c r="G26" i="3"/>
  <c r="I26" i="3"/>
  <c r="P62" i="3"/>
  <c r="R62" i="3" s="1"/>
  <c r="R35" i="3"/>
  <c r="P36" i="3"/>
  <c r="R36" i="3" s="1"/>
  <c r="R64" i="3"/>
  <c r="E97" i="7"/>
  <c r="G82" i="4"/>
  <c r="G130" i="4"/>
  <c r="G169" i="4"/>
  <c r="G193" i="4"/>
  <c r="F33" i="1"/>
  <c r="E23" i="7"/>
  <c r="F120" i="1"/>
  <c r="E124" i="7"/>
  <c r="R56" i="3"/>
  <c r="G279" i="4"/>
  <c r="G141" i="1"/>
  <c r="K141" i="1"/>
  <c r="P141" i="1"/>
  <c r="G152" i="1"/>
  <c r="K152" i="1"/>
  <c r="P152" i="1"/>
  <c r="R152" i="1" s="1"/>
  <c r="T152" i="1" s="1"/>
  <c r="D15" i="3"/>
  <c r="C19" i="3" s="1"/>
  <c r="P91" i="3"/>
  <c r="R70" i="3"/>
  <c r="G59" i="5"/>
  <c r="I59" i="5"/>
  <c r="P59" i="5"/>
  <c r="P33" i="3"/>
  <c r="R33" i="3"/>
  <c r="P28" i="3"/>
  <c r="R28" i="3"/>
  <c r="G24" i="1"/>
  <c r="K24" i="1"/>
  <c r="R134" i="1"/>
  <c r="T134" i="1"/>
  <c r="K134" i="1"/>
  <c r="G124" i="1"/>
  <c r="J124" i="1"/>
  <c r="G156" i="1"/>
  <c r="K156" i="1"/>
  <c r="G122" i="1"/>
  <c r="J122" i="1"/>
  <c r="G154" i="1"/>
  <c r="K154" i="1"/>
  <c r="R32" i="1"/>
  <c r="T32" i="1"/>
  <c r="R102" i="1"/>
  <c r="T102" i="1" s="1"/>
  <c r="R151" i="1"/>
  <c r="T151" i="1" s="1"/>
  <c r="R41" i="3"/>
  <c r="G84" i="3"/>
  <c r="G39" i="5"/>
  <c r="I39" i="5"/>
  <c r="P39" i="5"/>
  <c r="R75" i="3"/>
  <c r="G31" i="3"/>
  <c r="I31" i="3"/>
  <c r="G93" i="3"/>
  <c r="G55" i="5"/>
  <c r="I55" i="5"/>
  <c r="P55" i="5"/>
  <c r="P92" i="3"/>
  <c r="R22" i="3"/>
  <c r="P85" i="3"/>
  <c r="R63" i="3"/>
  <c r="P99" i="3"/>
  <c r="G31" i="5"/>
  <c r="I31" i="5"/>
  <c r="P31" i="5"/>
  <c r="R69" i="3"/>
  <c r="E15" i="7"/>
  <c r="E11" i="7"/>
  <c r="E94" i="7"/>
  <c r="G108" i="4"/>
  <c r="G115" i="4"/>
  <c r="G287" i="4"/>
  <c r="G335" i="4"/>
  <c r="G129" i="1"/>
  <c r="J129" i="1"/>
  <c r="P129" i="1"/>
  <c r="G21" i="1"/>
  <c r="K21" i="1"/>
  <c r="D16" i="1"/>
  <c r="D19" i="1"/>
  <c r="R154" i="1"/>
  <c r="T154" i="1"/>
  <c r="I45" i="5"/>
  <c r="K142" i="1"/>
  <c r="G132" i="1"/>
  <c r="K132" i="1"/>
  <c r="G130" i="1"/>
  <c r="K130" i="1"/>
  <c r="P21" i="1"/>
  <c r="R118" i="1"/>
  <c r="T118" i="1" s="1"/>
  <c r="P62" i="5"/>
  <c r="G62" i="5"/>
  <c r="I62" i="5"/>
  <c r="P29" i="3"/>
  <c r="R29" i="3" s="1"/>
  <c r="G29" i="3"/>
  <c r="I29" i="3"/>
  <c r="G23" i="3"/>
  <c r="I23" i="3"/>
  <c r="G73" i="3"/>
  <c r="I73" i="3"/>
  <c r="R34" i="3"/>
  <c r="R68" i="3"/>
  <c r="P74" i="3"/>
  <c r="R74" i="3"/>
  <c r="I56" i="5"/>
  <c r="R40" i="5"/>
  <c r="T40" i="5" s="1"/>
  <c r="E89" i="7"/>
  <c r="E19" i="7"/>
  <c r="E90" i="7"/>
  <c r="G177" i="4"/>
  <c r="G185" i="4"/>
  <c r="R122" i="1"/>
  <c r="T122" i="1"/>
  <c r="G160" i="1"/>
  <c r="K160" i="1"/>
  <c r="P160" i="1"/>
  <c r="R160" i="1"/>
  <c r="T160" i="1" s="1"/>
  <c r="R45" i="3"/>
  <c r="R76" i="3"/>
  <c r="G157" i="1"/>
  <c r="K157" i="1"/>
  <c r="P157" i="1"/>
  <c r="R157" i="1" s="1"/>
  <c r="T157" i="1" s="1"/>
  <c r="F136" i="1"/>
  <c r="E101" i="7"/>
  <c r="R58" i="3"/>
  <c r="P23" i="5"/>
  <c r="R23" i="5" s="1"/>
  <c r="T23" i="5" s="1"/>
  <c r="G23" i="5"/>
  <c r="I23" i="5"/>
  <c r="D16" i="5"/>
  <c r="D19" i="5" s="1"/>
  <c r="R57" i="5"/>
  <c r="T57" i="5"/>
  <c r="G32" i="5"/>
  <c r="I32" i="5"/>
  <c r="R143" i="1"/>
  <c r="T143" i="1"/>
  <c r="P21" i="3"/>
  <c r="R21" i="3" s="1"/>
  <c r="P60" i="3"/>
  <c r="R60" i="3" s="1"/>
  <c r="R24" i="3"/>
  <c r="G60" i="5"/>
  <c r="I60" i="5"/>
  <c r="P60" i="5"/>
  <c r="R60" i="5" s="1"/>
  <c r="T60" i="5" s="1"/>
  <c r="E14" i="7"/>
  <c r="E87" i="7"/>
  <c r="G78" i="4"/>
  <c r="H127" i="4"/>
  <c r="G127" i="4"/>
  <c r="G263" i="4"/>
  <c r="H303" i="4"/>
  <c r="G303" i="4"/>
  <c r="G149" i="1"/>
  <c r="K149" i="1"/>
  <c r="P149" i="1"/>
  <c r="R149" i="1" s="1"/>
  <c r="T149" i="1" s="1"/>
  <c r="G51" i="5"/>
  <c r="P51" i="5"/>
  <c r="P145" i="1"/>
  <c r="G145" i="1"/>
  <c r="K145" i="1"/>
  <c r="R138" i="1"/>
  <c r="T138" i="1" s="1"/>
  <c r="G125" i="1"/>
  <c r="K125" i="1"/>
  <c r="P125" i="1"/>
  <c r="R125" i="1" s="1"/>
  <c r="T125" i="1" s="1"/>
  <c r="G21" i="3"/>
  <c r="I21" i="3"/>
  <c r="G140" i="1"/>
  <c r="J140" i="1"/>
  <c r="G138" i="1"/>
  <c r="K138" i="1"/>
  <c r="P25" i="1"/>
  <c r="R25" i="1"/>
  <c r="T25" i="1"/>
  <c r="R88" i="1"/>
  <c r="T88" i="1" s="1"/>
  <c r="R127" i="1"/>
  <c r="T127" i="1" s="1"/>
  <c r="R123" i="1"/>
  <c r="T123" i="1" s="1"/>
  <c r="R61" i="3"/>
  <c r="P47" i="3"/>
  <c r="R47" i="3"/>
  <c r="R65" i="5"/>
  <c r="T65" i="5" s="1"/>
  <c r="G97" i="3"/>
  <c r="G53" i="3"/>
  <c r="I53" i="3"/>
  <c r="G90" i="3"/>
  <c r="P65" i="3"/>
  <c r="R65" i="3" s="1"/>
  <c r="P82" i="3"/>
  <c r="R52" i="3"/>
  <c r="G63" i="5"/>
  <c r="I63" i="5"/>
  <c r="E95" i="7"/>
  <c r="E103" i="7"/>
  <c r="G97" i="4"/>
  <c r="G153" i="4"/>
  <c r="G239" i="4"/>
  <c r="G161" i="4"/>
  <c r="G302" i="4"/>
  <c r="G319" i="4"/>
  <c r="H319" i="4"/>
  <c r="R54" i="3"/>
  <c r="R124" i="1"/>
  <c r="T124" i="1" s="1"/>
  <c r="G128" i="1"/>
  <c r="K128" i="1"/>
  <c r="P128" i="1"/>
  <c r="R128" i="1"/>
  <c r="T128" i="1" s="1"/>
  <c r="R71" i="3"/>
  <c r="R145" i="1"/>
  <c r="T145" i="1" s="1"/>
  <c r="R62" i="5"/>
  <c r="T62" i="5" s="1"/>
  <c r="G120" i="1"/>
  <c r="P120" i="1"/>
  <c r="R26" i="3"/>
  <c r="R130" i="1"/>
  <c r="T130" i="1" s="1"/>
  <c r="R51" i="5"/>
  <c r="T51" i="5" s="1"/>
  <c r="R73" i="3"/>
  <c r="R39" i="5"/>
  <c r="T39" i="5"/>
  <c r="R141" i="1"/>
  <c r="T141" i="1" s="1"/>
  <c r="I51" i="5"/>
  <c r="R129" i="1"/>
  <c r="T129" i="1"/>
  <c r="R59" i="5"/>
  <c r="T59" i="5" s="1"/>
  <c r="G33" i="1"/>
  <c r="K33" i="1"/>
  <c r="P33" i="1"/>
  <c r="R33" i="1"/>
  <c r="T33" i="1" s="1"/>
  <c r="R146" i="1"/>
  <c r="T146" i="1"/>
  <c r="R132" i="1"/>
  <c r="T132" i="1"/>
  <c r="R156" i="1"/>
  <c r="T156" i="1" s="1"/>
  <c r="R31" i="3"/>
  <c r="R55" i="5"/>
  <c r="T55" i="5" s="1"/>
  <c r="R46" i="3"/>
  <c r="R59" i="3"/>
  <c r="R24" i="1"/>
  <c r="T24" i="1"/>
  <c r="R140" i="1"/>
  <c r="T140" i="1"/>
  <c r="G136" i="1"/>
  <c r="J136" i="1"/>
  <c r="P136" i="1"/>
  <c r="R136" i="1" s="1"/>
  <c r="T136" i="1" s="1"/>
  <c r="R21" i="1"/>
  <c r="T21" i="1" s="1"/>
  <c r="R31" i="5"/>
  <c r="T31" i="5"/>
  <c r="R63" i="5"/>
  <c r="T63" i="5" s="1"/>
  <c r="R133" i="1"/>
  <c r="T133" i="1"/>
  <c r="R32" i="5"/>
  <c r="T32" i="5"/>
  <c r="R39" i="3"/>
  <c r="E14" i="3"/>
  <c r="R120" i="1"/>
  <c r="T120" i="1"/>
  <c r="K120" i="1"/>
  <c r="E18" i="4"/>
  <c r="C11" i="3"/>
  <c r="C12" i="3"/>
  <c r="D18" i="4"/>
  <c r="C12" i="5"/>
  <c r="C11" i="5"/>
  <c r="D18" i="2"/>
  <c r="D18" i="6"/>
  <c r="D15" i="1" l="1"/>
  <c r="C19" i="1" s="1"/>
  <c r="G162" i="1"/>
  <c r="P162" i="1"/>
  <c r="R162" i="1" s="1"/>
  <c r="T162" i="1" s="1"/>
  <c r="O52" i="5"/>
  <c r="O54" i="5"/>
  <c r="O55" i="5"/>
  <c r="O51" i="5"/>
  <c r="O65" i="5"/>
  <c r="O60" i="5"/>
  <c r="O53" i="5"/>
  <c r="O63" i="5"/>
  <c r="O61" i="5"/>
  <c r="O64" i="5"/>
  <c r="O58" i="5"/>
  <c r="C15" i="5"/>
  <c r="C18" i="5" s="1"/>
  <c r="O56" i="5"/>
  <c r="O57" i="5"/>
  <c r="O62" i="5"/>
  <c r="O50" i="5"/>
  <c r="O59" i="5"/>
  <c r="C16" i="5"/>
  <c r="D18" i="5" s="1"/>
  <c r="C16" i="3"/>
  <c r="D18" i="3" s="1"/>
  <c r="O62" i="3"/>
  <c r="O104" i="3"/>
  <c r="O82" i="3"/>
  <c r="O75" i="3"/>
  <c r="O57" i="3"/>
  <c r="O91" i="3"/>
  <c r="O72" i="3"/>
  <c r="O56" i="3"/>
  <c r="O89" i="3"/>
  <c r="O83" i="3"/>
  <c r="O65" i="3"/>
  <c r="O87" i="3"/>
  <c r="O88" i="3"/>
  <c r="O92" i="3"/>
  <c r="O76" i="3"/>
  <c r="O73" i="3"/>
  <c r="O95" i="3"/>
  <c r="O101" i="3"/>
  <c r="O64" i="3"/>
  <c r="O100" i="3"/>
  <c r="O21" i="3"/>
  <c r="O103" i="3"/>
  <c r="O63" i="3"/>
  <c r="O71" i="3"/>
  <c r="O58" i="3"/>
  <c r="O61" i="3"/>
  <c r="C15" i="3"/>
  <c r="C18" i="3" s="1"/>
  <c r="O85" i="3"/>
  <c r="O86" i="3"/>
  <c r="O97" i="3"/>
  <c r="O84" i="3"/>
  <c r="O94" i="3"/>
  <c r="O60" i="3"/>
  <c r="O68" i="3"/>
  <c r="O98" i="3"/>
  <c r="O67" i="3"/>
  <c r="O69" i="3"/>
  <c r="O74" i="3"/>
  <c r="O70" i="3"/>
  <c r="O93" i="3"/>
  <c r="O59" i="3"/>
  <c r="O66" i="3"/>
  <c r="O96" i="3"/>
  <c r="O90" i="3"/>
  <c r="O99" i="3"/>
  <c r="O102" i="3"/>
  <c r="J63" i="6"/>
  <c r="H63" i="6"/>
  <c r="F63" i="6"/>
  <c r="K63" i="6"/>
  <c r="I63" i="6"/>
  <c r="L63" i="6"/>
  <c r="H40" i="6"/>
  <c r="J40" i="6"/>
  <c r="F40" i="6"/>
  <c r="L40" i="6"/>
  <c r="I40" i="6"/>
  <c r="K40" i="6"/>
  <c r="I33" i="4"/>
  <c r="J33" i="4" s="1"/>
  <c r="F33" i="4"/>
  <c r="H33" i="4" s="1"/>
  <c r="F28" i="4"/>
  <c r="H28" i="4" s="1"/>
  <c r="G28" i="4"/>
  <c r="I28" i="4"/>
  <c r="J28" i="4" s="1"/>
  <c r="I69" i="6"/>
  <c r="K69" i="6"/>
  <c r="L69" i="6"/>
  <c r="F69" i="6"/>
  <c r="J69" i="6"/>
  <c r="F31" i="6"/>
  <c r="L31" i="6"/>
  <c r="I31" i="6"/>
  <c r="J31" i="6"/>
  <c r="H31" i="6"/>
  <c r="K31" i="6"/>
  <c r="K13" i="2"/>
  <c r="M13" i="2"/>
  <c r="F13" i="2"/>
  <c r="B15" i="2"/>
  <c r="P13" i="2"/>
  <c r="L13" i="2"/>
  <c r="O13" i="2"/>
  <c r="C13" i="2"/>
  <c r="H13" i="2"/>
  <c r="N13" i="2"/>
  <c r="Q13" i="2"/>
  <c r="E13" i="2"/>
  <c r="G13" i="2"/>
  <c r="I13" i="2"/>
  <c r="F46" i="6"/>
  <c r="I46" i="6"/>
  <c r="L46" i="6"/>
  <c r="H46" i="6"/>
  <c r="J46" i="6"/>
  <c r="K35" i="6"/>
  <c r="J35" i="6"/>
  <c r="L35" i="6"/>
  <c r="H54" i="4"/>
  <c r="G54" i="4"/>
  <c r="H36" i="4"/>
  <c r="G36" i="4"/>
  <c r="H79" i="4"/>
  <c r="G79" i="4"/>
  <c r="G66" i="4"/>
  <c r="F66" i="4"/>
  <c r="H66" i="4" s="1"/>
  <c r="G65" i="4"/>
  <c r="H65" i="4"/>
  <c r="I70" i="4"/>
  <c r="J70" i="4" s="1"/>
  <c r="G70" i="4"/>
  <c r="J50" i="6"/>
  <c r="H50" i="6"/>
  <c r="L50" i="6"/>
  <c r="F50" i="6"/>
  <c r="I50" i="6"/>
  <c r="H69" i="4"/>
  <c r="G69" i="4"/>
  <c r="I58" i="4"/>
  <c r="J58" i="4" s="1"/>
  <c r="G58" i="4"/>
  <c r="F40" i="4"/>
  <c r="H40" i="4" s="1"/>
  <c r="I82" i="6"/>
  <c r="K82" i="6"/>
  <c r="H82" i="6"/>
  <c r="L82" i="6"/>
  <c r="H44" i="6"/>
  <c r="I44" i="6"/>
  <c r="J44" i="6"/>
  <c r="K44" i="6"/>
  <c r="L44" i="6"/>
  <c r="G81" i="4"/>
  <c r="I81" i="4"/>
  <c r="J81" i="4" s="1"/>
  <c r="F43" i="4"/>
  <c r="I43" i="4"/>
  <c r="J43" i="4" s="1"/>
  <c r="F54" i="6"/>
  <c r="I54" i="6"/>
  <c r="K54" i="6"/>
  <c r="J54" i="6"/>
  <c r="L54" i="6"/>
  <c r="H47" i="4"/>
  <c r="G47" i="4"/>
  <c r="G39" i="4"/>
  <c r="I39" i="4"/>
  <c r="J39" i="4" s="1"/>
  <c r="I21" i="4"/>
  <c r="F21" i="4"/>
  <c r="H77" i="6"/>
  <c r="L77" i="6"/>
  <c r="F77" i="6"/>
  <c r="J77" i="6"/>
  <c r="K77" i="6"/>
  <c r="H59" i="6"/>
  <c r="J59" i="6"/>
  <c r="F59" i="6"/>
  <c r="L59" i="6"/>
  <c r="I59" i="6"/>
  <c r="K59" i="6"/>
  <c r="H27" i="6"/>
  <c r="I27" i="6"/>
  <c r="G51" i="4"/>
  <c r="H51" i="4"/>
  <c r="F25" i="4"/>
  <c r="H25" i="4" s="1"/>
  <c r="I25" i="4"/>
  <c r="J25" i="4" s="1"/>
  <c r="L72" i="6"/>
  <c r="F72" i="6"/>
  <c r="H72" i="6"/>
  <c r="I72" i="6"/>
  <c r="J72" i="6"/>
  <c r="K72" i="6"/>
  <c r="J21" i="6"/>
  <c r="F21" i="6"/>
  <c r="K21" i="6"/>
  <c r="I21" i="6"/>
  <c r="I77" i="4"/>
  <c r="J77" i="4" s="1"/>
  <c r="G77" i="4"/>
  <c r="G57" i="4"/>
  <c r="G61" i="4"/>
  <c r="I61" i="4"/>
  <c r="J61" i="4" s="1"/>
  <c r="I46" i="4"/>
  <c r="J46" i="4" s="1"/>
  <c r="G46" i="4"/>
  <c r="G29" i="4"/>
  <c r="H29" i="4"/>
  <c r="K79" i="6"/>
  <c r="F79" i="6"/>
  <c r="H79" i="6"/>
  <c r="L79" i="6"/>
  <c r="L66" i="6"/>
  <c r="I66" i="6"/>
  <c r="J66" i="6"/>
  <c r="K66" i="6"/>
  <c r="H66" i="6"/>
  <c r="K50" i="6"/>
  <c r="J27" i="6"/>
  <c r="J58" i="6"/>
  <c r="K58" i="6"/>
  <c r="I58" i="6"/>
  <c r="I36" i="6"/>
  <c r="K36" i="6"/>
  <c r="L36" i="6"/>
  <c r="H36" i="6"/>
  <c r="H25" i="6"/>
  <c r="K25" i="6"/>
  <c r="L25" i="6"/>
  <c r="N13" i="6"/>
  <c r="J13" i="6"/>
  <c r="B15" i="6"/>
  <c r="M13" i="6"/>
  <c r="Q13" i="6"/>
  <c r="O13" i="6"/>
  <c r="E13" i="6"/>
  <c r="C13" i="6"/>
  <c r="G13" i="6"/>
  <c r="F13" i="6"/>
  <c r="P13" i="6"/>
  <c r="K13" i="6"/>
  <c r="F50" i="4"/>
  <c r="H50" i="4" s="1"/>
  <c r="I50" i="4"/>
  <c r="J50" i="4" s="1"/>
  <c r="H21" i="2"/>
  <c r="K21" i="2"/>
  <c r="J21" i="2"/>
  <c r="L21" i="2"/>
  <c r="I21" i="2"/>
  <c r="H78" i="6"/>
  <c r="K76" i="6"/>
  <c r="H71" i="6"/>
  <c r="I68" i="6"/>
  <c r="L32" i="6"/>
  <c r="F43" i="6"/>
  <c r="F24" i="6"/>
  <c r="I32" i="6"/>
  <c r="J57" i="6"/>
  <c r="H43" i="6"/>
  <c r="G83" i="4"/>
  <c r="F80" i="4"/>
  <c r="G55" i="4"/>
  <c r="G72" i="4"/>
  <c r="F45" i="4"/>
  <c r="H45" i="4" s="1"/>
  <c r="P42" i="5"/>
  <c r="R42" i="5" s="1"/>
  <c r="T42" i="5" s="1"/>
  <c r="V21" i="5"/>
  <c r="V26" i="5"/>
  <c r="V39" i="5"/>
  <c r="P25" i="5"/>
  <c r="R25" i="5" s="1"/>
  <c r="T25" i="5" s="1"/>
  <c r="V31" i="5"/>
  <c r="V35" i="5"/>
  <c r="P21" i="5"/>
  <c r="R21" i="5" s="1"/>
  <c r="T21" i="5" s="1"/>
  <c r="P33" i="5"/>
  <c r="R33" i="5" s="1"/>
  <c r="T33" i="5" s="1"/>
  <c r="P35" i="5"/>
  <c r="R35" i="5" s="1"/>
  <c r="T35" i="5" s="1"/>
  <c r="P38" i="5"/>
  <c r="R38" i="5" s="1"/>
  <c r="T38" i="5" s="1"/>
  <c r="P45" i="5"/>
  <c r="R45" i="5" s="1"/>
  <c r="T45" i="5" s="1"/>
  <c r="P49" i="5"/>
  <c r="R49" i="5" s="1"/>
  <c r="T49" i="5" s="1"/>
  <c r="P64" i="5"/>
  <c r="R64" i="5" s="1"/>
  <c r="T64" i="5" s="1"/>
  <c r="V27" i="5"/>
  <c r="V45" i="5"/>
  <c r="P26" i="5"/>
  <c r="R26" i="5" s="1"/>
  <c r="T26" i="5" s="1"/>
  <c r="P47" i="5"/>
  <c r="R47" i="5" s="1"/>
  <c r="T47" i="5" s="1"/>
  <c r="P101" i="3"/>
  <c r="V29" i="3"/>
  <c r="V24" i="3"/>
  <c r="V41" i="3"/>
  <c r="V48" i="3"/>
  <c r="V54" i="3"/>
  <c r="V36" i="3"/>
  <c r="V32" i="3"/>
  <c r="F76" i="6"/>
  <c r="F71" i="6"/>
  <c r="F65" i="6"/>
  <c r="F62" i="6"/>
  <c r="I62" i="6"/>
  <c r="K57" i="6"/>
  <c r="L57" i="6"/>
  <c r="H29" i="6"/>
  <c r="F29" i="6"/>
  <c r="K29" i="6"/>
  <c r="I29" i="6"/>
  <c r="L24" i="6"/>
  <c r="J24" i="6"/>
  <c r="G76" i="4"/>
  <c r="I76" i="4"/>
  <c r="J76" i="4" s="1"/>
  <c r="G64" i="4"/>
  <c r="F60" i="4"/>
  <c r="G49" i="4"/>
  <c r="G27" i="4"/>
  <c r="V34" i="5"/>
  <c r="V29" i="5"/>
  <c r="P58" i="5"/>
  <c r="R58" i="5" s="1"/>
  <c r="T58" i="5" s="1"/>
  <c r="P43" i="5"/>
  <c r="R43" i="5" s="1"/>
  <c r="T43" i="5" s="1"/>
  <c r="P30" i="5"/>
  <c r="R30" i="5" s="1"/>
  <c r="T30" i="5" s="1"/>
  <c r="V25" i="3"/>
  <c r="K71" i="6"/>
  <c r="L65" i="6"/>
  <c r="F32" i="6"/>
  <c r="V23" i="5"/>
  <c r="P56" i="5"/>
  <c r="R56" i="5" s="1"/>
  <c r="T56" i="5" s="1"/>
  <c r="P34" i="5"/>
  <c r="R34" i="5" s="1"/>
  <c r="T34" i="5" s="1"/>
  <c r="P54" i="5"/>
  <c r="R54" i="5" s="1"/>
  <c r="T54" i="5" s="1"/>
  <c r="P115" i="1"/>
  <c r="R115" i="1" s="1"/>
  <c r="T115" i="1" s="1"/>
  <c r="P135" i="1"/>
  <c r="R135" i="1" s="1"/>
  <c r="T135" i="1" s="1"/>
  <c r="W14" i="1"/>
  <c r="W19" i="1"/>
  <c r="W7" i="1"/>
  <c r="P80" i="1"/>
  <c r="R80" i="1" s="1"/>
  <c r="T80" i="1" s="1"/>
  <c r="P84" i="1"/>
  <c r="R84" i="1" s="1"/>
  <c r="T84" i="1" s="1"/>
  <c r="P99" i="1"/>
  <c r="R99" i="1" s="1"/>
  <c r="T99" i="1" s="1"/>
  <c r="P109" i="1"/>
  <c r="R109" i="1" s="1"/>
  <c r="T109" i="1" s="1"/>
  <c r="P113" i="1"/>
  <c r="R113" i="1" s="1"/>
  <c r="T113" i="1" s="1"/>
  <c r="P139" i="1"/>
  <c r="R139" i="1" s="1"/>
  <c r="T139" i="1" s="1"/>
  <c r="W15" i="1"/>
  <c r="W20" i="1"/>
  <c r="W24" i="1"/>
  <c r="W28" i="1"/>
  <c r="P44" i="1"/>
  <c r="R44" i="1" s="1"/>
  <c r="T44" i="1" s="1"/>
  <c r="P48" i="1"/>
  <c r="R48" i="1" s="1"/>
  <c r="T48" i="1" s="1"/>
  <c r="P111" i="1"/>
  <c r="R111" i="1" s="1"/>
  <c r="T111" i="1" s="1"/>
  <c r="P121" i="1"/>
  <c r="R121" i="1" s="1"/>
  <c r="T121" i="1" s="1"/>
  <c r="P142" i="1"/>
  <c r="R142" i="1" s="1"/>
  <c r="T142" i="1" s="1"/>
  <c r="P68" i="1"/>
  <c r="R68" i="1" s="1"/>
  <c r="T68" i="1" s="1"/>
  <c r="P89" i="1"/>
  <c r="R89" i="1" s="1"/>
  <c r="T89" i="1" s="1"/>
  <c r="P101" i="1"/>
  <c r="R101" i="1" s="1"/>
  <c r="T101" i="1" s="1"/>
  <c r="P147" i="1"/>
  <c r="R147" i="1" s="1"/>
  <c r="T147" i="1" s="1"/>
  <c r="I57" i="6"/>
  <c r="J65" i="6"/>
  <c r="J29" i="6"/>
  <c r="H65" i="6"/>
  <c r="F61" i="6"/>
  <c r="K61" i="6"/>
  <c r="I61" i="6"/>
  <c r="H32" i="6"/>
  <c r="G67" i="4"/>
  <c r="G45" i="4"/>
  <c r="G31" i="4"/>
  <c r="F37" i="4"/>
  <c r="H37" i="4" s="1"/>
  <c r="G37" i="4"/>
  <c r="G34" i="4"/>
  <c r="I34" i="4"/>
  <c r="J34" i="4" s="1"/>
  <c r="F22" i="4"/>
  <c r="H22" i="4" s="1"/>
  <c r="G22" i="4"/>
  <c r="V43" i="5"/>
  <c r="V33" i="5"/>
  <c r="P103" i="3"/>
  <c r="I76" i="6"/>
  <c r="J76" i="6"/>
  <c r="H55" i="6"/>
  <c r="F55" i="6"/>
  <c r="G75" i="4"/>
  <c r="G63" i="4"/>
  <c r="P28" i="1"/>
  <c r="R28" i="1" s="1"/>
  <c r="T28" i="1" s="1"/>
  <c r="W27" i="1"/>
  <c r="G74" i="4"/>
  <c r="G62" i="4"/>
  <c r="C11" i="1"/>
  <c r="C12" i="1"/>
  <c r="K18" i="6"/>
  <c r="F18" i="2"/>
  <c r="G18" i="2"/>
  <c r="F18" i="4"/>
  <c r="H18" i="6"/>
  <c r="L18" i="2"/>
  <c r="I18" i="2"/>
  <c r="J18" i="2"/>
  <c r="I18" i="4"/>
  <c r="C18" i="6"/>
  <c r="F18" i="6"/>
  <c r="C18" i="2"/>
  <c r="G18" i="6"/>
  <c r="L18" i="6"/>
  <c r="K18" i="2"/>
  <c r="H18" i="2"/>
  <c r="I18" i="6"/>
  <c r="J18" i="6"/>
  <c r="C16" i="1" l="1"/>
  <c r="D18" i="1" s="1"/>
  <c r="O163" i="1"/>
  <c r="O162" i="1"/>
  <c r="C15" i="1"/>
  <c r="O133" i="1"/>
  <c r="O102" i="1"/>
  <c r="O144" i="1"/>
  <c r="O106" i="1"/>
  <c r="O124" i="1"/>
  <c r="O94" i="1"/>
  <c r="O67" i="1"/>
  <c r="O109" i="1"/>
  <c r="O160" i="1"/>
  <c r="O74" i="1"/>
  <c r="O137" i="1"/>
  <c r="O117" i="1"/>
  <c r="O72" i="1"/>
  <c r="O87" i="1"/>
  <c r="O97" i="1"/>
  <c r="O159" i="1"/>
  <c r="O77" i="1"/>
  <c r="O112" i="1"/>
  <c r="O147" i="1"/>
  <c r="O138" i="1"/>
  <c r="O92" i="1"/>
  <c r="O118" i="1"/>
  <c r="O93" i="1"/>
  <c r="O78" i="1"/>
  <c r="O62" i="1"/>
  <c r="O136" i="1"/>
  <c r="O86" i="1"/>
  <c r="O21" i="1"/>
  <c r="O103" i="1"/>
  <c r="O142" i="1"/>
  <c r="O65" i="1"/>
  <c r="O79" i="1"/>
  <c r="O141" i="1"/>
  <c r="O126" i="1"/>
  <c r="O161" i="1"/>
  <c r="O130" i="1"/>
  <c r="O113" i="1"/>
  <c r="O64" i="1"/>
  <c r="O75" i="1"/>
  <c r="O89" i="1"/>
  <c r="O154" i="1"/>
  <c r="O116" i="1"/>
  <c r="O157" i="1"/>
  <c r="O119" i="1"/>
  <c r="O129" i="1"/>
  <c r="O150" i="1"/>
  <c r="O120" i="1"/>
  <c r="O139" i="1"/>
  <c r="O121" i="1"/>
  <c r="O58" i="1"/>
  <c r="O114" i="1"/>
  <c r="O128" i="1"/>
  <c r="O82" i="1"/>
  <c r="O153" i="1"/>
  <c r="O98" i="1"/>
  <c r="O69" i="1"/>
  <c r="O88" i="1"/>
  <c r="O95" i="1"/>
  <c r="O84" i="1"/>
  <c r="O59" i="1"/>
  <c r="O76" i="1"/>
  <c r="O99" i="1"/>
  <c r="O85" i="1"/>
  <c r="O140" i="1"/>
  <c r="O107" i="1"/>
  <c r="O81" i="1"/>
  <c r="O134" i="1"/>
  <c r="O108" i="1"/>
  <c r="O127" i="1"/>
  <c r="O135" i="1"/>
  <c r="O152" i="1"/>
  <c r="O110" i="1"/>
  <c r="O148" i="1"/>
  <c r="O90" i="1"/>
  <c r="O83" i="1"/>
  <c r="O57" i="1"/>
  <c r="O71" i="1"/>
  <c r="O156" i="1"/>
  <c r="O125" i="1"/>
  <c r="O145" i="1"/>
  <c r="O63" i="1"/>
  <c r="O61" i="1"/>
  <c r="O143" i="1"/>
  <c r="O115" i="1"/>
  <c r="O105" i="1"/>
  <c r="O66" i="1"/>
  <c r="O101" i="1"/>
  <c r="O104" i="1"/>
  <c r="O155" i="1"/>
  <c r="O132" i="1"/>
  <c r="O111" i="1"/>
  <c r="O123" i="1"/>
  <c r="O100" i="1"/>
  <c r="O122" i="1"/>
  <c r="O70" i="1"/>
  <c r="O80" i="1"/>
  <c r="O91" i="1"/>
  <c r="O60" i="1"/>
  <c r="O131" i="1"/>
  <c r="O151" i="1"/>
  <c r="O68" i="1"/>
  <c r="O146" i="1"/>
  <c r="O158" i="1"/>
  <c r="O96" i="1"/>
  <c r="O149" i="1"/>
  <c r="O73" i="1"/>
  <c r="K162" i="1"/>
  <c r="O1" i="2"/>
  <c r="O6" i="2"/>
  <c r="O4" i="2"/>
  <c r="O5" i="2"/>
  <c r="O2" i="6"/>
  <c r="O3" i="6"/>
  <c r="O4" i="6"/>
  <c r="O5" i="6"/>
  <c r="O6" i="6"/>
  <c r="O1" i="6"/>
  <c r="M6" i="4"/>
  <c r="O3" i="2"/>
  <c r="O2" i="2"/>
  <c r="H43" i="4"/>
  <c r="G43" i="4"/>
  <c r="E14" i="1"/>
  <c r="C18" i="1"/>
  <c r="J21" i="4"/>
  <c r="H80" i="4"/>
  <c r="G80" i="4"/>
  <c r="G25" i="4"/>
  <c r="H60" i="4"/>
  <c r="G60" i="4"/>
  <c r="G50" i="4"/>
  <c r="H21" i="4"/>
  <c r="G21" i="4"/>
  <c r="G40" i="4"/>
  <c r="E14" i="5"/>
  <c r="G33" i="4"/>
  <c r="E18" i="2"/>
  <c r="H18" i="4"/>
  <c r="J18" i="4"/>
  <c r="G18" i="4"/>
  <c r="E18" i="6"/>
  <c r="F18" i="1" l="1"/>
  <c r="F19" i="1" s="1"/>
  <c r="O7" i="6"/>
  <c r="E6" i="6" s="1"/>
  <c r="E9" i="6" s="1"/>
  <c r="E10" i="6" s="1"/>
  <c r="M5" i="4"/>
  <c r="M3" i="4"/>
  <c r="M4" i="4"/>
  <c r="M2" i="4"/>
  <c r="M1" i="4"/>
  <c r="O7" i="2"/>
  <c r="E4" i="2" s="1"/>
  <c r="O75" i="6"/>
  <c r="O53" i="6"/>
  <c r="O38" i="6"/>
  <c r="O81" i="6"/>
  <c r="O41" i="6"/>
  <c r="O34" i="6"/>
  <c r="O93" i="6"/>
  <c r="O132" i="6"/>
  <c r="O118" i="6"/>
  <c r="O102" i="6"/>
  <c r="O174" i="6"/>
  <c r="O189" i="6"/>
  <c r="O164" i="6"/>
  <c r="O179" i="6"/>
  <c r="O226" i="6"/>
  <c r="O258" i="6"/>
  <c r="O211" i="6"/>
  <c r="O222" i="6"/>
  <c r="O321" i="6"/>
  <c r="O296" i="6"/>
  <c r="O294" i="6"/>
  <c r="O324" i="6"/>
  <c r="O171" i="6"/>
  <c r="O240" i="6"/>
  <c r="O26" i="6"/>
  <c r="O45" i="6"/>
  <c r="O342" i="6"/>
  <c r="O290" i="6"/>
  <c r="O212" i="6"/>
  <c r="O168" i="6"/>
  <c r="O87" i="6"/>
  <c r="O339" i="6"/>
  <c r="O91" i="6"/>
  <c r="O74" i="6"/>
  <c r="O24" i="6"/>
  <c r="O79" i="6"/>
  <c r="O78" i="6"/>
  <c r="O44" i="6"/>
  <c r="O185" i="6"/>
  <c r="O160" i="6"/>
  <c r="O145" i="6"/>
  <c r="O214" i="6"/>
  <c r="O229" i="6"/>
  <c r="O204" i="6"/>
  <c r="O128" i="6"/>
  <c r="O293" i="6"/>
  <c r="O300" i="6"/>
  <c r="O282" i="6"/>
  <c r="O248" i="6"/>
  <c r="O311" i="6"/>
  <c r="O256" i="6"/>
  <c r="O334" i="6"/>
  <c r="O298" i="6"/>
  <c r="O245" i="6"/>
  <c r="O201" i="6"/>
  <c r="O40" i="6"/>
  <c r="O236" i="6"/>
  <c r="O280" i="6"/>
  <c r="O251" i="6"/>
  <c r="O173" i="6"/>
  <c r="O116" i="6"/>
  <c r="O63" i="6"/>
  <c r="O338" i="6"/>
  <c r="O61" i="6"/>
  <c r="O98" i="6"/>
  <c r="O64" i="6"/>
  <c r="O42" i="6"/>
  <c r="O68" i="6"/>
  <c r="O225" i="6"/>
  <c r="O104" i="6"/>
  <c r="O120" i="6"/>
  <c r="O115" i="6"/>
  <c r="O55" i="6"/>
  <c r="O103" i="6"/>
  <c r="O69" i="6"/>
  <c r="O209" i="6"/>
  <c r="O224" i="6"/>
  <c r="O133" i="6"/>
  <c r="O146" i="6"/>
  <c r="O195" i="6"/>
  <c r="O325" i="6"/>
  <c r="O275" i="6"/>
  <c r="O230" i="6"/>
  <c r="O244" i="6"/>
  <c r="O270" i="6"/>
  <c r="O309" i="6"/>
  <c r="O175" i="6"/>
  <c r="O33" i="6"/>
  <c r="O219" i="6"/>
  <c r="O295" i="6"/>
  <c r="O237" i="6"/>
  <c r="O77" i="6"/>
  <c r="O37" i="6"/>
  <c r="O144" i="6"/>
  <c r="O216" i="6"/>
  <c r="O135" i="6"/>
  <c r="O21" i="6"/>
  <c r="O331" i="6"/>
  <c r="O330" i="6"/>
  <c r="O140" i="6"/>
  <c r="O208" i="6"/>
  <c r="O127" i="6"/>
  <c r="O123" i="6"/>
  <c r="O89" i="6"/>
  <c r="O111" i="6"/>
  <c r="O101" i="6"/>
  <c r="O217" i="6"/>
  <c r="O122" i="6"/>
  <c r="O150" i="6"/>
  <c r="O172" i="6"/>
  <c r="O170" i="6"/>
  <c r="O333" i="6"/>
  <c r="O238" i="6"/>
  <c r="O260" i="6"/>
  <c r="O246" i="6"/>
  <c r="O302" i="6"/>
  <c r="O215" i="6"/>
  <c r="O176" i="6"/>
  <c r="O73" i="6"/>
  <c r="O291" i="6"/>
  <c r="O283" i="6"/>
  <c r="O110" i="6"/>
  <c r="O86" i="6"/>
  <c r="O242" i="6"/>
  <c r="O196" i="6"/>
  <c r="O157" i="6"/>
  <c r="O71" i="6"/>
  <c r="O326" i="6"/>
  <c r="O318" i="6"/>
  <c r="O266" i="6"/>
  <c r="O188" i="6"/>
  <c r="O153" i="6"/>
  <c r="O65" i="6"/>
  <c r="O131" i="6"/>
  <c r="O97" i="6"/>
  <c r="O119" i="6"/>
  <c r="O109" i="6"/>
  <c r="O249" i="6"/>
  <c r="O183" i="6"/>
  <c r="O165" i="6"/>
  <c r="O180" i="6"/>
  <c r="O178" i="6"/>
  <c r="O247" i="6"/>
  <c r="O257" i="6"/>
  <c r="O265" i="6"/>
  <c r="O272" i="6"/>
  <c r="O310" i="6"/>
  <c r="O162" i="6"/>
  <c r="O117" i="6"/>
  <c r="O90" i="6"/>
  <c r="O255" i="6"/>
  <c r="O308" i="6"/>
  <c r="O159" i="6"/>
  <c r="O151" i="6"/>
  <c r="O289" i="6"/>
  <c r="O142" i="6"/>
  <c r="O241" i="6"/>
  <c r="O80" i="6"/>
  <c r="O262" i="6"/>
  <c r="O259" i="6"/>
  <c r="O243" i="6"/>
  <c r="O130" i="6"/>
  <c r="O233" i="6"/>
  <c r="O72" i="6"/>
  <c r="O155" i="6"/>
  <c r="O48" i="6"/>
  <c r="O143" i="6"/>
  <c r="O76" i="6"/>
  <c r="O125" i="6"/>
  <c r="O191" i="6"/>
  <c r="O197" i="6"/>
  <c r="O228" i="6"/>
  <c r="O186" i="6"/>
  <c r="O268" i="6"/>
  <c r="O306" i="6"/>
  <c r="O273" i="6"/>
  <c r="O304" i="6"/>
  <c r="O332" i="6"/>
  <c r="O220" i="6"/>
  <c r="O124" i="6"/>
  <c r="O30" i="6"/>
  <c r="O278" i="6"/>
  <c r="O301" i="6"/>
  <c r="O167" i="6"/>
  <c r="O25" i="6"/>
  <c r="O267" i="6"/>
  <c r="O221" i="6"/>
  <c r="O177" i="6"/>
  <c r="O113" i="6"/>
  <c r="O264" i="6"/>
  <c r="O303" i="6"/>
  <c r="O284" i="6"/>
  <c r="O213" i="6"/>
  <c r="O169" i="6"/>
  <c r="O105" i="6"/>
  <c r="O29" i="6"/>
  <c r="O23" i="6"/>
  <c r="O49" i="6"/>
  <c r="O35" i="6"/>
  <c r="O121" i="6"/>
  <c r="O192" i="6"/>
  <c r="O182" i="6"/>
  <c r="O261" i="6"/>
  <c r="O158" i="6"/>
  <c r="O269" i="6"/>
  <c r="O323" i="6"/>
  <c r="O336" i="6"/>
  <c r="O337" i="6"/>
  <c r="O287" i="6"/>
  <c r="O335" i="6"/>
  <c r="O254" i="6"/>
  <c r="O112" i="6"/>
  <c r="O94" i="6"/>
  <c r="O271" i="6"/>
  <c r="O305" i="6"/>
  <c r="O163" i="6"/>
  <c r="O193" i="6"/>
  <c r="O22" i="6"/>
  <c r="O202" i="6"/>
  <c r="O129" i="6"/>
  <c r="O59" i="6"/>
  <c r="O147" i="6"/>
  <c r="O274" i="6"/>
  <c r="O281" i="6"/>
  <c r="O194" i="6"/>
  <c r="O207" i="6"/>
  <c r="O51" i="6"/>
  <c r="O139" i="6"/>
  <c r="O54" i="6"/>
  <c r="O84" i="6"/>
  <c r="O190" i="6"/>
  <c r="O227" i="6"/>
  <c r="O297" i="6"/>
  <c r="O85" i="6"/>
  <c r="O218" i="6"/>
  <c r="O99" i="6"/>
  <c r="O36" i="6"/>
  <c r="O250" i="6"/>
  <c r="O126" i="6"/>
  <c r="O31" i="6"/>
  <c r="O108" i="6"/>
  <c r="O205" i="6"/>
  <c r="O317" i="6"/>
  <c r="O329" i="6"/>
  <c r="O95" i="6"/>
  <c r="O136" i="6"/>
  <c r="O307" i="6"/>
  <c r="O70" i="6"/>
  <c r="O312" i="6"/>
  <c r="O92" i="6"/>
  <c r="O56" i="6"/>
  <c r="O161" i="6"/>
  <c r="O253" i="6"/>
  <c r="O276" i="6"/>
  <c r="O239" i="6"/>
  <c r="O288" i="6"/>
  <c r="O107" i="6"/>
  <c r="O148" i="6"/>
  <c r="O285" i="6"/>
  <c r="O47" i="6"/>
  <c r="O231" i="6"/>
  <c r="O28" i="6"/>
  <c r="O88" i="6"/>
  <c r="O149" i="6"/>
  <c r="O106" i="6"/>
  <c r="O340" i="6"/>
  <c r="O320" i="6"/>
  <c r="O316" i="6"/>
  <c r="O286" i="6"/>
  <c r="O232" i="6"/>
  <c r="O114" i="6"/>
  <c r="O66" i="6"/>
  <c r="O341" i="6"/>
  <c r="O58" i="6"/>
  <c r="O67" i="6"/>
  <c r="O27" i="6"/>
  <c r="O199" i="6"/>
  <c r="O187" i="6"/>
  <c r="O322" i="6"/>
  <c r="O299" i="6"/>
  <c r="O166" i="6"/>
  <c r="O327" i="6"/>
  <c r="O32" i="6"/>
  <c r="O141" i="6"/>
  <c r="O235" i="6"/>
  <c r="O154" i="6"/>
  <c r="O46" i="6"/>
  <c r="O43" i="6"/>
  <c r="O137" i="6"/>
  <c r="O210" i="6"/>
  <c r="O223" i="6"/>
  <c r="O315" i="6"/>
  <c r="O60" i="6"/>
  <c r="O252" i="6"/>
  <c r="O82" i="6"/>
  <c r="O100" i="6"/>
  <c r="O292" i="6"/>
  <c r="O198" i="6"/>
  <c r="O184" i="6"/>
  <c r="O152" i="6"/>
  <c r="O83" i="6"/>
  <c r="O200" i="6"/>
  <c r="O181" i="6"/>
  <c r="O328" i="6"/>
  <c r="O134" i="6"/>
  <c r="O313" i="6"/>
  <c r="O277" i="6"/>
  <c r="O138" i="6"/>
  <c r="O263" i="6"/>
  <c r="O203" i="6"/>
  <c r="O57" i="6"/>
  <c r="O279" i="6"/>
  <c r="O156" i="6"/>
  <c r="O50" i="6"/>
  <c r="O319" i="6"/>
  <c r="O206" i="6"/>
  <c r="O96" i="6"/>
  <c r="O52" i="6"/>
  <c r="O39" i="6"/>
  <c r="O62" i="6"/>
  <c r="O234" i="6"/>
  <c r="O314" i="6"/>
  <c r="Q58" i="2"/>
  <c r="Q66" i="2"/>
  <c r="Q130" i="2"/>
  <c r="Q70" i="2"/>
  <c r="Q134" i="2"/>
  <c r="Q89" i="2"/>
  <c r="Q42" i="2"/>
  <c r="Q122" i="2"/>
  <c r="Q78" i="2"/>
  <c r="Q25" i="2"/>
  <c r="Q121" i="2"/>
  <c r="Q48" i="2"/>
  <c r="Q133" i="2"/>
  <c r="Q72" i="2"/>
  <c r="Q158" i="2"/>
  <c r="Q63" i="2"/>
  <c r="Q149" i="2"/>
  <c r="Q64" i="2"/>
  <c r="Q23" i="2"/>
  <c r="Q108" i="2"/>
  <c r="Q88" i="2"/>
  <c r="Q162" i="2"/>
  <c r="Q144" i="2"/>
  <c r="Q246" i="2"/>
  <c r="Q163" i="2"/>
  <c r="Q156" i="2"/>
  <c r="Q211" i="2"/>
  <c r="Q177" i="2"/>
  <c r="Q242" i="2"/>
  <c r="Q209" i="2"/>
  <c r="Q159" i="2"/>
  <c r="Q207" i="2"/>
  <c r="Q200" i="2"/>
  <c r="Q249" i="2"/>
  <c r="Q308" i="2"/>
  <c r="Q261" i="2"/>
  <c r="Q281" i="2"/>
  <c r="Q197" i="2"/>
  <c r="Q304" i="2"/>
  <c r="Q253" i="2"/>
  <c r="Q286" i="2"/>
  <c r="Q317" i="2"/>
  <c r="Q327" i="2"/>
  <c r="Q307" i="2"/>
  <c r="Q341" i="2"/>
  <c r="Q326" i="2"/>
  <c r="Q50" i="2"/>
  <c r="Q138" i="2"/>
  <c r="Q86" i="2"/>
  <c r="Q36" i="2"/>
  <c r="Q132" i="2"/>
  <c r="Q59" i="2"/>
  <c r="Q28" i="2"/>
  <c r="Q83" i="2"/>
  <c r="Q166" i="2"/>
  <c r="Q73" i="2"/>
  <c r="Q157" i="2"/>
  <c r="Q75" i="2"/>
  <c r="Q33" i="2"/>
  <c r="Q119" i="2"/>
  <c r="Q99" i="2"/>
  <c r="Q170" i="2"/>
  <c r="Q74" i="2"/>
  <c r="Q22" i="2"/>
  <c r="Q94" i="2"/>
  <c r="Q47" i="2"/>
  <c r="Q145" i="2"/>
  <c r="Q69" i="2"/>
  <c r="Q39" i="2"/>
  <c r="Q93" i="2"/>
  <c r="Q174" i="2"/>
  <c r="Q84" i="2"/>
  <c r="Q165" i="2"/>
  <c r="Q85" i="2"/>
  <c r="Q44" i="2"/>
  <c r="Q24" i="2"/>
  <c r="Q109" i="2"/>
  <c r="Q178" i="2"/>
  <c r="Q198" i="2"/>
  <c r="Q262" i="2"/>
  <c r="Q193" i="2"/>
  <c r="Q172" i="2"/>
  <c r="Q227" i="2"/>
  <c r="Q181" i="2"/>
  <c r="Q258" i="2"/>
  <c r="Q92" i="2"/>
  <c r="Q167" i="2"/>
  <c r="Q223" i="2"/>
  <c r="Q225" i="2"/>
  <c r="Q257" i="2"/>
  <c r="Q324" i="2"/>
  <c r="Q267" i="2"/>
  <c r="Q297" i="2"/>
  <c r="Q236" i="2"/>
  <c r="Q320" i="2"/>
  <c r="Q268" i="2"/>
  <c r="Q82" i="2"/>
  <c r="Q30" i="2"/>
  <c r="Q102" i="2"/>
  <c r="Q57" i="2"/>
  <c r="Q153" i="2"/>
  <c r="Q80" i="2"/>
  <c r="Q49" i="2"/>
  <c r="Q104" i="2"/>
  <c r="Q182" i="2"/>
  <c r="Q95" i="2"/>
  <c r="Q173" i="2"/>
  <c r="Q96" i="2"/>
  <c r="Q55" i="2"/>
  <c r="Q35" i="2"/>
  <c r="Q120" i="2"/>
  <c r="Q186" i="2"/>
  <c r="Q206" i="2"/>
  <c r="Q124" i="2"/>
  <c r="Q195" i="2"/>
  <c r="Q185" i="2"/>
  <c r="Q235" i="2"/>
  <c r="Q183" i="2"/>
  <c r="Q266" i="2"/>
  <c r="Q188" i="2"/>
  <c r="Q168" i="2"/>
  <c r="Q231" i="2"/>
  <c r="Q232" i="2"/>
  <c r="Q273" i="2"/>
  <c r="Q332" i="2"/>
  <c r="Q270" i="2"/>
  <c r="Q305" i="2"/>
  <c r="Q244" i="2"/>
  <c r="Q328" i="2"/>
  <c r="Q279" i="2"/>
  <c r="Q277" i="2"/>
  <c r="Q282" i="2"/>
  <c r="Q290" i="2"/>
  <c r="Q322" i="2"/>
  <c r="Q283" i="2"/>
  <c r="Q98" i="2"/>
  <c r="Q46" i="2"/>
  <c r="Q118" i="2"/>
  <c r="Q79" i="2"/>
  <c r="Q169" i="2"/>
  <c r="Q101" i="2"/>
  <c r="Q40" i="2"/>
  <c r="Q125" i="2"/>
  <c r="Q26" i="2"/>
  <c r="Q110" i="2"/>
  <c r="Q37" i="2"/>
  <c r="Q136" i="2"/>
  <c r="Q127" i="2"/>
  <c r="Q128" i="2"/>
  <c r="Q67" i="2"/>
  <c r="Q113" i="2"/>
  <c r="Q205" i="2"/>
  <c r="Q148" i="2"/>
  <c r="Q251" i="2"/>
  <c r="Q250" i="2"/>
  <c r="Q151" i="2"/>
  <c r="Q239" i="2"/>
  <c r="Q248" i="2"/>
  <c r="Q216" i="2"/>
  <c r="Q289" i="2"/>
  <c r="Q288" i="2"/>
  <c r="Q212" i="2"/>
  <c r="Q301" i="2"/>
  <c r="Q335" i="2"/>
  <c r="Q323" i="2"/>
  <c r="Q310" i="2"/>
  <c r="Q34" i="2"/>
  <c r="Q126" i="2"/>
  <c r="Q91" i="2"/>
  <c r="Q150" i="2"/>
  <c r="Q137" i="2"/>
  <c r="Q139" i="2"/>
  <c r="Q77" i="2"/>
  <c r="Q143" i="2"/>
  <c r="Q213" i="2"/>
  <c r="Q164" i="2"/>
  <c r="Q71" i="2"/>
  <c r="Q274" i="2"/>
  <c r="Q152" i="2"/>
  <c r="Q247" i="2"/>
  <c r="Q256" i="2"/>
  <c r="Q220" i="2"/>
  <c r="Q313" i="2"/>
  <c r="Q296" i="2"/>
  <c r="Q260" i="2"/>
  <c r="Q309" i="2"/>
  <c r="Q287" i="2"/>
  <c r="Q330" i="2"/>
  <c r="Q318" i="2"/>
  <c r="Q90" i="2"/>
  <c r="Q142" i="2"/>
  <c r="Q112" i="2"/>
  <c r="Q190" i="2"/>
  <c r="Q21" i="2"/>
  <c r="Q65" i="2"/>
  <c r="Q131" i="2"/>
  <c r="Q176" i="2"/>
  <c r="Q129" i="2"/>
  <c r="Q187" i="2"/>
  <c r="Q140" i="2"/>
  <c r="Q81" i="2"/>
  <c r="Q160" i="2"/>
  <c r="Q255" i="2"/>
  <c r="Q276" i="2"/>
  <c r="Q221" i="2"/>
  <c r="Q321" i="2"/>
  <c r="Q312" i="2"/>
  <c r="Q271" i="2"/>
  <c r="Q325" i="2"/>
  <c r="Q291" i="2"/>
  <c r="Q331" i="2"/>
  <c r="Q334" i="2"/>
  <c r="Q114" i="2"/>
  <c r="Q100" i="2"/>
  <c r="Q29" i="2"/>
  <c r="Q41" i="2"/>
  <c r="Q43" i="2"/>
  <c r="Q87" i="2"/>
  <c r="Q146" i="2"/>
  <c r="Q222" i="2"/>
  <c r="Q171" i="2"/>
  <c r="Q191" i="2"/>
  <c r="Q210" i="2"/>
  <c r="Q199" i="2"/>
  <c r="Q180" i="2"/>
  <c r="Q224" i="2"/>
  <c r="Q292" i="2"/>
  <c r="Q208" i="2"/>
  <c r="Q337" i="2"/>
  <c r="Q229" i="2"/>
  <c r="Q204" i="2"/>
  <c r="Q295" i="2"/>
  <c r="Q299" i="2"/>
  <c r="Q339" i="2"/>
  <c r="Q54" i="2"/>
  <c r="Q161" i="2"/>
  <c r="Q61" i="2"/>
  <c r="Q105" i="2"/>
  <c r="Q107" i="2"/>
  <c r="Q45" i="2"/>
  <c r="Q194" i="2"/>
  <c r="Q238" i="2"/>
  <c r="Q135" i="2"/>
  <c r="Q219" i="2"/>
  <c r="Q226" i="2"/>
  <c r="Q192" i="2"/>
  <c r="Q201" i="2"/>
  <c r="Q240" i="2"/>
  <c r="Q316" i="2"/>
  <c r="Q272" i="2"/>
  <c r="Q252" i="2"/>
  <c r="Q245" i="2"/>
  <c r="Q285" i="2"/>
  <c r="Q311" i="2"/>
  <c r="Q314" i="2"/>
  <c r="Q294" i="2"/>
  <c r="Q62" i="2"/>
  <c r="Q27" i="2"/>
  <c r="Q115" i="2"/>
  <c r="Q116" i="2"/>
  <c r="Q117" i="2"/>
  <c r="Q56" i="2"/>
  <c r="Q202" i="2"/>
  <c r="Q254" i="2"/>
  <c r="Q147" i="2"/>
  <c r="Q243" i="2"/>
  <c r="Q234" i="2"/>
  <c r="Q103" i="2"/>
  <c r="Q215" i="2"/>
  <c r="Q241" i="2"/>
  <c r="Q340" i="2"/>
  <c r="Q275" i="2"/>
  <c r="Q280" i="2"/>
  <c r="Q259" i="2"/>
  <c r="Q293" i="2"/>
  <c r="Q319" i="2"/>
  <c r="Q315" i="2"/>
  <c r="Q302" i="2"/>
  <c r="Q31" i="2"/>
  <c r="Q214" i="2"/>
  <c r="Q196" i="2"/>
  <c r="Q265" i="2"/>
  <c r="Q333" i="2"/>
  <c r="Q52" i="2"/>
  <c r="Q230" i="2"/>
  <c r="Q217" i="2"/>
  <c r="Q269" i="2"/>
  <c r="Q303" i="2"/>
  <c r="Q38" i="2"/>
  <c r="Q53" i="2"/>
  <c r="Q60" i="2"/>
  <c r="Q184" i="2"/>
  <c r="Q228" i="2"/>
  <c r="Q306" i="2"/>
  <c r="Q68" i="2"/>
  <c r="Q76" i="2"/>
  <c r="Q189" i="2"/>
  <c r="Q263" i="2"/>
  <c r="Q336" i="2"/>
  <c r="Q338" i="2"/>
  <c r="Q123" i="2"/>
  <c r="Q141" i="2"/>
  <c r="Q179" i="2"/>
  <c r="Q284" i="2"/>
  <c r="Q278" i="2"/>
  <c r="Q154" i="2"/>
  <c r="Q237" i="2"/>
  <c r="Q155" i="2"/>
  <c r="Q264" i="2"/>
  <c r="Q203" i="2"/>
  <c r="Q298" i="2"/>
  <c r="Q106" i="2"/>
  <c r="Q218" i="2"/>
  <c r="Q342" i="2"/>
  <c r="Q51" i="2"/>
  <c r="Q233" i="2"/>
  <c r="Q32" i="2"/>
  <c r="Q97" i="2"/>
  <c r="Q175" i="2"/>
  <c r="Q111" i="2"/>
  <c r="Q300" i="2"/>
  <c r="Q329" i="2"/>
  <c r="P77" i="2"/>
  <c r="P141" i="2"/>
  <c r="P81" i="2"/>
  <c r="P30" i="2"/>
  <c r="P115" i="2"/>
  <c r="P31" i="2"/>
  <c r="P116" i="2"/>
  <c r="P64" i="2"/>
  <c r="P23" i="2"/>
  <c r="P108" i="2"/>
  <c r="P181" i="2"/>
  <c r="P78" i="2"/>
  <c r="P156" i="2"/>
  <c r="P79" i="2"/>
  <c r="P48" i="2"/>
  <c r="P134" i="2"/>
  <c r="P61" i="2"/>
  <c r="P125" i="2"/>
  <c r="P65" i="2"/>
  <c r="P129" i="2"/>
  <c r="P94" i="2"/>
  <c r="P168" i="2"/>
  <c r="P95" i="2"/>
  <c r="P43" i="2"/>
  <c r="P128" i="2"/>
  <c r="P87" i="2"/>
  <c r="P165" i="2"/>
  <c r="P56" i="2"/>
  <c r="P142" i="2"/>
  <c r="P58" i="2"/>
  <c r="P27" i="2"/>
  <c r="P45" i="2"/>
  <c r="P133" i="2"/>
  <c r="P97" i="2"/>
  <c r="P72" i="2"/>
  <c r="P176" i="2"/>
  <c r="P138" i="2"/>
  <c r="P107" i="2"/>
  <c r="P98" i="2"/>
  <c r="P197" i="2"/>
  <c r="P120" i="2"/>
  <c r="P68" i="2"/>
  <c r="P70" i="2"/>
  <c r="P50" i="2"/>
  <c r="P135" i="2"/>
  <c r="P201" i="2"/>
  <c r="P245" i="2"/>
  <c r="P204" i="2"/>
  <c r="P146" i="2"/>
  <c r="P250" i="2"/>
  <c r="P233" i="2"/>
  <c r="P208" i="2"/>
  <c r="P184" i="2"/>
  <c r="P198" i="2"/>
  <c r="P262" i="2"/>
  <c r="P270" i="2"/>
  <c r="P339" i="2"/>
  <c r="P236" i="2"/>
  <c r="P320" i="2"/>
  <c r="P259" i="2"/>
  <c r="P327" i="2"/>
  <c r="P278" i="2"/>
  <c r="P256" i="2"/>
  <c r="P332" i="2"/>
  <c r="P297" i="2"/>
  <c r="P294" i="2"/>
  <c r="P309" i="2"/>
  <c r="P53" i="2"/>
  <c r="P25" i="2"/>
  <c r="P105" i="2"/>
  <c r="P83" i="2"/>
  <c r="P42" i="2"/>
  <c r="P143" i="2"/>
  <c r="P118" i="2"/>
  <c r="P119" i="2"/>
  <c r="P24" i="2"/>
  <c r="P131" i="2"/>
  <c r="P90" i="2"/>
  <c r="P80" i="2"/>
  <c r="P60" i="2"/>
  <c r="P145" i="2"/>
  <c r="P178" i="2"/>
  <c r="P253" i="2"/>
  <c r="P212" i="2"/>
  <c r="P179" i="2"/>
  <c r="P258" i="2"/>
  <c r="P241" i="2"/>
  <c r="P216" i="2"/>
  <c r="P194" i="2"/>
  <c r="P206" i="2"/>
  <c r="P211" i="2"/>
  <c r="P283" i="2"/>
  <c r="P203" i="2"/>
  <c r="P244" i="2"/>
  <c r="P328" i="2"/>
  <c r="P268" i="2"/>
  <c r="P335" i="2"/>
  <c r="P286" i="2"/>
  <c r="P276" i="2"/>
  <c r="P340" i="2"/>
  <c r="P305" i="2"/>
  <c r="P302" i="2"/>
  <c r="P317" i="2"/>
  <c r="P85" i="2"/>
  <c r="P41" i="2"/>
  <c r="P121" i="2"/>
  <c r="P126" i="2"/>
  <c r="P63" i="2"/>
  <c r="P32" i="2"/>
  <c r="P34" i="2"/>
  <c r="P140" i="2"/>
  <c r="P46" i="2"/>
  <c r="P164" i="2"/>
  <c r="P111" i="2"/>
  <c r="P102" i="2"/>
  <c r="P82" i="2"/>
  <c r="P161" i="2"/>
  <c r="P205" i="2"/>
  <c r="P155" i="2"/>
  <c r="P154" i="2"/>
  <c r="P210" i="2"/>
  <c r="P199" i="2"/>
  <c r="P257" i="2"/>
  <c r="P151" i="2"/>
  <c r="P158" i="2"/>
  <c r="P222" i="2"/>
  <c r="P231" i="2"/>
  <c r="P299" i="2"/>
  <c r="P223" i="2"/>
  <c r="P280" i="2"/>
  <c r="P215" i="2"/>
  <c r="P287" i="2"/>
  <c r="P260" i="2"/>
  <c r="P277" i="2"/>
  <c r="P292" i="2"/>
  <c r="P290" i="2"/>
  <c r="P321" i="2"/>
  <c r="P318" i="2"/>
  <c r="P333" i="2"/>
  <c r="P93" i="2"/>
  <c r="P49" i="2"/>
  <c r="P137" i="2"/>
  <c r="P136" i="2"/>
  <c r="P74" i="2"/>
  <c r="P54" i="2"/>
  <c r="P44" i="2"/>
  <c r="P149" i="2"/>
  <c r="P67" i="2"/>
  <c r="P172" i="2"/>
  <c r="P122" i="2"/>
  <c r="P112" i="2"/>
  <c r="P92" i="2"/>
  <c r="P169" i="2"/>
  <c r="P213" i="2"/>
  <c r="P163" i="2"/>
  <c r="P162" i="2"/>
  <c r="P218" i="2"/>
  <c r="P202" i="2"/>
  <c r="P265" i="2"/>
  <c r="P159" i="2"/>
  <c r="P166" i="2"/>
  <c r="P230" i="2"/>
  <c r="P239" i="2"/>
  <c r="P307" i="2"/>
  <c r="P269" i="2"/>
  <c r="P288" i="2"/>
  <c r="P227" i="2"/>
  <c r="P295" i="2"/>
  <c r="P263" i="2"/>
  <c r="P285" i="2"/>
  <c r="P300" i="2"/>
  <c r="P298" i="2"/>
  <c r="P329" i="2"/>
  <c r="P326" i="2"/>
  <c r="P330" i="2"/>
  <c r="P29" i="2"/>
  <c r="P109" i="2"/>
  <c r="P73" i="2"/>
  <c r="P51" i="2"/>
  <c r="P152" i="2"/>
  <c r="P106" i="2"/>
  <c r="P86" i="2"/>
  <c r="P66" i="2"/>
  <c r="P173" i="2"/>
  <c r="P99" i="2"/>
  <c r="P36" i="2"/>
  <c r="P38" i="2"/>
  <c r="P28" i="2"/>
  <c r="P114" i="2"/>
  <c r="P185" i="2"/>
  <c r="P229" i="2"/>
  <c r="P195" i="2"/>
  <c r="P187" i="2"/>
  <c r="P234" i="2"/>
  <c r="P217" i="2"/>
  <c r="P188" i="2"/>
  <c r="P175" i="2"/>
  <c r="P186" i="2"/>
  <c r="P246" i="2"/>
  <c r="P255" i="2"/>
  <c r="P323" i="2"/>
  <c r="P275" i="2"/>
  <c r="P304" i="2"/>
  <c r="P243" i="2"/>
  <c r="P311" i="2"/>
  <c r="P271" i="2"/>
  <c r="P240" i="2"/>
  <c r="P316" i="2"/>
  <c r="P314" i="2"/>
  <c r="P342" i="2"/>
  <c r="P293" i="2"/>
  <c r="P334" i="2"/>
  <c r="P69" i="2"/>
  <c r="P62" i="2"/>
  <c r="P75" i="2"/>
  <c r="P35" i="2"/>
  <c r="P59" i="2"/>
  <c r="P177" i="2"/>
  <c r="P147" i="2"/>
  <c r="P225" i="2"/>
  <c r="P174" i="2"/>
  <c r="P291" i="2"/>
  <c r="P312" i="2"/>
  <c r="P266" i="2"/>
  <c r="P281" i="2"/>
  <c r="P301" i="2"/>
  <c r="P101" i="2"/>
  <c r="P104" i="2"/>
  <c r="P96" i="2"/>
  <c r="P88" i="2"/>
  <c r="P91" i="2"/>
  <c r="P193" i="2"/>
  <c r="P170" i="2"/>
  <c r="P249" i="2"/>
  <c r="P190" i="2"/>
  <c r="P315" i="2"/>
  <c r="P336" i="2"/>
  <c r="P274" i="2"/>
  <c r="P306" i="2"/>
  <c r="P325" i="2"/>
  <c r="P117" i="2"/>
  <c r="P144" i="2"/>
  <c r="P139" i="2"/>
  <c r="P110" i="2"/>
  <c r="P123" i="2"/>
  <c r="P182" i="2"/>
  <c r="P191" i="2"/>
  <c r="P273" i="2"/>
  <c r="P214" i="2"/>
  <c r="P331" i="2"/>
  <c r="P235" i="2"/>
  <c r="P264" i="2"/>
  <c r="P322" i="2"/>
  <c r="P341" i="2"/>
  <c r="P33" i="2"/>
  <c r="P160" i="2"/>
  <c r="P55" i="2"/>
  <c r="P148" i="2"/>
  <c r="P39" i="2"/>
  <c r="P221" i="2"/>
  <c r="P183" i="2"/>
  <c r="P192" i="2"/>
  <c r="P238" i="2"/>
  <c r="P219" i="2"/>
  <c r="P251" i="2"/>
  <c r="P232" i="2"/>
  <c r="P313" i="2"/>
  <c r="P338" i="2"/>
  <c r="P89" i="2"/>
  <c r="P84" i="2"/>
  <c r="P130" i="2"/>
  <c r="P47" i="2"/>
  <c r="P103" i="2"/>
  <c r="P261" i="2"/>
  <c r="P242" i="2"/>
  <c r="P167" i="2"/>
  <c r="P220" i="2"/>
  <c r="P228" i="2"/>
  <c r="P21" i="2"/>
  <c r="P76" i="2"/>
  <c r="P153" i="2"/>
  <c r="P180" i="2"/>
  <c r="P279" i="2"/>
  <c r="P337" i="2"/>
  <c r="P37" i="2"/>
  <c r="P157" i="2"/>
  <c r="P237" i="2"/>
  <c r="P150" i="2"/>
  <c r="P303" i="2"/>
  <c r="P289" i="2"/>
  <c r="P57" i="2"/>
  <c r="P189" i="2"/>
  <c r="P171" i="2"/>
  <c r="P254" i="2"/>
  <c r="P319" i="2"/>
  <c r="P310" i="2"/>
  <c r="P22" i="2"/>
  <c r="P196" i="2"/>
  <c r="P207" i="2"/>
  <c r="P26" i="2"/>
  <c r="P209" i="2"/>
  <c r="P248" i="2"/>
  <c r="P100" i="2"/>
  <c r="P224" i="2"/>
  <c r="P284" i="2"/>
  <c r="P132" i="2"/>
  <c r="P247" i="2"/>
  <c r="P308" i="2"/>
  <c r="P52" i="2"/>
  <c r="P200" i="2"/>
  <c r="P252" i="2"/>
  <c r="P267" i="2"/>
  <c r="P272" i="2"/>
  <c r="P113" i="2"/>
  <c r="P296" i="2"/>
  <c r="P40" i="2"/>
  <c r="P324" i="2"/>
  <c r="P124" i="2"/>
  <c r="P226" i="2"/>
  <c r="P71" i="2"/>
  <c r="P282" i="2"/>
  <c r="P127" i="2"/>
  <c r="E6" i="2"/>
  <c r="E9" i="2" s="1"/>
  <c r="E10" i="2" s="1"/>
  <c r="Q49" i="6"/>
  <c r="Q109" i="6"/>
  <c r="Q34" i="6"/>
  <c r="Q100" i="6"/>
  <c r="Q83" i="6"/>
  <c r="Q52" i="6"/>
  <c r="Q37" i="6"/>
  <c r="Q105" i="6"/>
  <c r="Q30" i="6"/>
  <c r="Q96" i="6"/>
  <c r="Q79" i="6"/>
  <c r="Q48" i="6"/>
  <c r="Q110" i="6"/>
  <c r="Q138" i="6"/>
  <c r="Q211" i="6"/>
  <c r="Q151" i="6"/>
  <c r="Q210" i="6"/>
  <c r="Q169" i="6"/>
  <c r="Q139" i="6"/>
  <c r="Q216" i="6"/>
  <c r="Q215" i="6"/>
  <c r="Q120" i="6"/>
  <c r="Q190" i="6"/>
  <c r="Q150" i="6"/>
  <c r="Q205" i="6"/>
  <c r="Q172" i="6"/>
  <c r="Q240" i="6"/>
  <c r="Q311" i="6"/>
  <c r="Q253" i="6"/>
  <c r="Q310" i="6"/>
  <c r="Q277" i="6"/>
  <c r="Q258" i="6"/>
  <c r="Q57" i="6"/>
  <c r="Q117" i="6"/>
  <c r="Q42" i="6"/>
  <c r="Q27" i="6"/>
  <c r="Q91" i="6"/>
  <c r="Q60" i="6"/>
  <c r="Q45" i="6"/>
  <c r="Q113" i="6"/>
  <c r="Q38" i="6"/>
  <c r="Q23" i="6"/>
  <c r="Q87" i="6"/>
  <c r="Q56" i="6"/>
  <c r="Q118" i="6"/>
  <c r="Q158" i="6"/>
  <c r="Q219" i="6"/>
  <c r="Q155" i="6"/>
  <c r="Q218" i="6"/>
  <c r="Q177" i="6"/>
  <c r="Q160" i="6"/>
  <c r="Q122" i="6"/>
  <c r="Q223" i="6"/>
  <c r="Q123" i="6"/>
  <c r="Q198" i="6"/>
  <c r="Q152" i="6"/>
  <c r="Q124" i="6"/>
  <c r="Q180" i="6"/>
  <c r="Q256" i="6"/>
  <c r="Q319" i="6"/>
  <c r="Q259" i="6"/>
  <c r="Q318" i="6"/>
  <c r="Q285" i="6"/>
  <c r="Q261" i="6"/>
  <c r="Q324" i="6"/>
  <c r="Q238" i="6"/>
  <c r="Q323" i="6"/>
  <c r="Q254" i="6"/>
  <c r="Q329" i="6"/>
  <c r="Q273" i="6"/>
  <c r="Q244" i="6"/>
  <c r="Q320" i="6"/>
  <c r="Q65" i="6"/>
  <c r="Q125" i="6"/>
  <c r="Q50" i="6"/>
  <c r="Q35" i="6"/>
  <c r="Q99" i="6"/>
  <c r="Q66" i="6"/>
  <c r="Q53" i="6"/>
  <c r="Q121" i="6"/>
  <c r="Q46" i="6"/>
  <c r="Q31" i="6"/>
  <c r="Q95" i="6"/>
  <c r="Q64" i="6"/>
  <c r="Q126" i="6"/>
  <c r="Q163" i="6"/>
  <c r="Q227" i="6"/>
  <c r="Q162" i="6"/>
  <c r="Q226" i="6"/>
  <c r="Q185" i="6"/>
  <c r="Q168" i="6"/>
  <c r="Q167" i="6"/>
  <c r="Q231" i="6"/>
  <c r="Q127" i="6"/>
  <c r="Q206" i="6"/>
  <c r="Q154" i="6"/>
  <c r="Q130" i="6"/>
  <c r="Q188" i="6"/>
  <c r="Q263" i="6"/>
  <c r="Q327" i="6"/>
  <c r="Q262" i="6"/>
  <c r="Q334" i="6"/>
  <c r="Q293" i="6"/>
  <c r="Q69" i="6"/>
  <c r="Q133" i="6"/>
  <c r="Q58" i="6"/>
  <c r="Q43" i="6"/>
  <c r="Q107" i="6"/>
  <c r="Q74" i="6"/>
  <c r="Q61" i="6"/>
  <c r="Q129" i="6"/>
  <c r="Q54" i="6"/>
  <c r="Q39" i="6"/>
  <c r="Q103" i="6"/>
  <c r="Q70" i="6"/>
  <c r="Q114" i="6"/>
  <c r="Q171" i="6"/>
  <c r="Q235" i="6"/>
  <c r="Q170" i="6"/>
  <c r="Q234" i="6"/>
  <c r="Q193" i="6"/>
  <c r="Q176" i="6"/>
  <c r="Q175" i="6"/>
  <c r="Q239" i="6"/>
  <c r="Q156" i="6"/>
  <c r="Q214" i="6"/>
  <c r="Q165" i="6"/>
  <c r="Q140" i="6"/>
  <c r="Q196" i="6"/>
  <c r="Q271" i="6"/>
  <c r="Q335" i="6"/>
  <c r="Q270" i="6"/>
  <c r="Q325" i="6"/>
  <c r="Q301" i="6"/>
  <c r="Q276" i="6"/>
  <c r="Q340" i="6"/>
  <c r="Q275" i="6"/>
  <c r="Q339" i="6"/>
  <c r="Q266" i="6"/>
  <c r="Q246" i="6"/>
  <c r="Q289" i="6"/>
  <c r="Q272" i="6"/>
  <c r="Q336" i="6"/>
  <c r="Q33" i="6"/>
  <c r="Q93" i="6"/>
  <c r="Q157" i="6"/>
  <c r="Q84" i="6"/>
  <c r="Q67" i="6"/>
  <c r="Q36" i="6"/>
  <c r="Q21" i="6"/>
  <c r="Q89" i="6"/>
  <c r="Q153" i="6"/>
  <c r="Q80" i="6"/>
  <c r="Q63" i="6"/>
  <c r="Q32" i="6"/>
  <c r="Q94" i="6"/>
  <c r="Q134" i="6"/>
  <c r="Q195" i="6"/>
  <c r="Q98" i="6"/>
  <c r="Q194" i="6"/>
  <c r="Q147" i="6"/>
  <c r="Q119" i="6"/>
  <c r="Q200" i="6"/>
  <c r="Q199" i="6"/>
  <c r="Q108" i="6"/>
  <c r="Q174" i="6"/>
  <c r="Q106" i="6"/>
  <c r="Q189" i="6"/>
  <c r="Q146" i="6"/>
  <c r="Q220" i="6"/>
  <c r="Q295" i="6"/>
  <c r="Q237" i="6"/>
  <c r="Q294" i="6"/>
  <c r="Q245" i="6"/>
  <c r="Q209" i="6"/>
  <c r="Q300" i="6"/>
  <c r="Q338" i="6"/>
  <c r="Q299" i="6"/>
  <c r="Q224" i="6"/>
  <c r="Q290" i="6"/>
  <c r="Q252" i="6"/>
  <c r="Q321" i="6"/>
  <c r="Q296" i="6"/>
  <c r="Q341" i="6"/>
  <c r="Q141" i="6"/>
  <c r="Q75" i="6"/>
  <c r="Q81" i="6"/>
  <c r="Q47" i="6"/>
  <c r="Q102" i="6"/>
  <c r="Q251" i="6"/>
  <c r="Q201" i="6"/>
  <c r="Q207" i="6"/>
  <c r="Q230" i="6"/>
  <c r="Q204" i="6"/>
  <c r="Q249" i="6"/>
  <c r="Q333" i="6"/>
  <c r="Q314" i="6"/>
  <c r="Q315" i="6"/>
  <c r="Q282" i="6"/>
  <c r="Q281" i="6"/>
  <c r="Q304" i="6"/>
  <c r="Q149" i="6"/>
  <c r="Q115" i="6"/>
  <c r="Q97" i="6"/>
  <c r="Q55" i="6"/>
  <c r="Q128" i="6"/>
  <c r="Q116" i="6"/>
  <c r="Q104" i="6"/>
  <c r="Q247" i="6"/>
  <c r="Q148" i="6"/>
  <c r="Q212" i="6"/>
  <c r="Q278" i="6"/>
  <c r="Q221" i="6"/>
  <c r="Q330" i="6"/>
  <c r="Q331" i="6"/>
  <c r="Q298" i="6"/>
  <c r="Q297" i="6"/>
  <c r="Q312" i="6"/>
  <c r="Q26" i="6"/>
  <c r="Q28" i="6"/>
  <c r="Q137" i="6"/>
  <c r="Q71" i="6"/>
  <c r="Q25" i="6"/>
  <c r="Q68" i="6"/>
  <c r="Q44" i="6"/>
  <c r="Q145" i="6"/>
  <c r="Q111" i="6"/>
  <c r="Q136" i="6"/>
  <c r="Q186" i="6"/>
  <c r="Q184" i="6"/>
  <c r="Q112" i="6"/>
  <c r="Q181" i="6"/>
  <c r="Q279" i="6"/>
  <c r="Q302" i="6"/>
  <c r="Q284" i="6"/>
  <c r="Q217" i="6"/>
  <c r="Q337" i="6"/>
  <c r="Q233" i="6"/>
  <c r="Q236" i="6"/>
  <c r="Q326" i="6"/>
  <c r="Q85" i="6"/>
  <c r="Q51" i="6"/>
  <c r="Q29" i="6"/>
  <c r="Q72" i="6"/>
  <c r="Q78" i="6"/>
  <c r="Q203" i="6"/>
  <c r="Q143" i="6"/>
  <c r="Q183" i="6"/>
  <c r="Q182" i="6"/>
  <c r="Q144" i="6"/>
  <c r="Q317" i="6"/>
  <c r="Q269" i="6"/>
  <c r="Q316" i="6"/>
  <c r="Q291" i="6"/>
  <c r="Q257" i="6"/>
  <c r="Q260" i="6"/>
  <c r="Q280" i="6"/>
  <c r="Q101" i="6"/>
  <c r="Q59" i="6"/>
  <c r="Q73" i="6"/>
  <c r="Q88" i="6"/>
  <c r="Q86" i="6"/>
  <c r="Q243" i="6"/>
  <c r="Q161" i="6"/>
  <c r="Q191" i="6"/>
  <c r="Q222" i="6"/>
  <c r="Q164" i="6"/>
  <c r="Q228" i="6"/>
  <c r="Q309" i="6"/>
  <c r="Q332" i="6"/>
  <c r="Q307" i="6"/>
  <c r="Q274" i="6"/>
  <c r="Q265" i="6"/>
  <c r="Q288" i="6"/>
  <c r="Q22" i="6"/>
  <c r="Q202" i="6"/>
  <c r="Q173" i="6"/>
  <c r="Q241" i="6"/>
  <c r="Q225" i="6"/>
  <c r="Q328" i="6"/>
  <c r="Q62" i="6"/>
  <c r="Q132" i="6"/>
  <c r="Q197" i="6"/>
  <c r="Q268" i="6"/>
  <c r="Q232" i="6"/>
  <c r="Q342" i="6"/>
  <c r="Q41" i="6"/>
  <c r="Q24" i="6"/>
  <c r="Q135" i="6"/>
  <c r="Q142" i="6"/>
  <c r="Q292" i="6"/>
  <c r="Q306" i="6"/>
  <c r="Q77" i="6"/>
  <c r="Q40" i="6"/>
  <c r="Q192" i="6"/>
  <c r="Q213" i="6"/>
  <c r="Q308" i="6"/>
  <c r="Q248" i="6"/>
  <c r="Q82" i="6"/>
  <c r="Q187" i="6"/>
  <c r="Q159" i="6"/>
  <c r="Q286" i="6"/>
  <c r="Q283" i="6"/>
  <c r="Q242" i="6"/>
  <c r="Q90" i="6"/>
  <c r="Q178" i="6"/>
  <c r="Q166" i="6"/>
  <c r="Q229" i="6"/>
  <c r="Q322" i="6"/>
  <c r="Q264" i="6"/>
  <c r="Q76" i="6"/>
  <c r="Q313" i="6"/>
  <c r="Q92" i="6"/>
  <c r="Q267" i="6"/>
  <c r="Q131" i="6"/>
  <c r="Q250" i="6"/>
  <c r="Q179" i="6"/>
  <c r="Q305" i="6"/>
  <c r="Q287" i="6"/>
  <c r="Q303" i="6"/>
  <c r="Q208" i="6"/>
  <c r="Q255" i="6"/>
  <c r="E4" i="6"/>
  <c r="P23" i="6"/>
  <c r="P84" i="6"/>
  <c r="P148" i="6"/>
  <c r="P67" i="6"/>
  <c r="P49" i="6"/>
  <c r="P106" i="6"/>
  <c r="P81" i="6"/>
  <c r="P80" i="6"/>
  <c r="P144" i="6"/>
  <c r="P79" i="6"/>
  <c r="P61" i="6"/>
  <c r="P30" i="6"/>
  <c r="P93" i="6"/>
  <c r="P162" i="6"/>
  <c r="P226" i="6"/>
  <c r="P161" i="6"/>
  <c r="P225" i="6"/>
  <c r="P153" i="6"/>
  <c r="P208" i="6"/>
  <c r="P183" i="6"/>
  <c r="P129" i="6"/>
  <c r="P206" i="6"/>
  <c r="P39" i="6"/>
  <c r="P100" i="6"/>
  <c r="P24" i="6"/>
  <c r="P83" i="6"/>
  <c r="P65" i="6"/>
  <c r="P26" i="6"/>
  <c r="P27" i="6"/>
  <c r="P96" i="6"/>
  <c r="P28" i="6"/>
  <c r="P95" i="6"/>
  <c r="P78" i="6"/>
  <c r="P46" i="6"/>
  <c r="P109" i="6"/>
  <c r="P178" i="6"/>
  <c r="P242" i="6"/>
  <c r="P177" i="6"/>
  <c r="P97" i="6"/>
  <c r="P160" i="6"/>
  <c r="P122" i="6"/>
  <c r="P199" i="6"/>
  <c r="P159" i="6"/>
  <c r="P222" i="6"/>
  <c r="P165" i="6"/>
  <c r="P229" i="6"/>
  <c r="P196" i="6"/>
  <c r="P163" i="6"/>
  <c r="P212" i="6"/>
  <c r="P278" i="6"/>
  <c r="P342" i="6"/>
  <c r="P269" i="6"/>
  <c r="P220" i="6"/>
  <c r="P63" i="6"/>
  <c r="P124" i="6"/>
  <c r="P48" i="6"/>
  <c r="P25" i="6"/>
  <c r="P82" i="6"/>
  <c r="P50" i="6"/>
  <c r="P51" i="6"/>
  <c r="P120" i="6"/>
  <c r="P52" i="6"/>
  <c r="P37" i="6"/>
  <c r="P102" i="6"/>
  <c r="P69" i="6"/>
  <c r="P133" i="6"/>
  <c r="P202" i="6"/>
  <c r="P121" i="6"/>
  <c r="P201" i="6"/>
  <c r="P135" i="6"/>
  <c r="P184" i="6"/>
  <c r="P145" i="6"/>
  <c r="P107" i="6"/>
  <c r="P182" i="6"/>
  <c r="P246" i="6"/>
  <c r="P189" i="6"/>
  <c r="P146" i="6"/>
  <c r="P115" i="6"/>
  <c r="P187" i="6"/>
  <c r="P249" i="6"/>
  <c r="P302" i="6"/>
  <c r="P324" i="6"/>
  <c r="P293" i="6"/>
  <c r="P47" i="6"/>
  <c r="P140" i="6"/>
  <c r="P99" i="6"/>
  <c r="P114" i="6"/>
  <c r="P59" i="6"/>
  <c r="P36" i="6"/>
  <c r="P53" i="6"/>
  <c r="P62" i="6"/>
  <c r="P170" i="6"/>
  <c r="P143" i="6"/>
  <c r="P118" i="6"/>
  <c r="P200" i="6"/>
  <c r="P215" i="6"/>
  <c r="P214" i="6"/>
  <c r="P181" i="6"/>
  <c r="P172" i="6"/>
  <c r="P158" i="6"/>
  <c r="P237" i="6"/>
  <c r="P318" i="6"/>
  <c r="P245" i="6"/>
  <c r="P251" i="6"/>
  <c r="P300" i="6"/>
  <c r="P307" i="6"/>
  <c r="P320" i="6"/>
  <c r="P298" i="6"/>
  <c r="P231" i="6"/>
  <c r="P289" i="6"/>
  <c r="P264" i="6"/>
  <c r="P240" i="6"/>
  <c r="P311" i="6"/>
  <c r="P55" i="6"/>
  <c r="P156" i="6"/>
  <c r="P33" i="6"/>
  <c r="P34" i="6"/>
  <c r="P72" i="6"/>
  <c r="P44" i="6"/>
  <c r="P70" i="6"/>
  <c r="P77" i="6"/>
  <c r="P186" i="6"/>
  <c r="P147" i="6"/>
  <c r="P119" i="6"/>
  <c r="P111" i="6"/>
  <c r="P123" i="6"/>
  <c r="P230" i="6"/>
  <c r="P197" i="6"/>
  <c r="P180" i="6"/>
  <c r="P76" i="6"/>
  <c r="P40" i="6"/>
  <c r="P57" i="6"/>
  <c r="P58" i="6"/>
  <c r="P104" i="6"/>
  <c r="P71" i="6"/>
  <c r="P94" i="6"/>
  <c r="P101" i="6"/>
  <c r="P210" i="6"/>
  <c r="P185" i="6"/>
  <c r="P149" i="6"/>
  <c r="P141" i="6"/>
  <c r="P137" i="6"/>
  <c r="P254" i="6"/>
  <c r="P213" i="6"/>
  <c r="P204" i="6"/>
  <c r="P195" i="6"/>
  <c r="P262" i="6"/>
  <c r="P325" i="6"/>
  <c r="P301" i="6"/>
  <c r="P261" i="6"/>
  <c r="P267" i="6"/>
  <c r="P331" i="6"/>
  <c r="P257" i="6"/>
  <c r="P322" i="6"/>
  <c r="P252" i="6"/>
  <c r="P313" i="6"/>
  <c r="P288" i="6"/>
  <c r="P271" i="6"/>
  <c r="P335" i="6"/>
  <c r="P116" i="6"/>
  <c r="P75" i="6"/>
  <c r="P90" i="6"/>
  <c r="P35" i="6"/>
  <c r="P136" i="6"/>
  <c r="P29" i="6"/>
  <c r="P38" i="6"/>
  <c r="P151" i="6"/>
  <c r="P250" i="6"/>
  <c r="P217" i="6"/>
  <c r="P176" i="6"/>
  <c r="P191" i="6"/>
  <c r="P190" i="6"/>
  <c r="P154" i="6"/>
  <c r="P142" i="6"/>
  <c r="P134" i="6"/>
  <c r="P219" i="6"/>
  <c r="P294" i="6"/>
  <c r="P227" i="6"/>
  <c r="P341" i="6"/>
  <c r="P284" i="6"/>
  <c r="P291" i="6"/>
  <c r="P329" i="6"/>
  <c r="P282" i="6"/>
  <c r="P216" i="6"/>
  <c r="P273" i="6"/>
  <c r="P239" i="6"/>
  <c r="P328" i="6"/>
  <c r="P295" i="6"/>
  <c r="P31" i="6"/>
  <c r="P132" i="6"/>
  <c r="P91" i="6"/>
  <c r="P98" i="6"/>
  <c r="P43" i="6"/>
  <c r="P152" i="6"/>
  <c r="P45" i="6"/>
  <c r="P54" i="6"/>
  <c r="P155" i="6"/>
  <c r="P103" i="6"/>
  <c r="P233" i="6"/>
  <c r="P192" i="6"/>
  <c r="P207" i="6"/>
  <c r="P198" i="6"/>
  <c r="P173" i="6"/>
  <c r="P164" i="6"/>
  <c r="P138" i="6"/>
  <c r="P228" i="6"/>
  <c r="P310" i="6"/>
  <c r="P241" i="6"/>
  <c r="P247" i="6"/>
  <c r="P292" i="6"/>
  <c r="P299" i="6"/>
  <c r="P337" i="6"/>
  <c r="P290" i="6"/>
  <c r="P223" i="6"/>
  <c r="P281" i="6"/>
  <c r="P244" i="6"/>
  <c r="P336" i="6"/>
  <c r="P303" i="6"/>
  <c r="P56" i="6"/>
  <c r="P88" i="6"/>
  <c r="P22" i="6"/>
  <c r="P193" i="6"/>
  <c r="P127" i="6"/>
  <c r="P130" i="6"/>
  <c r="P253" i="6"/>
  <c r="P277" i="6"/>
  <c r="P316" i="6"/>
  <c r="P224" i="6"/>
  <c r="P235" i="6"/>
  <c r="P272" i="6"/>
  <c r="P319" i="6"/>
  <c r="P64" i="6"/>
  <c r="P112" i="6"/>
  <c r="P85" i="6"/>
  <c r="P209" i="6"/>
  <c r="P166" i="6"/>
  <c r="P188" i="6"/>
  <c r="P259" i="6"/>
  <c r="P285" i="6"/>
  <c r="P243" i="6"/>
  <c r="P232" i="6"/>
  <c r="P248" i="6"/>
  <c r="P280" i="6"/>
  <c r="P327" i="6"/>
  <c r="P41" i="6"/>
  <c r="P128" i="6"/>
  <c r="P117" i="6"/>
  <c r="P139" i="6"/>
  <c r="P174" i="6"/>
  <c r="P113" i="6"/>
  <c r="P270" i="6"/>
  <c r="P309" i="6"/>
  <c r="P275" i="6"/>
  <c r="P266" i="6"/>
  <c r="P260" i="6"/>
  <c r="P304" i="6"/>
  <c r="P308" i="6"/>
  <c r="P66" i="6"/>
  <c r="P60" i="6"/>
  <c r="P125" i="6"/>
  <c r="P157" i="6"/>
  <c r="P238" i="6"/>
  <c r="P131" i="6"/>
  <c r="P286" i="6"/>
  <c r="P317" i="6"/>
  <c r="P283" i="6"/>
  <c r="P274" i="6"/>
  <c r="P265" i="6"/>
  <c r="P312" i="6"/>
  <c r="P332" i="6"/>
  <c r="P108" i="6"/>
  <c r="P73" i="6"/>
  <c r="P86" i="6"/>
  <c r="P234" i="6"/>
  <c r="P167" i="6"/>
  <c r="P205" i="6"/>
  <c r="P203" i="6"/>
  <c r="P333" i="6"/>
  <c r="P268" i="6"/>
  <c r="P339" i="6"/>
  <c r="P330" i="6"/>
  <c r="P296" i="6"/>
  <c r="P279" i="6"/>
  <c r="P32" i="6"/>
  <c r="P89" i="6"/>
  <c r="P110" i="6"/>
  <c r="P169" i="6"/>
  <c r="P175" i="6"/>
  <c r="P221" i="6"/>
  <c r="P211" i="6"/>
  <c r="P340" i="6"/>
  <c r="P276" i="6"/>
  <c r="P321" i="6"/>
  <c r="P338" i="6"/>
  <c r="P236" i="6"/>
  <c r="P287" i="6"/>
  <c r="P42" i="6"/>
  <c r="P150" i="6"/>
  <c r="P323" i="6"/>
  <c r="P87" i="6"/>
  <c r="P171" i="6"/>
  <c r="P306" i="6"/>
  <c r="P21" i="6"/>
  <c r="P179" i="6"/>
  <c r="P314" i="6"/>
  <c r="P194" i="6"/>
  <c r="P326" i="6"/>
  <c r="P297" i="6"/>
  <c r="P92" i="6"/>
  <c r="P126" i="6"/>
  <c r="P258" i="6"/>
  <c r="P263" i="6"/>
  <c r="P74" i="6"/>
  <c r="P105" i="6"/>
  <c r="P315" i="6"/>
  <c r="P168" i="6"/>
  <c r="P334" i="6"/>
  <c r="P255" i="6"/>
  <c r="P305" i="6"/>
  <c r="P256" i="6"/>
  <c r="P68" i="6"/>
  <c r="P218" i="6"/>
  <c r="O32" i="2"/>
  <c r="O96" i="2"/>
  <c r="O41" i="2"/>
  <c r="O84" i="2"/>
  <c r="O27" i="2"/>
  <c r="O119" i="2"/>
  <c r="O30" i="2"/>
  <c r="O121" i="2"/>
  <c r="O90" i="2"/>
  <c r="O70" i="2"/>
  <c r="O156" i="2"/>
  <c r="O61" i="2"/>
  <c r="O147" i="2"/>
  <c r="O73" i="2"/>
  <c r="O39" i="2"/>
  <c r="O127" i="2"/>
  <c r="O97" i="2"/>
  <c r="O168" i="2"/>
  <c r="O220" i="2"/>
  <c r="O161" i="2"/>
  <c r="O203" i="2"/>
  <c r="O177" i="2"/>
  <c r="O241" i="2"/>
  <c r="O248" i="2"/>
  <c r="O149" i="2"/>
  <c r="O186" i="2"/>
  <c r="O229" i="2"/>
  <c r="O298" i="2"/>
  <c r="O275" i="2"/>
  <c r="O235" i="2"/>
  <c r="O268" i="2"/>
  <c r="O335" i="2"/>
  <c r="O302" i="2"/>
  <c r="O214" i="2"/>
  <c r="O239" i="2"/>
  <c r="O283" i="2"/>
  <c r="O280" i="2"/>
  <c r="O321" i="2"/>
  <c r="O308" i="2"/>
  <c r="O328" i="2"/>
  <c r="O40" i="2"/>
  <c r="O104" i="2"/>
  <c r="O28" i="2"/>
  <c r="O92" i="2"/>
  <c r="O43" i="2"/>
  <c r="O130" i="2"/>
  <c r="O46" i="2"/>
  <c r="O131" i="2"/>
  <c r="O101" i="2"/>
  <c r="O81" i="2"/>
  <c r="O164" i="2"/>
  <c r="O71" i="2"/>
  <c r="O155" i="2"/>
  <c r="O83" i="2"/>
  <c r="O53" i="2"/>
  <c r="O138" i="2"/>
  <c r="O107" i="2"/>
  <c r="O176" i="2"/>
  <c r="O228" i="2"/>
  <c r="O162" i="2"/>
  <c r="O211" i="2"/>
  <c r="O181" i="2"/>
  <c r="O249" i="2"/>
  <c r="O256" i="2"/>
  <c r="O150" i="2"/>
  <c r="O190" i="2"/>
  <c r="O237" i="2"/>
  <c r="O306" i="2"/>
  <c r="O281" i="2"/>
  <c r="O242" i="2"/>
  <c r="O279" i="2"/>
  <c r="O263" i="2"/>
  <c r="O310" i="2"/>
  <c r="O276" i="2"/>
  <c r="O246" i="2"/>
  <c r="O291" i="2"/>
  <c r="O296" i="2"/>
  <c r="O288" i="2"/>
  <c r="O309" i="2"/>
  <c r="O332" i="2"/>
  <c r="O21" i="2"/>
  <c r="O56" i="2"/>
  <c r="O120" i="2"/>
  <c r="O44" i="2"/>
  <c r="O108" i="2"/>
  <c r="O66" i="2"/>
  <c r="O143" i="2"/>
  <c r="O67" i="2"/>
  <c r="O31" i="2"/>
  <c r="O122" i="2"/>
  <c r="O102" i="2"/>
  <c r="O180" i="2"/>
  <c r="O93" i="2"/>
  <c r="O171" i="2"/>
  <c r="O105" i="2"/>
  <c r="O74" i="2"/>
  <c r="O42" i="2"/>
  <c r="O129" i="2"/>
  <c r="O192" i="2"/>
  <c r="O244" i="2"/>
  <c r="O170" i="2"/>
  <c r="O146" i="2"/>
  <c r="O202" i="2"/>
  <c r="O208" i="2"/>
  <c r="O272" i="2"/>
  <c r="O158" i="2"/>
  <c r="O178" i="2"/>
  <c r="O253" i="2"/>
  <c r="O322" i="2"/>
  <c r="O222" i="2"/>
  <c r="O250" i="2"/>
  <c r="O295" i="2"/>
  <c r="O271" i="2"/>
  <c r="O326" i="2"/>
  <c r="O201" i="2"/>
  <c r="O254" i="2"/>
  <c r="O307" i="2"/>
  <c r="O304" i="2"/>
  <c r="O339" i="2"/>
  <c r="O317" i="2"/>
  <c r="O329" i="2"/>
  <c r="O45" i="2"/>
  <c r="O128" i="2"/>
  <c r="O76" i="2"/>
  <c r="O87" i="2"/>
  <c r="O57" i="2"/>
  <c r="O69" i="2"/>
  <c r="O113" i="2"/>
  <c r="O50" i="2"/>
  <c r="O38" i="2"/>
  <c r="O63" i="2"/>
  <c r="O75" i="2"/>
  <c r="O200" i="2"/>
  <c r="O48" i="2"/>
  <c r="O25" i="2"/>
  <c r="O116" i="2"/>
  <c r="O109" i="2"/>
  <c r="O89" i="2"/>
  <c r="O111" i="2"/>
  <c r="O134" i="2"/>
  <c r="O103" i="2"/>
  <c r="O62" i="2"/>
  <c r="O95" i="2"/>
  <c r="O118" i="2"/>
  <c r="O204" i="2"/>
  <c r="O187" i="2"/>
  <c r="O189" i="2"/>
  <c r="O224" i="2"/>
  <c r="O157" i="2"/>
  <c r="O213" i="2"/>
  <c r="O330" i="2"/>
  <c r="O234" i="2"/>
  <c r="O311" i="2"/>
  <c r="O318" i="2"/>
  <c r="O231" i="2"/>
  <c r="O315" i="2"/>
  <c r="O320" i="2"/>
  <c r="O325" i="2"/>
  <c r="O29" i="2"/>
  <c r="O136" i="2"/>
  <c r="O132" i="2"/>
  <c r="O167" i="2"/>
  <c r="O79" i="2"/>
  <c r="O172" i="2"/>
  <c r="O163" i="2"/>
  <c r="O85" i="2"/>
  <c r="O144" i="2"/>
  <c r="O260" i="2"/>
  <c r="O179" i="2"/>
  <c r="O257" i="2"/>
  <c r="O223" i="2"/>
  <c r="O221" i="2"/>
  <c r="O219" i="2"/>
  <c r="O258" i="2"/>
  <c r="O274" i="2"/>
  <c r="O284" i="2"/>
  <c r="O273" i="2"/>
  <c r="O313" i="2"/>
  <c r="O340" i="2"/>
  <c r="O37" i="2"/>
  <c r="O33" i="2"/>
  <c r="O140" i="2"/>
  <c r="O175" i="2"/>
  <c r="O133" i="2"/>
  <c r="O188" i="2"/>
  <c r="O22" i="2"/>
  <c r="O106" i="2"/>
  <c r="O152" i="2"/>
  <c r="O153" i="2"/>
  <c r="O183" i="2"/>
  <c r="O216" i="2"/>
  <c r="O165" i="2"/>
  <c r="O245" i="2"/>
  <c r="O269" i="2"/>
  <c r="O259" i="2"/>
  <c r="O278" i="2"/>
  <c r="O206" i="2"/>
  <c r="O299" i="2"/>
  <c r="O289" i="2"/>
  <c r="O337" i="2"/>
  <c r="O24" i="2"/>
  <c r="O36" i="2"/>
  <c r="O55" i="2"/>
  <c r="O78" i="2"/>
  <c r="O34" i="2"/>
  <c r="O196" i="2"/>
  <c r="O51" i="2"/>
  <c r="O117" i="2"/>
  <c r="O160" i="2"/>
  <c r="O154" i="2"/>
  <c r="O185" i="2"/>
  <c r="O232" i="2"/>
  <c r="O166" i="2"/>
  <c r="O261" i="2"/>
  <c r="O210" i="2"/>
  <c r="O262" i="2"/>
  <c r="O286" i="2"/>
  <c r="O230" i="2"/>
  <c r="O323" i="2"/>
  <c r="O292" i="2"/>
  <c r="O336" i="2"/>
  <c r="O64" i="2"/>
  <c r="O52" i="2"/>
  <c r="O77" i="2"/>
  <c r="O99" i="2"/>
  <c r="O49" i="2"/>
  <c r="O35" i="2"/>
  <c r="O94" i="2"/>
  <c r="O26" i="2"/>
  <c r="O184" i="2"/>
  <c r="O169" i="2"/>
  <c r="O199" i="2"/>
  <c r="O240" i="2"/>
  <c r="O173" i="2"/>
  <c r="O265" i="2"/>
  <c r="O218" i="2"/>
  <c r="O287" i="2"/>
  <c r="O294" i="2"/>
  <c r="O238" i="2"/>
  <c r="O331" i="2"/>
  <c r="O293" i="2"/>
  <c r="O333" i="2"/>
  <c r="O88" i="2"/>
  <c r="O100" i="2"/>
  <c r="O151" i="2"/>
  <c r="O47" i="2"/>
  <c r="O123" i="2"/>
  <c r="O125" i="2"/>
  <c r="O137" i="2"/>
  <c r="O86" i="2"/>
  <c r="O236" i="2"/>
  <c r="O197" i="2"/>
  <c r="O225" i="2"/>
  <c r="O207" i="2"/>
  <c r="O182" i="2"/>
  <c r="O314" i="2"/>
  <c r="O243" i="2"/>
  <c r="O327" i="2"/>
  <c r="O277" i="2"/>
  <c r="O267" i="2"/>
  <c r="O305" i="2"/>
  <c r="O316" i="2"/>
  <c r="O72" i="2"/>
  <c r="O159" i="2"/>
  <c r="O114" i="2"/>
  <c r="O195" i="2"/>
  <c r="O233" i="2"/>
  <c r="O290" i="2"/>
  <c r="O334" i="2"/>
  <c r="O312" i="2"/>
  <c r="O80" i="2"/>
  <c r="O110" i="2"/>
  <c r="O135" i="2"/>
  <c r="O212" i="2"/>
  <c r="O264" i="2"/>
  <c r="O338" i="2"/>
  <c r="O342" i="2"/>
  <c r="O300" i="2"/>
  <c r="O112" i="2"/>
  <c r="O142" i="2"/>
  <c r="O115" i="2"/>
  <c r="O252" i="2"/>
  <c r="O194" i="2"/>
  <c r="O226" i="2"/>
  <c r="O285" i="2"/>
  <c r="O301" i="2"/>
  <c r="O60" i="2"/>
  <c r="O58" i="2"/>
  <c r="O126" i="2"/>
  <c r="O191" i="2"/>
  <c r="O215" i="2"/>
  <c r="O227" i="2"/>
  <c r="O247" i="2"/>
  <c r="O324" i="2"/>
  <c r="O98" i="2"/>
  <c r="O148" i="2"/>
  <c r="O65" i="2"/>
  <c r="O209" i="2"/>
  <c r="O205" i="2"/>
  <c r="O319" i="2"/>
  <c r="O341" i="2"/>
  <c r="O141" i="2"/>
  <c r="O82" i="2"/>
  <c r="O139" i="2"/>
  <c r="O217" i="2"/>
  <c r="O282" i="2"/>
  <c r="O266" i="2"/>
  <c r="O297" i="2"/>
  <c r="O59" i="2"/>
  <c r="O251" i="2"/>
  <c r="O91" i="2"/>
  <c r="O303" i="2"/>
  <c r="O23" i="2"/>
  <c r="O255" i="2"/>
  <c r="O54" i="2"/>
  <c r="O270" i="2"/>
  <c r="O68" i="2"/>
  <c r="O174" i="2"/>
  <c r="O124" i="2"/>
  <c r="O198" i="2"/>
  <c r="O193" i="2"/>
  <c r="O145" i="2"/>
  <c r="P18" i="6"/>
  <c r="Q18" i="2"/>
  <c r="P18" i="2"/>
  <c r="O18" i="2"/>
  <c r="Q18" i="6"/>
  <c r="O18" i="6"/>
  <c r="E5" i="2" l="1"/>
  <c r="M36" i="2" s="1"/>
  <c r="E5" i="6"/>
  <c r="M68" i="2"/>
  <c r="M100" i="2"/>
  <c r="M132" i="2"/>
  <c r="M38" i="2"/>
  <c r="M70" i="2"/>
  <c r="M102" i="2"/>
  <c r="M134" i="2"/>
  <c r="M63" i="2"/>
  <c r="M127" i="2"/>
  <c r="V9" i="2"/>
  <c r="M73" i="2"/>
  <c r="M137" i="2"/>
  <c r="M186" i="2"/>
  <c r="M75" i="2"/>
  <c r="M139" i="2"/>
  <c r="V7" i="2"/>
  <c r="M61" i="2"/>
  <c r="M125" i="2"/>
  <c r="M190" i="2"/>
  <c r="M191" i="2"/>
  <c r="M266" i="2"/>
  <c r="M48" i="2"/>
  <c r="M80" i="2"/>
  <c r="M112" i="2"/>
  <c r="V2" i="2"/>
  <c r="M50" i="2"/>
  <c r="M82" i="2"/>
  <c r="M114" i="2"/>
  <c r="M23" i="2"/>
  <c r="M87" i="2"/>
  <c r="M149" i="2"/>
  <c r="M33" i="2"/>
  <c r="M97" i="2"/>
  <c r="M146" i="2"/>
  <c r="M35" i="2"/>
  <c r="M99" i="2"/>
  <c r="M145" i="2"/>
  <c r="M21" i="2"/>
  <c r="M85" i="2"/>
  <c r="M150" i="2"/>
  <c r="M163" i="2"/>
  <c r="M226" i="2"/>
  <c r="M56" i="2"/>
  <c r="M96" i="2"/>
  <c r="M140" i="2"/>
  <c r="M58" i="2"/>
  <c r="M98" i="2"/>
  <c r="M142" i="2"/>
  <c r="M103" i="2"/>
  <c r="V5" i="2"/>
  <c r="M89" i="2"/>
  <c r="M162" i="2"/>
  <c r="M67" i="2"/>
  <c r="V15" i="2"/>
  <c r="M37" i="2"/>
  <c r="M117" i="2"/>
  <c r="M155" i="2"/>
  <c r="M242" i="2"/>
  <c r="M177" i="2"/>
  <c r="V17" i="2"/>
  <c r="M247" i="2"/>
  <c r="M222" i="2"/>
  <c r="M152" i="2"/>
  <c r="M221" i="2"/>
  <c r="M200" i="2"/>
  <c r="M259" i="2"/>
  <c r="M312" i="2"/>
  <c r="M236" i="2"/>
  <c r="M253" i="2"/>
  <c r="M317" i="2"/>
  <c r="M292" i="2"/>
  <c r="M273" i="2"/>
  <c r="M248" i="2"/>
  <c r="M217" i="2"/>
  <c r="M297" i="2"/>
  <c r="M291" i="2"/>
  <c r="M323" i="2"/>
  <c r="M318" i="2"/>
  <c r="M335" i="2"/>
  <c r="V3" i="2"/>
  <c r="M60" i="2"/>
  <c r="M104" i="2"/>
  <c r="M22" i="2"/>
  <c r="M62" i="2"/>
  <c r="M106" i="2"/>
  <c r="M31" i="2"/>
  <c r="M111" i="2"/>
  <c r="V18" i="2"/>
  <c r="M105" i="2"/>
  <c r="M170" i="2"/>
  <c r="M83" i="2"/>
  <c r="M153" i="2"/>
  <c r="M45" i="2"/>
  <c r="M133" i="2"/>
  <c r="M171" i="2"/>
  <c r="M250" i="2"/>
  <c r="M179" i="2"/>
  <c r="M188" i="2"/>
  <c r="M255" i="2"/>
  <c r="M230" i="2"/>
  <c r="M159" i="2"/>
  <c r="M144" i="2"/>
  <c r="M203" i="2"/>
  <c r="M199" i="2"/>
  <c r="M320" i="2"/>
  <c r="M244" i="2"/>
  <c r="M263" i="2"/>
  <c r="M325" i="2"/>
  <c r="M300" i="2"/>
  <c r="M283" i="2"/>
  <c r="M249" i="2"/>
  <c r="M220" i="2"/>
  <c r="M305" i="2"/>
  <c r="M298" i="2"/>
  <c r="M330" i="2"/>
  <c r="M326" i="2"/>
  <c r="M342" i="2"/>
  <c r="M24" i="2"/>
  <c r="M64" i="2"/>
  <c r="M108" i="2"/>
  <c r="M26" i="2"/>
  <c r="M66" i="2"/>
  <c r="M110" i="2"/>
  <c r="M39" i="2"/>
  <c r="M119" i="2"/>
  <c r="M25" i="2"/>
  <c r="M113" i="2"/>
  <c r="M178" i="2"/>
  <c r="M91" i="2"/>
  <c r="M161" i="2"/>
  <c r="M53" i="2"/>
  <c r="M141" i="2"/>
  <c r="M185" i="2"/>
  <c r="M258" i="2"/>
  <c r="M181" i="2"/>
  <c r="M192" i="2"/>
  <c r="V19" i="2"/>
  <c r="M238" i="2"/>
  <c r="M160" i="2"/>
  <c r="M176" i="2"/>
  <c r="M211" i="2"/>
  <c r="M216" i="2"/>
  <c r="M328" i="2"/>
  <c r="M252" i="2"/>
  <c r="M271" i="2"/>
  <c r="M333" i="2"/>
  <c r="M308" i="2"/>
  <c r="M204" i="2"/>
  <c r="M256" i="2"/>
  <c r="M224" i="2"/>
  <c r="M313" i="2"/>
  <c r="M299" i="2"/>
  <c r="M331" i="2"/>
  <c r="M295" i="2"/>
  <c r="M28" i="2"/>
  <c r="M72" i="2"/>
  <c r="M116" i="2"/>
  <c r="M30" i="2"/>
  <c r="M74" i="2"/>
  <c r="M118" i="2"/>
  <c r="M47" i="2"/>
  <c r="M135" i="2"/>
  <c r="M41" i="2"/>
  <c r="M121" i="2"/>
  <c r="M194" i="2"/>
  <c r="M107" i="2"/>
  <c r="M169" i="2"/>
  <c r="M69" i="2"/>
  <c r="M158" i="2"/>
  <c r="M187" i="2"/>
  <c r="M147" i="2"/>
  <c r="M183" i="2"/>
  <c r="M207" i="2"/>
  <c r="M180" i="2"/>
  <c r="M246" i="2"/>
  <c r="M167" i="2"/>
  <c r="V8" i="2"/>
  <c r="M219" i="2"/>
  <c r="M272" i="2"/>
  <c r="M336" i="2"/>
  <c r="M274" i="2"/>
  <c r="M277" i="2"/>
  <c r="M341" i="2"/>
  <c r="M316" i="2"/>
  <c r="M225" i="2"/>
  <c r="M257" i="2"/>
  <c r="M261" i="2"/>
  <c r="M321" i="2"/>
  <c r="M306" i="2"/>
  <c r="M338" i="2"/>
  <c r="M303" i="2"/>
  <c r="M44" i="2"/>
  <c r="M88" i="2"/>
  <c r="M128" i="2"/>
  <c r="M46" i="2"/>
  <c r="M90" i="2"/>
  <c r="M130" i="2"/>
  <c r="M79" i="2"/>
  <c r="M165" i="2"/>
  <c r="M65" i="2"/>
  <c r="V14" i="2"/>
  <c r="M51" i="2"/>
  <c r="M131" i="2"/>
  <c r="V16" i="2"/>
  <c r="M101" i="2"/>
  <c r="M182" i="2"/>
  <c r="M218" i="2"/>
  <c r="M164" i="2"/>
  <c r="V13" i="2"/>
  <c r="M231" i="2"/>
  <c r="M206" i="2"/>
  <c r="M270" i="2"/>
  <c r="M205" i="2"/>
  <c r="M195" i="2"/>
  <c r="M243" i="2"/>
  <c r="M296" i="2"/>
  <c r="M279" i="2"/>
  <c r="M237" i="2"/>
  <c r="M301" i="2"/>
  <c r="M276" i="2"/>
  <c r="M340" i="2"/>
  <c r="M240" i="2"/>
  <c r="M282" i="2"/>
  <c r="M281" i="2"/>
  <c r="M287" i="2"/>
  <c r="M315" i="2"/>
  <c r="M302" i="2"/>
  <c r="M327" i="2"/>
  <c r="M52" i="2"/>
  <c r="M92" i="2"/>
  <c r="M136" i="2"/>
  <c r="M54" i="2"/>
  <c r="M94" i="2"/>
  <c r="M138" i="2"/>
  <c r="M95" i="2"/>
  <c r="M173" i="2"/>
  <c r="M81" i="2"/>
  <c r="M154" i="2"/>
  <c r="M59" i="2"/>
  <c r="V10" i="2"/>
  <c r="M29" i="2"/>
  <c r="M109" i="2"/>
  <c r="M198" i="2"/>
  <c r="M234" i="2"/>
  <c r="M172" i="2"/>
  <c r="M196" i="2"/>
  <c r="M239" i="2"/>
  <c r="M214" i="2"/>
  <c r="M151" i="2"/>
  <c r="M213" i="2"/>
  <c r="M197" i="2"/>
  <c r="M251" i="2"/>
  <c r="M304" i="2"/>
  <c r="M228" i="2"/>
  <c r="M245" i="2"/>
  <c r="M309" i="2"/>
  <c r="M284" i="2"/>
  <c r="M212" i="2"/>
  <c r="M241" i="2"/>
  <c r="M290" i="2"/>
  <c r="M289" i="2"/>
  <c r="M286" i="2"/>
  <c r="M322" i="2"/>
  <c r="M310" i="2"/>
  <c r="M334" i="2"/>
  <c r="M42" i="2"/>
  <c r="M157" i="2"/>
  <c r="M123" i="2"/>
  <c r="M210" i="2"/>
  <c r="M201" i="2"/>
  <c r="M235" i="2"/>
  <c r="M293" i="2"/>
  <c r="M267" i="2"/>
  <c r="M294" i="2"/>
  <c r="M32" i="2"/>
  <c r="M78" i="2"/>
  <c r="M49" i="2"/>
  <c r="V4" i="2"/>
  <c r="M148" i="2"/>
  <c r="M254" i="2"/>
  <c r="M280" i="2"/>
  <c r="M260" i="2"/>
  <c r="M269" i="2"/>
  <c r="M311" i="2"/>
  <c r="M40" i="2"/>
  <c r="M86" i="2"/>
  <c r="M57" i="2"/>
  <c r="V11" i="2"/>
  <c r="M156" i="2"/>
  <c r="M262" i="2"/>
  <c r="M288" i="2"/>
  <c r="M264" i="2"/>
  <c r="M275" i="2"/>
  <c r="M319" i="2"/>
  <c r="M76" i="2"/>
  <c r="M122" i="2"/>
  <c r="M129" i="2"/>
  <c r="M77" i="2"/>
  <c r="M202" i="2"/>
  <c r="M168" i="2"/>
  <c r="M208" i="2"/>
  <c r="M324" i="2"/>
  <c r="M329" i="2"/>
  <c r="M124" i="2"/>
  <c r="M71" i="2"/>
  <c r="M43" i="2"/>
  <c r="M174" i="2"/>
  <c r="M223" i="2"/>
  <c r="M193" i="2"/>
  <c r="M229" i="2"/>
  <c r="M233" i="2"/>
  <c r="M314" i="2"/>
  <c r="M34" i="2"/>
  <c r="V12" i="2"/>
  <c r="M115" i="2"/>
  <c r="M189" i="2"/>
  <c r="M184" i="2"/>
  <c r="M227" i="2"/>
  <c r="M285" i="2"/>
  <c r="M265" i="2"/>
  <c r="M339" i="2"/>
  <c r="M55" i="2"/>
  <c r="M143" i="2"/>
  <c r="V6" i="2"/>
  <c r="M268" i="2"/>
  <c r="M27" i="2"/>
  <c r="M278" i="2"/>
  <c r="M209" i="2"/>
  <c r="M93" i="2"/>
  <c r="M332" i="2"/>
  <c r="M84" i="2"/>
  <c r="M337" i="2"/>
  <c r="M166" i="2"/>
  <c r="M232" i="2"/>
  <c r="M120" i="2"/>
  <c r="M215" i="2"/>
  <c r="M307" i="2"/>
  <c r="M126" i="2"/>
  <c r="M175" i="2"/>
  <c r="M34" i="4"/>
  <c r="M94" i="4"/>
  <c r="M62" i="4"/>
  <c r="M81" i="4"/>
  <c r="M99" i="4"/>
  <c r="M95" i="4"/>
  <c r="M47" i="4"/>
  <c r="M48" i="4"/>
  <c r="M145" i="4"/>
  <c r="M209" i="4"/>
  <c r="M90" i="4"/>
  <c r="M158" i="4"/>
  <c r="M122" i="4"/>
  <c r="M195" i="4"/>
  <c r="M142" i="4"/>
  <c r="M200" i="4"/>
  <c r="M129" i="4"/>
  <c r="M146" i="4"/>
  <c r="M97" i="4"/>
  <c r="M151" i="4"/>
  <c r="M28" i="4"/>
  <c r="M116" i="4"/>
  <c r="M244" i="4"/>
  <c r="M307" i="4"/>
  <c r="M240" i="4"/>
  <c r="M296" i="4"/>
  <c r="M238" i="4"/>
  <c r="M245" i="4"/>
  <c r="M190" i="4"/>
  <c r="M263" i="4"/>
  <c r="M327" i="4"/>
  <c r="M276" i="4"/>
  <c r="M204" i="4"/>
  <c r="M249" i="4"/>
  <c r="M148" i="4"/>
  <c r="M246" i="4"/>
  <c r="M313" i="4"/>
  <c r="M309" i="4"/>
  <c r="M326" i="4"/>
  <c r="M290" i="4"/>
  <c r="M341" i="4"/>
  <c r="M42" i="4"/>
  <c r="M102" i="4"/>
  <c r="M70" i="4"/>
  <c r="M21" i="4"/>
  <c r="M24" i="4"/>
  <c r="M104" i="4"/>
  <c r="M57" i="4"/>
  <c r="M59" i="4"/>
  <c r="M153" i="4"/>
  <c r="M217" i="4"/>
  <c r="M101" i="4"/>
  <c r="M166" i="4"/>
  <c r="M133" i="4"/>
  <c r="M203" i="4"/>
  <c r="M144" i="4"/>
  <c r="M208" i="4"/>
  <c r="M138" i="4"/>
  <c r="M154" i="4"/>
  <c r="M107" i="4"/>
  <c r="M159" i="4"/>
  <c r="M55" i="4"/>
  <c r="M119" i="4"/>
  <c r="M251" i="4"/>
  <c r="M315" i="4"/>
  <c r="M242" i="4"/>
  <c r="M304" i="4"/>
  <c r="M253" i="4"/>
  <c r="M250" i="4"/>
  <c r="M218" i="4"/>
  <c r="M271" i="4"/>
  <c r="M165" i="4"/>
  <c r="M284" i="4"/>
  <c r="M206" i="4"/>
  <c r="M257" i="4"/>
  <c r="M156" i="4"/>
  <c r="M254" i="4"/>
  <c r="M324" i="4"/>
  <c r="M325" i="4"/>
  <c r="M333" i="4"/>
  <c r="M293" i="4"/>
  <c r="M7" i="4"/>
  <c r="M58" i="4"/>
  <c r="M22" i="4"/>
  <c r="M29" i="4"/>
  <c r="M43" i="4"/>
  <c r="M45" i="4"/>
  <c r="M120" i="4"/>
  <c r="M83" i="4"/>
  <c r="M80" i="4"/>
  <c r="M169" i="4"/>
  <c r="M233" i="4"/>
  <c r="M124" i="4"/>
  <c r="M182" i="4"/>
  <c r="M155" i="4"/>
  <c r="M71" i="4"/>
  <c r="M160" i="4"/>
  <c r="M224" i="4"/>
  <c r="M49" i="4"/>
  <c r="M170" i="4"/>
  <c r="M115" i="4"/>
  <c r="M175" i="4"/>
  <c r="M92" i="4"/>
  <c r="M164" i="4"/>
  <c r="M267" i="4"/>
  <c r="M331" i="4"/>
  <c r="M256" i="4"/>
  <c r="M130" i="4"/>
  <c r="M269" i="4"/>
  <c r="M266" i="4"/>
  <c r="M232" i="4"/>
  <c r="M287" i="4"/>
  <c r="M215" i="4"/>
  <c r="M300" i="4"/>
  <c r="M211" i="4"/>
  <c r="M273" i="4"/>
  <c r="M202" i="4"/>
  <c r="M270" i="4"/>
  <c r="M310" i="4"/>
  <c r="M340" i="4"/>
  <c r="M305" i="4"/>
  <c r="M334" i="4"/>
  <c r="M78" i="4"/>
  <c r="M40" i="4"/>
  <c r="M88" i="4"/>
  <c r="M136" i="4"/>
  <c r="M69" i="4"/>
  <c r="M193" i="4"/>
  <c r="M126" i="4"/>
  <c r="M100" i="4"/>
  <c r="M114" i="4"/>
  <c r="M216" i="4"/>
  <c r="M118" i="4"/>
  <c r="M123" i="4"/>
  <c r="M207" i="4"/>
  <c r="M213" i="4"/>
  <c r="M323" i="4"/>
  <c r="M280" i="4"/>
  <c r="M277" i="4"/>
  <c r="M188" i="4"/>
  <c r="M303" i="4"/>
  <c r="M292" i="4"/>
  <c r="M237" i="4"/>
  <c r="M212" i="4"/>
  <c r="M302" i="4"/>
  <c r="M322" i="4"/>
  <c r="M317" i="4"/>
  <c r="M86" i="4"/>
  <c r="M51" i="4"/>
  <c r="M35" i="4"/>
  <c r="M25" i="4"/>
  <c r="M31" i="4"/>
  <c r="M201" i="4"/>
  <c r="M135" i="4"/>
  <c r="M147" i="4"/>
  <c r="M131" i="4"/>
  <c r="M44" i="4"/>
  <c r="M125" i="4"/>
  <c r="M132" i="4"/>
  <c r="M77" i="4"/>
  <c r="M220" i="4"/>
  <c r="M172" i="4"/>
  <c r="M288" i="4"/>
  <c r="M110" i="4"/>
  <c r="M61" i="4"/>
  <c r="M56" i="4"/>
  <c r="M36" i="4"/>
  <c r="M60" i="4"/>
  <c r="M225" i="4"/>
  <c r="M137" i="4"/>
  <c r="M163" i="4"/>
  <c r="M140" i="4"/>
  <c r="M73" i="4"/>
  <c r="M162" i="4"/>
  <c r="M134" i="4"/>
  <c r="M96" i="4"/>
  <c r="M227" i="4"/>
  <c r="M196" i="4"/>
  <c r="M312" i="4"/>
  <c r="M214" i="4"/>
  <c r="M234" i="4"/>
  <c r="M319" i="4"/>
  <c r="M316" i="4"/>
  <c r="M265" i="4"/>
  <c r="M230" i="4"/>
  <c r="M321" i="4"/>
  <c r="M337" i="4"/>
  <c r="M298" i="4"/>
  <c r="M26" i="4"/>
  <c r="M82" i="4"/>
  <c r="M93" i="4"/>
  <c r="M103" i="4"/>
  <c r="M85" i="4"/>
  <c r="M179" i="4"/>
  <c r="M192" i="4"/>
  <c r="M52" i="4"/>
  <c r="M105" i="4"/>
  <c r="M291" i="4"/>
  <c r="M194" i="4"/>
  <c r="M282" i="4"/>
  <c r="M311" i="4"/>
  <c r="M186" i="4"/>
  <c r="M141" i="4"/>
  <c r="M338" i="4"/>
  <c r="M318" i="4"/>
  <c r="M50" i="4"/>
  <c r="M72" i="4"/>
  <c r="M112" i="4"/>
  <c r="M139" i="4"/>
  <c r="M113" i="4"/>
  <c r="M187" i="4"/>
  <c r="M84" i="4"/>
  <c r="M87" i="4"/>
  <c r="M106" i="4"/>
  <c r="M299" i="4"/>
  <c r="M221" i="4"/>
  <c r="M157" i="4"/>
  <c r="M205" i="4"/>
  <c r="M210" i="4"/>
  <c r="M181" i="4"/>
  <c r="M328" i="4"/>
  <c r="M330" i="4"/>
  <c r="M66" i="4"/>
  <c r="M32" i="4"/>
  <c r="M128" i="4"/>
  <c r="M161" i="4"/>
  <c r="M150" i="4"/>
  <c r="M41" i="4"/>
  <c r="M127" i="4"/>
  <c r="M111" i="4"/>
  <c r="M108" i="4"/>
  <c r="M198" i="4"/>
  <c r="M228" i="4"/>
  <c r="M229" i="4"/>
  <c r="M222" i="4"/>
  <c r="M219" i="4"/>
  <c r="M223" i="4"/>
  <c r="M335" i="4"/>
  <c r="M339" i="4"/>
  <c r="M74" i="4"/>
  <c r="M53" i="4"/>
  <c r="M68" i="4"/>
  <c r="M177" i="4"/>
  <c r="M174" i="4"/>
  <c r="M98" i="4"/>
  <c r="M149" i="4"/>
  <c r="M143" i="4"/>
  <c r="M121" i="4"/>
  <c r="M231" i="4"/>
  <c r="M261" i="4"/>
  <c r="M243" i="4"/>
  <c r="M252" i="4"/>
  <c r="M226" i="4"/>
  <c r="M235" i="4"/>
  <c r="M306" i="4"/>
  <c r="M285" i="4"/>
  <c r="M46" i="4"/>
  <c r="M67" i="4"/>
  <c r="M27" i="4"/>
  <c r="M33" i="4"/>
  <c r="M89" i="4"/>
  <c r="M176" i="4"/>
  <c r="M178" i="4"/>
  <c r="M191" i="4"/>
  <c r="M275" i="4"/>
  <c r="M272" i="4"/>
  <c r="M258" i="4"/>
  <c r="M279" i="4"/>
  <c r="M308" i="4"/>
  <c r="M289" i="4"/>
  <c r="M286" i="4"/>
  <c r="M329" i="4"/>
  <c r="M320" i="4"/>
  <c r="M64" i="4"/>
  <c r="M63" i="4"/>
  <c r="M109" i="4"/>
  <c r="M248" i="4"/>
  <c r="M295" i="4"/>
  <c r="M278" i="4"/>
  <c r="M75" i="4"/>
  <c r="M39" i="4"/>
  <c r="M23" i="4"/>
  <c r="M264" i="4"/>
  <c r="M260" i="4"/>
  <c r="M294" i="4"/>
  <c r="M79" i="4"/>
  <c r="M65" i="4"/>
  <c r="M167" i="4"/>
  <c r="M180" i="4"/>
  <c r="M268" i="4"/>
  <c r="M332" i="4"/>
  <c r="M91" i="4"/>
  <c r="M171" i="4"/>
  <c r="M183" i="4"/>
  <c r="M189" i="4"/>
  <c r="M173" i="4"/>
  <c r="M301" i="4"/>
  <c r="M38" i="4"/>
  <c r="M185" i="4"/>
  <c r="M184" i="4"/>
  <c r="M259" i="4"/>
  <c r="M247" i="4"/>
  <c r="M297" i="4"/>
  <c r="M314" i="4"/>
  <c r="M54" i="4"/>
  <c r="M241" i="4"/>
  <c r="M76" i="4"/>
  <c r="M283" i="4"/>
  <c r="M255" i="4"/>
  <c r="M262" i="4"/>
  <c r="M236" i="4"/>
  <c r="M30" i="4"/>
  <c r="M274" i="4"/>
  <c r="M117" i="4"/>
  <c r="M239" i="4"/>
  <c r="M37" i="4"/>
  <c r="M281" i="4"/>
  <c r="M199" i="4"/>
  <c r="M197" i="4"/>
  <c r="M342" i="4"/>
  <c r="M336" i="4"/>
  <c r="M152" i="4"/>
  <c r="M168" i="4"/>
  <c r="E4" i="4"/>
  <c r="N81" i="4"/>
  <c r="N53" i="4"/>
  <c r="N59" i="4"/>
  <c r="N62" i="4"/>
  <c r="N25" i="4"/>
  <c r="N89" i="4"/>
  <c r="N61" i="4"/>
  <c r="N70" i="4"/>
  <c r="N72" i="4"/>
  <c r="N43" i="4"/>
  <c r="N123" i="4"/>
  <c r="N76" i="4"/>
  <c r="N41" i="4"/>
  <c r="N105" i="4"/>
  <c r="N77" i="4"/>
  <c r="N87" i="4"/>
  <c r="N90" i="4"/>
  <c r="N64" i="4"/>
  <c r="N139" i="4"/>
  <c r="N93" i="4"/>
  <c r="N67" i="4"/>
  <c r="N121" i="4"/>
  <c r="N188" i="4"/>
  <c r="N47" i="4"/>
  <c r="N169" i="4"/>
  <c r="N137" i="4"/>
  <c r="N206" i="4"/>
  <c r="N155" i="4"/>
  <c r="N219" i="4"/>
  <c r="N142" i="4"/>
  <c r="N129" i="4"/>
  <c r="N63" i="4"/>
  <c r="N170" i="4"/>
  <c r="N80" i="4"/>
  <c r="N235" i="4"/>
  <c r="N302" i="4"/>
  <c r="N199" i="4"/>
  <c r="N275" i="4"/>
  <c r="N224" i="4"/>
  <c r="N175" i="4"/>
  <c r="N277" i="4"/>
  <c r="N65" i="4"/>
  <c r="N37" i="4"/>
  <c r="N38" i="4"/>
  <c r="N40" i="4"/>
  <c r="N103" i="4"/>
  <c r="N106" i="4"/>
  <c r="N44" i="4"/>
  <c r="N112" i="4"/>
  <c r="N71" i="4"/>
  <c r="N148" i="4"/>
  <c r="N212" i="4"/>
  <c r="N102" i="4"/>
  <c r="N50" i="4"/>
  <c r="N166" i="4"/>
  <c r="N100" i="4"/>
  <c r="N179" i="4"/>
  <c r="N58" i="4"/>
  <c r="N31" i="4"/>
  <c r="N157" i="4"/>
  <c r="N125" i="4"/>
  <c r="N194" i="4"/>
  <c r="N111" i="4"/>
  <c r="N262" i="4"/>
  <c r="N326" i="4"/>
  <c r="N213" i="4"/>
  <c r="N299" i="4"/>
  <c r="N242" i="4"/>
  <c r="N221" i="4"/>
  <c r="N191" i="4"/>
  <c r="N274" i="4"/>
  <c r="N29" i="4"/>
  <c r="N30" i="4"/>
  <c r="N75" i="4"/>
  <c r="N66" i="4"/>
  <c r="N83" i="4"/>
  <c r="N156" i="4"/>
  <c r="N236" i="4"/>
  <c r="N177" i="4"/>
  <c r="N174" i="4"/>
  <c r="N133" i="4"/>
  <c r="N227" i="4"/>
  <c r="N60" i="4"/>
  <c r="N181" i="4"/>
  <c r="N178" i="4"/>
  <c r="N176" i="4"/>
  <c r="N286" i="4"/>
  <c r="N200" i="4"/>
  <c r="N307" i="4"/>
  <c r="N264" i="4"/>
  <c r="N285" i="4"/>
  <c r="N266" i="4"/>
  <c r="N183" i="4"/>
  <c r="N255" i="4"/>
  <c r="N143" i="4"/>
  <c r="N222" i="4"/>
  <c r="N168" i="4"/>
  <c r="N281" i="4"/>
  <c r="N313" i="4"/>
  <c r="N309" i="4"/>
  <c r="N296" i="4"/>
  <c r="N293" i="4"/>
  <c r="N45" i="4"/>
  <c r="N51" i="4"/>
  <c r="N86" i="4"/>
  <c r="N79" i="4"/>
  <c r="N42" i="4"/>
  <c r="N164" i="4"/>
  <c r="N244" i="4"/>
  <c r="N185" i="4"/>
  <c r="N182" i="4"/>
  <c r="N147" i="4"/>
  <c r="N28" i="4"/>
  <c r="N88" i="4"/>
  <c r="N36" i="4"/>
  <c r="N186" i="4"/>
  <c r="N216" i="4"/>
  <c r="N294" i="4"/>
  <c r="N201" i="4"/>
  <c r="N315" i="4"/>
  <c r="N272" i="4"/>
  <c r="N189" i="4"/>
  <c r="N282" i="4"/>
  <c r="N218" i="4"/>
  <c r="N263" i="4"/>
  <c r="N151" i="4"/>
  <c r="N241" i="4"/>
  <c r="N226" i="4"/>
  <c r="N289" i="4"/>
  <c r="N324" i="4"/>
  <c r="N325" i="4"/>
  <c r="N319" i="4"/>
  <c r="N316" i="4"/>
  <c r="N33" i="4"/>
  <c r="N69" i="4"/>
  <c r="N78" i="4"/>
  <c r="N108" i="4"/>
  <c r="N95" i="4"/>
  <c r="N91" i="4"/>
  <c r="N172" i="4"/>
  <c r="N74" i="4"/>
  <c r="N113" i="4"/>
  <c r="N190" i="4"/>
  <c r="N163" i="4"/>
  <c r="N98" i="4"/>
  <c r="N99" i="4"/>
  <c r="N109" i="4"/>
  <c r="N49" i="4"/>
  <c r="N85" i="4"/>
  <c r="N92" i="4"/>
  <c r="N115" i="4"/>
  <c r="N104" i="4"/>
  <c r="N94" i="4"/>
  <c r="N180" i="4"/>
  <c r="N82" i="4"/>
  <c r="N124" i="4"/>
  <c r="N198" i="4"/>
  <c r="N171" i="4"/>
  <c r="N114" i="4"/>
  <c r="N127" i="4"/>
  <c r="N118" i="4"/>
  <c r="N210" i="4"/>
  <c r="N230" i="4"/>
  <c r="N318" i="4"/>
  <c r="N251" i="4"/>
  <c r="N167" i="4"/>
  <c r="N217" i="4"/>
  <c r="N193" i="4"/>
  <c r="N298" i="4"/>
  <c r="N229" i="4"/>
  <c r="N279" i="4"/>
  <c r="N205" i="4"/>
  <c r="N260" i="4"/>
  <c r="N239" i="4"/>
  <c r="N305" i="4"/>
  <c r="N280" i="4"/>
  <c r="N340" i="4"/>
  <c r="N342" i="4"/>
  <c r="N327" i="4"/>
  <c r="N84" i="4"/>
  <c r="N34" i="4"/>
  <c r="N130" i="4"/>
  <c r="N153" i="4"/>
  <c r="N117" i="4"/>
  <c r="N144" i="4"/>
  <c r="N154" i="4"/>
  <c r="N246" i="4"/>
  <c r="N197" i="4"/>
  <c r="N240" i="4"/>
  <c r="N192" i="4"/>
  <c r="N322" i="4"/>
  <c r="N287" i="4"/>
  <c r="N215" i="4"/>
  <c r="N257" i="4"/>
  <c r="N338" i="4"/>
  <c r="N329" i="4"/>
  <c r="N336" i="4"/>
  <c r="N96" i="4"/>
  <c r="N55" i="4"/>
  <c r="N141" i="4"/>
  <c r="N161" i="4"/>
  <c r="N122" i="4"/>
  <c r="N152" i="4"/>
  <c r="N162" i="4"/>
  <c r="N254" i="4"/>
  <c r="N233" i="4"/>
  <c r="N248" i="4"/>
  <c r="N214" i="4"/>
  <c r="N330" i="4"/>
  <c r="N295" i="4"/>
  <c r="N252" i="4"/>
  <c r="N265" i="4"/>
  <c r="N321" i="4"/>
  <c r="N337" i="4"/>
  <c r="N57" i="4"/>
  <c r="N101" i="4"/>
  <c r="N24" i="4"/>
  <c r="N196" i="4"/>
  <c r="N126" i="4"/>
  <c r="N187" i="4"/>
  <c r="N138" i="4"/>
  <c r="N202" i="4"/>
  <c r="N270" i="4"/>
  <c r="N259" i="4"/>
  <c r="N256" i="4"/>
  <c r="N245" i="4"/>
  <c r="N225" i="4"/>
  <c r="N303" i="4"/>
  <c r="N268" i="4"/>
  <c r="N273" i="4"/>
  <c r="N328" i="4"/>
  <c r="N333" i="4"/>
  <c r="N48" i="4"/>
  <c r="N56" i="4"/>
  <c r="N135" i="4"/>
  <c r="N120" i="4"/>
  <c r="N68" i="4"/>
  <c r="N159" i="4"/>
  <c r="N253" i="4"/>
  <c r="N232" i="4"/>
  <c r="N208" i="4"/>
  <c r="N320" i="4"/>
  <c r="N301" i="4"/>
  <c r="N22" i="4"/>
  <c r="N116" i="4"/>
  <c r="N150" i="4"/>
  <c r="N140" i="4"/>
  <c r="N107" i="4"/>
  <c r="N267" i="4"/>
  <c r="N261" i="4"/>
  <c r="N234" i="4"/>
  <c r="N209" i="4"/>
  <c r="N331" i="4"/>
  <c r="N300" i="4"/>
  <c r="N32" i="4"/>
  <c r="N119" i="4"/>
  <c r="N158" i="4"/>
  <c r="N149" i="4"/>
  <c r="N110" i="4"/>
  <c r="N283" i="4"/>
  <c r="N269" i="4"/>
  <c r="N243" i="4"/>
  <c r="N276" i="4"/>
  <c r="N341" i="4"/>
  <c r="N304" i="4"/>
  <c r="N54" i="4"/>
  <c r="N204" i="4"/>
  <c r="N26" i="4"/>
  <c r="N165" i="4"/>
  <c r="N223" i="4"/>
  <c r="N291" i="4"/>
  <c r="N250" i="4"/>
  <c r="N247" i="4"/>
  <c r="N284" i="4"/>
  <c r="N312" i="4"/>
  <c r="N323" i="4"/>
  <c r="N21" i="4"/>
  <c r="N35" i="4"/>
  <c r="N128" i="4"/>
  <c r="N203" i="4"/>
  <c r="N146" i="4"/>
  <c r="N334" i="4"/>
  <c r="N184" i="4"/>
  <c r="N306" i="4"/>
  <c r="N160" i="4"/>
  <c r="N249" i="4"/>
  <c r="N332" i="4"/>
  <c r="N46" i="4"/>
  <c r="N136" i="4"/>
  <c r="N258" i="4"/>
  <c r="N297" i="4"/>
  <c r="N220" i="4"/>
  <c r="N39" i="4"/>
  <c r="N290" i="4"/>
  <c r="N335" i="4"/>
  <c r="N228" i="4"/>
  <c r="N278" i="4"/>
  <c r="N314" i="4"/>
  <c r="N308" i="4"/>
  <c r="N73" i="4"/>
  <c r="N145" i="4"/>
  <c r="N310" i="4"/>
  <c r="N271" i="4"/>
  <c r="N288" i="4"/>
  <c r="N131" i="4"/>
  <c r="N211" i="4"/>
  <c r="N231" i="4"/>
  <c r="N292" i="4"/>
  <c r="N23" i="4"/>
  <c r="N173" i="4"/>
  <c r="N238" i="4"/>
  <c r="N237" i="4"/>
  <c r="N97" i="4"/>
  <c r="N339" i="4"/>
  <c r="N27" i="4"/>
  <c r="N317" i="4"/>
  <c r="N52" i="4"/>
  <c r="N195" i="4"/>
  <c r="N311" i="4"/>
  <c r="N207" i="4"/>
  <c r="N132" i="4"/>
  <c r="N134" i="4"/>
  <c r="E5" i="4"/>
  <c r="M320" i="6"/>
  <c r="M193" i="6"/>
  <c r="M156" i="6"/>
  <c r="M76" i="6"/>
  <c r="M50" i="6"/>
  <c r="M255" i="6"/>
  <c r="M313" i="6"/>
  <c r="M162" i="6"/>
  <c r="M239" i="6"/>
  <c r="M133" i="6"/>
  <c r="M89" i="6"/>
  <c r="M324" i="6"/>
  <c r="M260" i="6"/>
  <c r="M115" i="6"/>
  <c r="M190" i="6"/>
  <c r="M48" i="6"/>
  <c r="V2" i="6"/>
  <c r="M105" i="6"/>
  <c r="M285" i="6"/>
  <c r="M254" i="6"/>
  <c r="M259" i="6"/>
  <c r="M183" i="6"/>
  <c r="M77" i="6"/>
  <c r="M262" i="6"/>
  <c r="M315" i="6"/>
  <c r="M140" i="6"/>
  <c r="V7" i="6"/>
  <c r="M27" i="6"/>
  <c r="M245" i="6"/>
  <c r="M305" i="6"/>
  <c r="M138" i="6"/>
  <c r="M231" i="6"/>
  <c r="M125" i="6"/>
  <c r="M81" i="6"/>
  <c r="M319" i="6"/>
  <c r="M261" i="6"/>
  <c r="M172" i="6"/>
  <c r="M45" i="6"/>
  <c r="M79" i="6"/>
  <c r="M312" i="6"/>
  <c r="M185" i="6"/>
  <c r="M127" i="6"/>
  <c r="M68" i="6"/>
  <c r="M46" i="6"/>
  <c r="M317" i="6"/>
  <c r="M307" i="6"/>
  <c r="M108" i="6"/>
  <c r="V5" i="6"/>
  <c r="M23" i="6"/>
  <c r="M256" i="6"/>
  <c r="M176" i="6"/>
  <c r="M112" i="6"/>
  <c r="M99" i="6"/>
  <c r="M72" i="6"/>
  <c r="M316" i="6"/>
  <c r="M252" i="6"/>
  <c r="M226" i="6"/>
  <c r="M182" i="6"/>
  <c r="M44" i="6"/>
  <c r="M153" i="6"/>
  <c r="M282" i="6"/>
  <c r="M141" i="6"/>
  <c r="M342" i="6"/>
  <c r="M187" i="6"/>
  <c r="M59" i="6"/>
  <c r="M242" i="6"/>
  <c r="M218" i="6"/>
  <c r="M106" i="6"/>
  <c r="V10" i="6"/>
  <c r="M295" i="6"/>
  <c r="M216" i="6"/>
  <c r="M152" i="6"/>
  <c r="M33" i="6"/>
  <c r="V11" i="6"/>
  <c r="M326" i="6"/>
  <c r="M291" i="6"/>
  <c r="M204" i="6"/>
  <c r="M61" i="6"/>
  <c r="M111" i="6"/>
  <c r="M279" i="6"/>
  <c r="M200" i="6"/>
  <c r="M148" i="6"/>
  <c r="M25" i="6"/>
  <c r="M96" i="6"/>
  <c r="M336" i="6"/>
  <c r="M116" i="6"/>
  <c r="M173" i="6"/>
  <c r="M92" i="6"/>
  <c r="M58" i="6"/>
  <c r="M328" i="6"/>
  <c r="M201" i="6"/>
  <c r="M165" i="6"/>
  <c r="M84" i="6"/>
  <c r="M54" i="6"/>
  <c r="M323" i="6"/>
  <c r="M63" i="6"/>
  <c r="M311" i="6"/>
  <c r="M164" i="6"/>
  <c r="M71" i="6"/>
  <c r="M304" i="6"/>
  <c r="M243" i="6"/>
  <c r="M37" i="6"/>
  <c r="M42" i="6"/>
  <c r="M236" i="6"/>
  <c r="M157" i="6"/>
  <c r="M197" i="6"/>
  <c r="M75" i="6"/>
  <c r="V8" i="6"/>
  <c r="M287" i="6"/>
  <c r="M208" i="6"/>
  <c r="M150" i="6"/>
  <c r="M29" i="6"/>
  <c r="V3" i="6"/>
  <c r="M341" i="6"/>
  <c r="M143" i="6"/>
  <c r="M181" i="6"/>
  <c r="V12" i="6"/>
  <c r="M62" i="6"/>
  <c r="M340" i="6"/>
  <c r="M272" i="6"/>
  <c r="M151" i="6"/>
  <c r="M206" i="6"/>
  <c r="M56" i="6"/>
  <c r="M26" i="6"/>
  <c r="M170" i="6"/>
  <c r="M31" i="6"/>
  <c r="M244" i="6"/>
  <c r="M110" i="6"/>
  <c r="V14" i="6"/>
  <c r="M250" i="6"/>
  <c r="M179" i="6"/>
  <c r="M83" i="6"/>
  <c r="M145" i="6"/>
  <c r="M321" i="6"/>
  <c r="M296" i="6"/>
  <c r="M169" i="6"/>
  <c r="M230" i="6"/>
  <c r="V6" i="6"/>
  <c r="M38" i="6"/>
  <c r="M233" i="6"/>
  <c r="M147" i="6"/>
  <c r="M189" i="6"/>
  <c r="M67" i="6"/>
  <c r="V4" i="6"/>
  <c r="M330" i="6"/>
  <c r="M280" i="6"/>
  <c r="M155" i="6"/>
  <c r="M214" i="6"/>
  <c r="M60" i="6"/>
  <c r="M195" i="6"/>
  <c r="M97" i="6"/>
  <c r="M209" i="6"/>
  <c r="M175" i="6"/>
  <c r="M337" i="6"/>
  <c r="M329" i="6"/>
  <c r="M154" i="6"/>
  <c r="V9" i="6"/>
  <c r="M300" i="6"/>
  <c r="M248" i="6"/>
  <c r="M210" i="6"/>
  <c r="M166" i="6"/>
  <c r="M36" i="6"/>
  <c r="M137" i="6"/>
  <c r="M338" i="6"/>
  <c r="M288" i="6"/>
  <c r="M161" i="6"/>
  <c r="M222" i="6"/>
  <c r="M64" i="6"/>
  <c r="M34" i="6"/>
  <c r="M284" i="6"/>
  <c r="M232" i="6"/>
  <c r="M194" i="6"/>
  <c r="M126" i="6"/>
  <c r="M28" i="6"/>
  <c r="M121" i="6"/>
  <c r="M301" i="6"/>
  <c r="M273" i="6"/>
  <c r="M124" i="6"/>
  <c r="M199" i="6"/>
  <c r="M93" i="6"/>
  <c r="M293" i="6"/>
  <c r="M265" i="6"/>
  <c r="M100" i="6"/>
  <c r="M191" i="6"/>
  <c r="M85" i="6"/>
  <c r="M270" i="6"/>
  <c r="M122" i="6"/>
  <c r="M168" i="6"/>
  <c r="M91" i="6"/>
  <c r="M334" i="6"/>
  <c r="M160" i="6"/>
  <c r="M174" i="6"/>
  <c r="M55" i="6"/>
  <c r="M318" i="6"/>
  <c r="M257" i="6"/>
  <c r="M171" i="6"/>
  <c r="M98" i="6"/>
  <c r="M51" i="6"/>
  <c r="M249" i="6"/>
  <c r="M314" i="6"/>
  <c r="M227" i="6"/>
  <c r="M135" i="6"/>
  <c r="M86" i="6"/>
  <c r="M294" i="6"/>
  <c r="M220" i="6"/>
  <c r="M158" i="6"/>
  <c r="M82" i="6"/>
  <c r="M43" i="6"/>
  <c r="M335" i="6"/>
  <c r="M275" i="6"/>
  <c r="M188" i="6"/>
  <c r="M53" i="6"/>
  <c r="M95" i="6"/>
  <c r="M327" i="6"/>
  <c r="M267" i="6"/>
  <c r="M180" i="6"/>
  <c r="M49" i="6"/>
  <c r="M87" i="6"/>
  <c r="M217" i="6"/>
  <c r="V18" i="6"/>
  <c r="M277" i="6"/>
  <c r="M251" i="6"/>
  <c r="M69" i="6"/>
  <c r="M303" i="6"/>
  <c r="M177" i="6"/>
  <c r="M167" i="6"/>
  <c r="V15" i="6"/>
  <c r="M309" i="6"/>
  <c r="M299" i="6"/>
  <c r="M212" i="6"/>
  <c r="M65" i="6"/>
  <c r="M119" i="6"/>
  <c r="M302" i="6"/>
  <c r="M221" i="6"/>
  <c r="M163" i="6"/>
  <c r="M90" i="6"/>
  <c r="M47" i="6"/>
  <c r="M310" i="6"/>
  <c r="M283" i="6"/>
  <c r="M196" i="6"/>
  <c r="M57" i="6"/>
  <c r="M103" i="6"/>
  <c r="M271" i="6"/>
  <c r="M192" i="6"/>
  <c r="M123" i="6"/>
  <c r="M21" i="6"/>
  <c r="M88" i="6"/>
  <c r="M263" i="6"/>
  <c r="M184" i="6"/>
  <c r="M120" i="6"/>
  <c r="M107" i="6"/>
  <c r="M80" i="6"/>
  <c r="M234" i="6"/>
  <c r="M238" i="6"/>
  <c r="M235" i="6"/>
  <c r="M289" i="6"/>
  <c r="V19" i="6"/>
  <c r="M240" i="6"/>
  <c r="M78" i="6"/>
  <c r="M276" i="6"/>
  <c r="M146" i="6"/>
  <c r="M264" i="6"/>
  <c r="M198" i="6"/>
  <c r="M22" i="6"/>
  <c r="M266" i="6"/>
  <c r="M258" i="6"/>
  <c r="M114" i="6"/>
  <c r="M40" i="6"/>
  <c r="M223" i="6"/>
  <c r="M202" i="6"/>
  <c r="M281" i="6"/>
  <c r="M30" i="6"/>
  <c r="M237" i="6"/>
  <c r="M104" i="6"/>
  <c r="M224" i="6"/>
  <c r="M102" i="6"/>
  <c r="M207" i="6"/>
  <c r="M339" i="6"/>
  <c r="M325" i="6"/>
  <c r="M41" i="6"/>
  <c r="V17" i="6"/>
  <c r="M139" i="6"/>
  <c r="M134" i="6"/>
  <c r="M306" i="6"/>
  <c r="V13" i="6"/>
  <c r="M286" i="6"/>
  <c r="M118" i="6"/>
  <c r="M290" i="6"/>
  <c r="M130" i="6"/>
  <c r="M297" i="6"/>
  <c r="M32" i="6"/>
  <c r="M70" i="6"/>
  <c r="M268" i="6"/>
  <c r="M149" i="6"/>
  <c r="M142" i="6"/>
  <c r="M308" i="6"/>
  <c r="M241" i="6"/>
  <c r="M117" i="6"/>
  <c r="M159" i="6"/>
  <c r="M128" i="6"/>
  <c r="M225" i="6"/>
  <c r="M74" i="6"/>
  <c r="M331" i="6"/>
  <c r="M66" i="6"/>
  <c r="M73" i="6"/>
  <c r="M292" i="6"/>
  <c r="M178" i="6"/>
  <c r="M247" i="6"/>
  <c r="M269" i="6"/>
  <c r="M253" i="6"/>
  <c r="M94" i="6"/>
  <c r="M215" i="6"/>
  <c r="M219" i="6"/>
  <c r="M298" i="6"/>
  <c r="M24" i="6"/>
  <c r="M332" i="6"/>
  <c r="M131" i="6"/>
  <c r="M52" i="6"/>
  <c r="M229" i="6"/>
  <c r="M322" i="6"/>
  <c r="M228" i="6"/>
  <c r="M109" i="6"/>
  <c r="M132" i="6"/>
  <c r="M186" i="6"/>
  <c r="M39" i="6"/>
  <c r="M333" i="6"/>
  <c r="M203" i="6"/>
  <c r="V16" i="6"/>
  <c r="M246" i="6"/>
  <c r="M211" i="6"/>
  <c r="M274" i="6"/>
  <c r="M129" i="6"/>
  <c r="M113" i="6"/>
  <c r="M213" i="6"/>
  <c r="M101" i="6"/>
  <c r="M136" i="6"/>
  <c r="M278" i="6"/>
  <c r="M144" i="6"/>
  <c r="M205" i="6"/>
  <c r="M35" i="6"/>
  <c r="O72" i="4"/>
  <c r="O52" i="4"/>
  <c r="O58" i="4"/>
  <c r="O71" i="4"/>
  <c r="O32" i="4"/>
  <c r="O100" i="4"/>
  <c r="O76" i="4"/>
  <c r="O98" i="4"/>
  <c r="O21" i="4"/>
  <c r="O97" i="4"/>
  <c r="O108" i="4"/>
  <c r="O37" i="4"/>
  <c r="O85" i="4"/>
  <c r="O88" i="4"/>
  <c r="O33" i="4"/>
  <c r="O23" i="4"/>
  <c r="O96" i="4"/>
  <c r="O151" i="4"/>
  <c r="O215" i="4"/>
  <c r="O103" i="4"/>
  <c r="O156" i="4"/>
  <c r="O102" i="4"/>
  <c r="O193" i="4"/>
  <c r="O137" i="4"/>
  <c r="O206" i="4"/>
  <c r="O131" i="4"/>
  <c r="O120" i="4"/>
  <c r="O57" i="4"/>
  <c r="O181" i="4"/>
  <c r="O93" i="4"/>
  <c r="O237" i="4"/>
  <c r="O305" i="4"/>
  <c r="O220" i="4"/>
  <c r="O278" i="4"/>
  <c r="O200" i="4"/>
  <c r="O224" i="4"/>
  <c r="O280" i="4"/>
  <c r="O261" i="4"/>
  <c r="O325" i="4"/>
  <c r="O258" i="4"/>
  <c r="O179" i="4"/>
  <c r="O255" i="4"/>
  <c r="O186" i="4"/>
  <c r="O241" i="4"/>
  <c r="O303" i="4"/>
  <c r="O307" i="4"/>
  <c r="O322" i="4"/>
  <c r="O299" i="4"/>
  <c r="O339" i="4"/>
  <c r="O24" i="4"/>
  <c r="O28" i="4"/>
  <c r="O47" i="4"/>
  <c r="O94" i="4"/>
  <c r="O99" i="4"/>
  <c r="O43" i="4"/>
  <c r="O34" i="4"/>
  <c r="O104" i="4"/>
  <c r="O159" i="4"/>
  <c r="O223" i="4"/>
  <c r="O116" i="4"/>
  <c r="O164" i="4"/>
  <c r="O128" i="4"/>
  <c r="O201" i="4"/>
  <c r="O150" i="4"/>
  <c r="O214" i="4"/>
  <c r="O133" i="4"/>
  <c r="O140" i="4"/>
  <c r="O127" i="4"/>
  <c r="O189" i="4"/>
  <c r="O109" i="4"/>
  <c r="O249" i="4"/>
  <c r="O313" i="4"/>
  <c r="O227" i="4"/>
  <c r="O286" i="4"/>
  <c r="O213" i="4"/>
  <c r="O40" i="4"/>
  <c r="O36" i="4"/>
  <c r="O69" i="4"/>
  <c r="O31" i="4"/>
  <c r="O110" i="4"/>
  <c r="O54" i="4"/>
  <c r="O45" i="4"/>
  <c r="O105" i="4"/>
  <c r="O167" i="4"/>
  <c r="O231" i="4"/>
  <c r="O119" i="4"/>
  <c r="O172" i="4"/>
  <c r="O145" i="4"/>
  <c r="O46" i="4"/>
  <c r="O158" i="4"/>
  <c r="O222" i="4"/>
  <c r="O147" i="4"/>
  <c r="O144" i="4"/>
  <c r="O129" i="4"/>
  <c r="O197" i="4"/>
  <c r="O123" i="4"/>
  <c r="O257" i="4"/>
  <c r="O321" i="4"/>
  <c r="O235" i="4"/>
  <c r="O294" i="4"/>
  <c r="O233" i="4"/>
  <c r="O240" i="4"/>
  <c r="O184" i="4"/>
  <c r="O277" i="4"/>
  <c r="O171" i="4"/>
  <c r="O274" i="4"/>
  <c r="O225" i="4"/>
  <c r="O271" i="4"/>
  <c r="O204" i="4"/>
  <c r="O260" i="4"/>
  <c r="O327" i="4"/>
  <c r="O56" i="4"/>
  <c r="O60" i="4"/>
  <c r="O29" i="4"/>
  <c r="O53" i="4"/>
  <c r="O126" i="4"/>
  <c r="O75" i="4"/>
  <c r="O66" i="4"/>
  <c r="O111" i="4"/>
  <c r="O183" i="4"/>
  <c r="O38" i="4"/>
  <c r="O130" i="4"/>
  <c r="O41" i="4"/>
  <c r="O161" i="4"/>
  <c r="O89" i="4"/>
  <c r="O174" i="4"/>
  <c r="O49" i="4"/>
  <c r="O25" i="4"/>
  <c r="O160" i="4"/>
  <c r="O149" i="4"/>
  <c r="O30" i="4"/>
  <c r="O170" i="4"/>
  <c r="O273" i="4"/>
  <c r="O146" i="4"/>
  <c r="O246" i="4"/>
  <c r="O310" i="4"/>
  <c r="O259" i="4"/>
  <c r="O248" i="4"/>
  <c r="O221" i="4"/>
  <c r="O293" i="4"/>
  <c r="O188" i="4"/>
  <c r="O290" i="4"/>
  <c r="O232" i="4"/>
  <c r="O287" i="4"/>
  <c r="O209" i="4"/>
  <c r="O276" i="4"/>
  <c r="O311" i="4"/>
  <c r="O84" i="4"/>
  <c r="O80" i="4"/>
  <c r="O50" i="4"/>
  <c r="O74" i="4"/>
  <c r="O142" i="4"/>
  <c r="O106" i="4"/>
  <c r="O35" i="4"/>
  <c r="O132" i="4"/>
  <c r="O199" i="4"/>
  <c r="O91" i="4"/>
  <c r="O141" i="4"/>
  <c r="O90" i="4"/>
  <c r="O177" i="4"/>
  <c r="O124" i="4"/>
  <c r="O190" i="4"/>
  <c r="O117" i="4"/>
  <c r="O78" i="4"/>
  <c r="O176" i="4"/>
  <c r="O165" i="4"/>
  <c r="O83" i="4"/>
  <c r="O212" i="4"/>
  <c r="O289" i="4"/>
  <c r="O178" i="4"/>
  <c r="O262" i="4"/>
  <c r="O195" i="4"/>
  <c r="O275" i="4"/>
  <c r="O264" i="4"/>
  <c r="O238" i="4"/>
  <c r="O309" i="4"/>
  <c r="O245" i="4"/>
  <c r="O306" i="4"/>
  <c r="O243" i="4"/>
  <c r="O125" i="4"/>
  <c r="O211" i="4"/>
  <c r="O292" i="4"/>
  <c r="O331" i="4"/>
  <c r="O335" i="4"/>
  <c r="O337" i="4"/>
  <c r="O323" i="4"/>
  <c r="O92" i="4"/>
  <c r="O26" i="4"/>
  <c r="O61" i="4"/>
  <c r="O82" i="4"/>
  <c r="O22" i="4"/>
  <c r="O115" i="4"/>
  <c r="O62" i="4"/>
  <c r="O143" i="4"/>
  <c r="O207" i="4"/>
  <c r="O95" i="4"/>
  <c r="O148" i="4"/>
  <c r="O101" i="4"/>
  <c r="O185" i="4"/>
  <c r="O135" i="4"/>
  <c r="O198" i="4"/>
  <c r="O122" i="4"/>
  <c r="O114" i="4"/>
  <c r="O27" i="4"/>
  <c r="O173" i="4"/>
  <c r="O87" i="4"/>
  <c r="O226" i="4"/>
  <c r="O297" i="4"/>
  <c r="O216" i="4"/>
  <c r="O270" i="4"/>
  <c r="O196" i="4"/>
  <c r="O194" i="4"/>
  <c r="O272" i="4"/>
  <c r="O253" i="4"/>
  <c r="O317" i="4"/>
  <c r="O250" i="4"/>
  <c r="O314" i="4"/>
  <c r="O247" i="4"/>
  <c r="O162" i="4"/>
  <c r="O219" i="4"/>
  <c r="O300" i="4"/>
  <c r="O341" i="4"/>
  <c r="O308" i="4"/>
  <c r="O296" i="4"/>
  <c r="O334" i="4"/>
  <c r="O77" i="4"/>
  <c r="O55" i="4"/>
  <c r="O121" i="4"/>
  <c r="O166" i="4"/>
  <c r="O138" i="4"/>
  <c r="O329" i="4"/>
  <c r="O228" i="4"/>
  <c r="O301" i="4"/>
  <c r="O229" i="4"/>
  <c r="O252" i="4"/>
  <c r="O338" i="4"/>
  <c r="O319" i="4"/>
  <c r="O39" i="4"/>
  <c r="O79" i="4"/>
  <c r="O139" i="4"/>
  <c r="O182" i="4"/>
  <c r="O157" i="4"/>
  <c r="O154" i="4"/>
  <c r="O242" i="4"/>
  <c r="O333" i="4"/>
  <c r="O234" i="4"/>
  <c r="O268" i="4"/>
  <c r="O291" i="4"/>
  <c r="O330" i="4"/>
  <c r="O63" i="4"/>
  <c r="O112" i="4"/>
  <c r="O70" i="4"/>
  <c r="O81" i="4"/>
  <c r="O59" i="4"/>
  <c r="O254" i="4"/>
  <c r="O163" i="4"/>
  <c r="O192" i="4"/>
  <c r="O279" i="4"/>
  <c r="O316" i="4"/>
  <c r="O332" i="4"/>
  <c r="O304" i="4"/>
  <c r="O48" i="4"/>
  <c r="O118" i="4"/>
  <c r="O175" i="4"/>
  <c r="O153" i="4"/>
  <c r="O155" i="4"/>
  <c r="O136" i="4"/>
  <c r="O302" i="4"/>
  <c r="O217" i="4"/>
  <c r="O266" i="4"/>
  <c r="O295" i="4"/>
  <c r="O336" i="4"/>
  <c r="O340" i="4"/>
  <c r="O315" i="4"/>
  <c r="O44" i="4"/>
  <c r="O65" i="4"/>
  <c r="O239" i="4"/>
  <c r="O73" i="4"/>
  <c r="O152" i="4"/>
  <c r="O265" i="4"/>
  <c r="O251" i="4"/>
  <c r="O269" i="4"/>
  <c r="O298" i="4"/>
  <c r="O208" i="4"/>
  <c r="O312" i="4"/>
  <c r="O288" i="4"/>
  <c r="O191" i="4"/>
  <c r="O205" i="4"/>
  <c r="O285" i="4"/>
  <c r="O320" i="4"/>
  <c r="O67" i="4"/>
  <c r="O202" i="4"/>
  <c r="O187" i="4"/>
  <c r="O324" i="4"/>
  <c r="O64" i="4"/>
  <c r="O180" i="4"/>
  <c r="O281" i="4"/>
  <c r="O282" i="4"/>
  <c r="O328" i="4"/>
  <c r="O68" i="4"/>
  <c r="O169" i="4"/>
  <c r="O244" i="4"/>
  <c r="O218" i="4"/>
  <c r="O283" i="4"/>
  <c r="O134" i="4"/>
  <c r="O230" i="4"/>
  <c r="O267" i="4"/>
  <c r="O203" i="4"/>
  <c r="O342" i="4"/>
  <c r="O168" i="4"/>
  <c r="O318" i="4"/>
  <c r="O256" i="4"/>
  <c r="O263" i="4"/>
  <c r="O210" i="4"/>
  <c r="O42" i="4"/>
  <c r="O284" i="4"/>
  <c r="O86" i="4"/>
  <c r="O326" i="4"/>
  <c r="O51" i="4"/>
  <c r="O113" i="4"/>
  <c r="O236" i="4"/>
  <c r="O107" i="4"/>
  <c r="E6" i="4"/>
  <c r="E9" i="4" s="1"/>
  <c r="E10" i="4" s="1"/>
  <c r="N18" i="4"/>
  <c r="O18" i="4"/>
  <c r="M18" i="4"/>
  <c r="N32" i="2" l="1"/>
  <c r="R32" i="2"/>
  <c r="N132" i="2"/>
  <c r="R132" i="2"/>
  <c r="N136" i="6"/>
  <c r="R136" i="6"/>
  <c r="N322" i="6"/>
  <c r="R322" i="6"/>
  <c r="N215" i="6"/>
  <c r="R215" i="6"/>
  <c r="N66" i="6"/>
  <c r="R66" i="6"/>
  <c r="N308" i="6"/>
  <c r="R308" i="6"/>
  <c r="N290" i="6"/>
  <c r="R290" i="6"/>
  <c r="R41" i="6"/>
  <c r="N41" i="6"/>
  <c r="N30" i="6"/>
  <c r="R30" i="6"/>
  <c r="N22" i="6"/>
  <c r="R22" i="6"/>
  <c r="R289" i="6"/>
  <c r="N289" i="6"/>
  <c r="R263" i="6"/>
  <c r="N263" i="6"/>
  <c r="N196" i="6"/>
  <c r="R196" i="6"/>
  <c r="N119" i="6"/>
  <c r="R119" i="6"/>
  <c r="N303" i="6"/>
  <c r="R303" i="6"/>
  <c r="N180" i="6"/>
  <c r="R180" i="6"/>
  <c r="N43" i="6"/>
  <c r="R43" i="6"/>
  <c r="N314" i="6"/>
  <c r="R314" i="6"/>
  <c r="R174" i="6"/>
  <c r="N174" i="6"/>
  <c r="R191" i="6"/>
  <c r="N191" i="6"/>
  <c r="N301" i="6"/>
  <c r="R301" i="6"/>
  <c r="R64" i="6"/>
  <c r="N64" i="6"/>
  <c r="N210" i="6"/>
  <c r="R210" i="6"/>
  <c r="N209" i="6"/>
  <c r="R209" i="6"/>
  <c r="N169" i="6"/>
  <c r="R169" i="6"/>
  <c r="N110" i="6"/>
  <c r="R110" i="6"/>
  <c r="R272" i="6"/>
  <c r="N272" i="6"/>
  <c r="N29" i="6"/>
  <c r="R29" i="6"/>
  <c r="N236" i="6"/>
  <c r="R236" i="6"/>
  <c r="N63" i="6"/>
  <c r="R63" i="6"/>
  <c r="N92" i="6"/>
  <c r="R92" i="6"/>
  <c r="R279" i="6"/>
  <c r="N279" i="6"/>
  <c r="R152" i="6"/>
  <c r="N152" i="6"/>
  <c r="R187" i="6"/>
  <c r="N187" i="6"/>
  <c r="N252" i="6"/>
  <c r="R252" i="6"/>
  <c r="N312" i="6"/>
  <c r="R312" i="6"/>
  <c r="N231" i="6"/>
  <c r="R231" i="6"/>
  <c r="R262" i="6"/>
  <c r="N262" i="6"/>
  <c r="N48" i="6"/>
  <c r="R48" i="6"/>
  <c r="R162" i="6"/>
  <c r="N162" i="6"/>
  <c r="N126" i="2"/>
  <c r="R126" i="2"/>
  <c r="N332" i="2"/>
  <c r="R332" i="2"/>
  <c r="N55" i="2"/>
  <c r="R55" i="2"/>
  <c r="N43" i="2"/>
  <c r="R43" i="2"/>
  <c r="N77" i="2"/>
  <c r="R77" i="2"/>
  <c r="R262" i="2"/>
  <c r="N262" i="2"/>
  <c r="R260" i="2"/>
  <c r="N260" i="2"/>
  <c r="R294" i="2"/>
  <c r="N294" i="2"/>
  <c r="N42" i="2"/>
  <c r="R42" i="2"/>
  <c r="N212" i="2"/>
  <c r="R212" i="2"/>
  <c r="N213" i="2"/>
  <c r="R213" i="2"/>
  <c r="R109" i="2"/>
  <c r="N109" i="2"/>
  <c r="N138" i="2"/>
  <c r="R138" i="2"/>
  <c r="N315" i="2"/>
  <c r="R315" i="2"/>
  <c r="N237" i="2"/>
  <c r="R237" i="2"/>
  <c r="N231" i="2"/>
  <c r="R231" i="2"/>
  <c r="R51" i="2"/>
  <c r="N51" i="2"/>
  <c r="N128" i="2"/>
  <c r="R128" i="2"/>
  <c r="R257" i="2"/>
  <c r="N257" i="2"/>
  <c r="N219" i="2"/>
  <c r="R219" i="2"/>
  <c r="R187" i="2"/>
  <c r="N187" i="2"/>
  <c r="N135" i="2"/>
  <c r="R135" i="2"/>
  <c r="N295" i="2"/>
  <c r="R295" i="2"/>
  <c r="R333" i="2"/>
  <c r="N333" i="2"/>
  <c r="N238" i="2"/>
  <c r="R238" i="2"/>
  <c r="R161" i="2"/>
  <c r="N161" i="2"/>
  <c r="N66" i="2"/>
  <c r="R66" i="2"/>
  <c r="N298" i="2"/>
  <c r="R298" i="2"/>
  <c r="N244" i="2"/>
  <c r="R244" i="2"/>
  <c r="N188" i="2"/>
  <c r="R188" i="2"/>
  <c r="N170" i="2"/>
  <c r="R170" i="2"/>
  <c r="N104" i="2"/>
  <c r="R104" i="2"/>
  <c r="R217" i="2"/>
  <c r="N217" i="2"/>
  <c r="R259" i="2"/>
  <c r="N259" i="2"/>
  <c r="R242" i="2"/>
  <c r="N242" i="2"/>
  <c r="R226" i="2"/>
  <c r="N226" i="2"/>
  <c r="N146" i="2"/>
  <c r="R146" i="2"/>
  <c r="R50" i="2"/>
  <c r="N50" i="2"/>
  <c r="R125" i="2"/>
  <c r="N125" i="2"/>
  <c r="R100" i="2"/>
  <c r="N100" i="2"/>
  <c r="N246" i="6"/>
  <c r="R246" i="6"/>
  <c r="R219" i="6"/>
  <c r="N219" i="6"/>
  <c r="R130" i="6"/>
  <c r="N130" i="6"/>
  <c r="N237" i="6"/>
  <c r="R237" i="6"/>
  <c r="N266" i="6"/>
  <c r="R266" i="6"/>
  <c r="N184" i="6"/>
  <c r="R184" i="6"/>
  <c r="R302" i="6"/>
  <c r="N302" i="6"/>
  <c r="N335" i="6"/>
  <c r="R335" i="6"/>
  <c r="N85" i="6"/>
  <c r="R85" i="6"/>
  <c r="N166" i="6"/>
  <c r="R166" i="6"/>
  <c r="R311" i="6"/>
  <c r="N311" i="6"/>
  <c r="R59" i="6"/>
  <c r="N59" i="6"/>
  <c r="R125" i="6"/>
  <c r="N125" i="6"/>
  <c r="R320" i="6"/>
  <c r="N320" i="6"/>
  <c r="N175" i="2"/>
  <c r="R175" i="2"/>
  <c r="N115" i="2"/>
  <c r="R115" i="2"/>
  <c r="R288" i="2"/>
  <c r="N288" i="2"/>
  <c r="R197" i="2"/>
  <c r="N197" i="2"/>
  <c r="R95" i="2"/>
  <c r="N95" i="2"/>
  <c r="N301" i="2"/>
  <c r="R301" i="2"/>
  <c r="N261" i="2"/>
  <c r="R261" i="2"/>
  <c r="R147" i="2"/>
  <c r="N147" i="2"/>
  <c r="R28" i="2"/>
  <c r="N28" i="2"/>
  <c r="N160" i="2"/>
  <c r="R160" i="2"/>
  <c r="N110" i="2"/>
  <c r="R110" i="2"/>
  <c r="R263" i="2"/>
  <c r="N263" i="2"/>
  <c r="R83" i="2"/>
  <c r="N83" i="2"/>
  <c r="R297" i="2"/>
  <c r="N297" i="2"/>
  <c r="N177" i="2"/>
  <c r="R177" i="2"/>
  <c r="R73" i="2"/>
  <c r="N73" i="2"/>
  <c r="R101" i="6"/>
  <c r="N101" i="6"/>
  <c r="R203" i="6"/>
  <c r="N203" i="6"/>
  <c r="N229" i="6"/>
  <c r="R229" i="6"/>
  <c r="N94" i="6"/>
  <c r="R94" i="6"/>
  <c r="R331" i="6"/>
  <c r="N331" i="6"/>
  <c r="N142" i="6"/>
  <c r="R142" i="6"/>
  <c r="N118" i="6"/>
  <c r="R118" i="6"/>
  <c r="R325" i="6"/>
  <c r="N325" i="6"/>
  <c r="R281" i="6"/>
  <c r="N281" i="6"/>
  <c r="R198" i="6"/>
  <c r="N198" i="6"/>
  <c r="N235" i="6"/>
  <c r="R235" i="6"/>
  <c r="N88" i="6"/>
  <c r="R88" i="6"/>
  <c r="N283" i="6"/>
  <c r="R283" i="6"/>
  <c r="N65" i="6"/>
  <c r="R65" i="6"/>
  <c r="N69" i="6"/>
  <c r="R69" i="6"/>
  <c r="R267" i="6"/>
  <c r="N267" i="6"/>
  <c r="R82" i="6"/>
  <c r="N82" i="6"/>
  <c r="N249" i="6"/>
  <c r="R249" i="6"/>
  <c r="R160" i="6"/>
  <c r="N160" i="6"/>
  <c r="N100" i="6"/>
  <c r="R100" i="6"/>
  <c r="R121" i="6"/>
  <c r="N121" i="6"/>
  <c r="N222" i="6"/>
  <c r="R222" i="6"/>
  <c r="N248" i="6"/>
  <c r="R248" i="6"/>
  <c r="N97" i="6"/>
  <c r="R97" i="6"/>
  <c r="N67" i="6"/>
  <c r="R67" i="6"/>
  <c r="R296" i="6"/>
  <c r="N296" i="6"/>
  <c r="R244" i="6"/>
  <c r="N244" i="6"/>
  <c r="N340" i="6"/>
  <c r="R340" i="6"/>
  <c r="N150" i="6"/>
  <c r="R150" i="6"/>
  <c r="R42" i="6"/>
  <c r="N42" i="6"/>
  <c r="N323" i="6"/>
  <c r="R323" i="6"/>
  <c r="N173" i="6"/>
  <c r="R173" i="6"/>
  <c r="N111" i="6"/>
  <c r="R111" i="6"/>
  <c r="N216" i="6"/>
  <c r="R216" i="6"/>
  <c r="N342" i="6"/>
  <c r="R342" i="6"/>
  <c r="N316" i="6"/>
  <c r="R316" i="6"/>
  <c r="N108" i="6"/>
  <c r="R108" i="6"/>
  <c r="R79" i="6"/>
  <c r="N79" i="6"/>
  <c r="N138" i="6"/>
  <c r="R138" i="6"/>
  <c r="R77" i="6"/>
  <c r="N77" i="6"/>
  <c r="N190" i="6"/>
  <c r="R190" i="6"/>
  <c r="N313" i="6"/>
  <c r="R313" i="6"/>
  <c r="R307" i="2"/>
  <c r="N307" i="2"/>
  <c r="N93" i="2"/>
  <c r="R93" i="2"/>
  <c r="N339" i="2"/>
  <c r="R339" i="2"/>
  <c r="N34" i="2"/>
  <c r="R34" i="2"/>
  <c r="N71" i="2"/>
  <c r="R71" i="2"/>
  <c r="N129" i="2"/>
  <c r="R129" i="2"/>
  <c r="R156" i="2"/>
  <c r="N156" i="2"/>
  <c r="R280" i="2"/>
  <c r="N280" i="2"/>
  <c r="R267" i="2"/>
  <c r="N267" i="2"/>
  <c r="N334" i="2"/>
  <c r="R334" i="2"/>
  <c r="N284" i="2"/>
  <c r="R284" i="2"/>
  <c r="N151" i="2"/>
  <c r="R151" i="2"/>
  <c r="N29" i="2"/>
  <c r="R29" i="2"/>
  <c r="N94" i="2"/>
  <c r="R94" i="2"/>
  <c r="R287" i="2"/>
  <c r="N287" i="2"/>
  <c r="R279" i="2"/>
  <c r="N279" i="2"/>
  <c r="N88" i="2"/>
  <c r="R88" i="2"/>
  <c r="R225" i="2"/>
  <c r="N225" i="2"/>
  <c r="N158" i="2"/>
  <c r="R158" i="2"/>
  <c r="R47" i="2"/>
  <c r="N47" i="2"/>
  <c r="R331" i="2"/>
  <c r="N331" i="2"/>
  <c r="R271" i="2"/>
  <c r="N271" i="2"/>
  <c r="N91" i="2"/>
  <c r="R91" i="2"/>
  <c r="R26" i="2"/>
  <c r="N26" i="2"/>
  <c r="N305" i="2"/>
  <c r="R305" i="2"/>
  <c r="N320" i="2"/>
  <c r="R320" i="2"/>
  <c r="N179" i="2"/>
  <c r="R179" i="2"/>
  <c r="N105" i="2"/>
  <c r="R105" i="2"/>
  <c r="R60" i="2"/>
  <c r="N60" i="2"/>
  <c r="N248" i="2"/>
  <c r="R248" i="2"/>
  <c r="N200" i="2"/>
  <c r="R200" i="2"/>
  <c r="N155" i="2"/>
  <c r="R155" i="2"/>
  <c r="R103" i="2"/>
  <c r="N103" i="2"/>
  <c r="N163" i="2"/>
  <c r="R163" i="2"/>
  <c r="N97" i="2"/>
  <c r="R97" i="2"/>
  <c r="R61" i="2"/>
  <c r="N61" i="2"/>
  <c r="R127" i="2"/>
  <c r="N127" i="2"/>
  <c r="R68" i="2"/>
  <c r="N68" i="2"/>
  <c r="N55" i="6"/>
  <c r="R55" i="6"/>
  <c r="R56" i="2"/>
  <c r="N56" i="2"/>
  <c r="R74" i="6"/>
  <c r="N74" i="6"/>
  <c r="R339" i="6"/>
  <c r="N339" i="6"/>
  <c r="R238" i="6"/>
  <c r="N238" i="6"/>
  <c r="N310" i="6"/>
  <c r="R310" i="6"/>
  <c r="R212" i="6"/>
  <c r="N212" i="6"/>
  <c r="N251" i="6"/>
  <c r="R251" i="6"/>
  <c r="N158" i="6"/>
  <c r="R158" i="6"/>
  <c r="N51" i="6"/>
  <c r="R51" i="6"/>
  <c r="R334" i="6"/>
  <c r="N334" i="6"/>
  <c r="N265" i="6"/>
  <c r="R265" i="6"/>
  <c r="N28" i="6"/>
  <c r="R28" i="6"/>
  <c r="N161" i="6"/>
  <c r="R161" i="6"/>
  <c r="R300" i="6"/>
  <c r="N300" i="6"/>
  <c r="R195" i="6"/>
  <c r="N195" i="6"/>
  <c r="N189" i="6"/>
  <c r="R189" i="6"/>
  <c r="N321" i="6"/>
  <c r="R321" i="6"/>
  <c r="R31" i="6"/>
  <c r="N31" i="6"/>
  <c r="N62" i="6"/>
  <c r="R62" i="6"/>
  <c r="R208" i="6"/>
  <c r="N208" i="6"/>
  <c r="N37" i="6"/>
  <c r="R37" i="6"/>
  <c r="N54" i="6"/>
  <c r="R54" i="6"/>
  <c r="N116" i="6"/>
  <c r="R116" i="6"/>
  <c r="N61" i="6"/>
  <c r="R61" i="6"/>
  <c r="R295" i="6"/>
  <c r="N295" i="6"/>
  <c r="N141" i="6"/>
  <c r="R141" i="6"/>
  <c r="N72" i="6"/>
  <c r="R72" i="6"/>
  <c r="R307" i="6"/>
  <c r="N307" i="6"/>
  <c r="R45" i="6"/>
  <c r="N45" i="6"/>
  <c r="N305" i="6"/>
  <c r="R305" i="6"/>
  <c r="N183" i="6"/>
  <c r="R183" i="6"/>
  <c r="R115" i="6"/>
  <c r="N115" i="6"/>
  <c r="N255" i="6"/>
  <c r="R255" i="6"/>
  <c r="R215" i="2"/>
  <c r="N215" i="2"/>
  <c r="N209" i="2"/>
  <c r="R209" i="2"/>
  <c r="R265" i="2"/>
  <c r="N265" i="2"/>
  <c r="N314" i="2"/>
  <c r="R314" i="2"/>
  <c r="N124" i="2"/>
  <c r="R124" i="2"/>
  <c r="R122" i="2"/>
  <c r="N122" i="2"/>
  <c r="N254" i="2"/>
  <c r="R254" i="2"/>
  <c r="R293" i="2"/>
  <c r="N293" i="2"/>
  <c r="R310" i="2"/>
  <c r="N310" i="2"/>
  <c r="R309" i="2"/>
  <c r="N309" i="2"/>
  <c r="N214" i="2"/>
  <c r="R214" i="2"/>
  <c r="R54" i="2"/>
  <c r="N54" i="2"/>
  <c r="R281" i="2"/>
  <c r="N281" i="2"/>
  <c r="R296" i="2"/>
  <c r="N296" i="2"/>
  <c r="R164" i="2"/>
  <c r="N164" i="2"/>
  <c r="N65" i="2"/>
  <c r="R65" i="2"/>
  <c r="N44" i="2"/>
  <c r="R44" i="2"/>
  <c r="R316" i="2"/>
  <c r="N316" i="2"/>
  <c r="N167" i="2"/>
  <c r="R167" i="2"/>
  <c r="N69" i="2"/>
  <c r="R69" i="2"/>
  <c r="N118" i="2"/>
  <c r="R118" i="2"/>
  <c r="N299" i="2"/>
  <c r="R299" i="2"/>
  <c r="N252" i="2"/>
  <c r="R252" i="2"/>
  <c r="R192" i="2"/>
  <c r="N192" i="2"/>
  <c r="R178" i="2"/>
  <c r="N178" i="2"/>
  <c r="N108" i="2"/>
  <c r="R108" i="2"/>
  <c r="N220" i="2"/>
  <c r="R220" i="2"/>
  <c r="N199" i="2"/>
  <c r="R199" i="2"/>
  <c r="R250" i="2"/>
  <c r="N250" i="2"/>
  <c r="R273" i="2"/>
  <c r="N273" i="2"/>
  <c r="N221" i="2"/>
  <c r="R221" i="2"/>
  <c r="R117" i="2"/>
  <c r="N117" i="2"/>
  <c r="R142" i="2"/>
  <c r="N142" i="2"/>
  <c r="N150" i="2"/>
  <c r="R150" i="2"/>
  <c r="N33" i="2"/>
  <c r="R33" i="2"/>
  <c r="N112" i="2"/>
  <c r="R112" i="2"/>
  <c r="N63" i="2"/>
  <c r="R63" i="2"/>
  <c r="N36" i="2"/>
  <c r="R36" i="2"/>
  <c r="R73" i="6"/>
  <c r="N73" i="6"/>
  <c r="N49" i="6"/>
  <c r="R49" i="6"/>
  <c r="N34" i="6"/>
  <c r="R34" i="6"/>
  <c r="N230" i="6"/>
  <c r="R230" i="6"/>
  <c r="N157" i="6"/>
  <c r="R157" i="6"/>
  <c r="N33" i="6"/>
  <c r="R33" i="6"/>
  <c r="R185" i="6"/>
  <c r="N185" i="6"/>
  <c r="R239" i="6"/>
  <c r="N239" i="6"/>
  <c r="N202" i="2"/>
  <c r="R202" i="2"/>
  <c r="N241" i="2"/>
  <c r="R241" i="2"/>
  <c r="N46" i="2"/>
  <c r="R46" i="2"/>
  <c r="R82" i="2"/>
  <c r="N82" i="2"/>
  <c r="N333" i="6"/>
  <c r="R333" i="6"/>
  <c r="R253" i="6"/>
  <c r="N253" i="6"/>
  <c r="R149" i="6"/>
  <c r="N149" i="6"/>
  <c r="N286" i="6"/>
  <c r="R286" i="6"/>
  <c r="R202" i="6"/>
  <c r="N202" i="6"/>
  <c r="N264" i="6"/>
  <c r="R264" i="6"/>
  <c r="R21" i="6"/>
  <c r="N21" i="6"/>
  <c r="N327" i="6"/>
  <c r="R327" i="6"/>
  <c r="R113" i="6"/>
  <c r="N113" i="6"/>
  <c r="R39" i="6"/>
  <c r="N39" i="6"/>
  <c r="N131" i="6"/>
  <c r="R131" i="6"/>
  <c r="N269" i="6"/>
  <c r="R269" i="6"/>
  <c r="N225" i="6"/>
  <c r="R225" i="6"/>
  <c r="R268" i="6"/>
  <c r="N268" i="6"/>
  <c r="N207" i="6"/>
  <c r="R207" i="6"/>
  <c r="N223" i="6"/>
  <c r="R223" i="6"/>
  <c r="R146" i="6"/>
  <c r="N146" i="6"/>
  <c r="N234" i="6"/>
  <c r="R234" i="6"/>
  <c r="N123" i="6"/>
  <c r="R123" i="6"/>
  <c r="R47" i="6"/>
  <c r="N47" i="6"/>
  <c r="N299" i="6"/>
  <c r="R299" i="6"/>
  <c r="R277" i="6"/>
  <c r="N277" i="6"/>
  <c r="N95" i="6"/>
  <c r="R95" i="6"/>
  <c r="N220" i="6"/>
  <c r="R220" i="6"/>
  <c r="N98" i="6"/>
  <c r="R98" i="6"/>
  <c r="R91" i="6"/>
  <c r="N91" i="6"/>
  <c r="N293" i="6"/>
  <c r="R293" i="6"/>
  <c r="N126" i="6"/>
  <c r="R126" i="6"/>
  <c r="N288" i="6"/>
  <c r="R288" i="6"/>
  <c r="N60" i="6"/>
  <c r="R60" i="6"/>
  <c r="R147" i="6"/>
  <c r="N147" i="6"/>
  <c r="N145" i="6"/>
  <c r="R145" i="6"/>
  <c r="N170" i="6"/>
  <c r="R170" i="6"/>
  <c r="R287" i="6"/>
  <c r="N287" i="6"/>
  <c r="R243" i="6"/>
  <c r="N243" i="6"/>
  <c r="R84" i="6"/>
  <c r="N84" i="6"/>
  <c r="R336" i="6"/>
  <c r="N336" i="6"/>
  <c r="R204" i="6"/>
  <c r="N204" i="6"/>
  <c r="N282" i="6"/>
  <c r="R282" i="6"/>
  <c r="R99" i="6"/>
  <c r="N99" i="6"/>
  <c r="N317" i="6"/>
  <c r="R317" i="6"/>
  <c r="N172" i="6"/>
  <c r="R172" i="6"/>
  <c r="R245" i="6"/>
  <c r="N245" i="6"/>
  <c r="R259" i="6"/>
  <c r="N259" i="6"/>
  <c r="R260" i="6"/>
  <c r="N260" i="6"/>
  <c r="R50" i="6"/>
  <c r="N50" i="6"/>
  <c r="K88" i="4"/>
  <c r="K63" i="4"/>
  <c r="K42" i="4"/>
  <c r="K48" i="4"/>
  <c r="K112" i="4"/>
  <c r="K76" i="4"/>
  <c r="K109" i="4"/>
  <c r="K45" i="4"/>
  <c r="K24" i="4"/>
  <c r="K81" i="4"/>
  <c r="K101" i="4"/>
  <c r="K203" i="4"/>
  <c r="K131" i="4"/>
  <c r="K176" i="4"/>
  <c r="K127" i="4"/>
  <c r="K197" i="4"/>
  <c r="K170" i="4"/>
  <c r="K33" i="4"/>
  <c r="K136" i="4"/>
  <c r="K119" i="4"/>
  <c r="V6" i="4"/>
  <c r="K145" i="4"/>
  <c r="K209" i="4"/>
  <c r="K196" i="4"/>
  <c r="K277" i="4"/>
  <c r="K167" i="4"/>
  <c r="K266" i="4"/>
  <c r="K126" i="4"/>
  <c r="K255" i="4"/>
  <c r="K192" i="4"/>
  <c r="K284" i="4"/>
  <c r="K239" i="4"/>
  <c r="K297" i="4"/>
  <c r="K208" i="4"/>
  <c r="K302" i="4"/>
  <c r="K244" i="4"/>
  <c r="K199" i="4"/>
  <c r="K264" i="4"/>
  <c r="K328" i="4"/>
  <c r="K342" i="4"/>
  <c r="K300" i="4"/>
  <c r="K331" i="4"/>
  <c r="K96" i="4"/>
  <c r="K68" i="4"/>
  <c r="K53" i="4"/>
  <c r="K59" i="4"/>
  <c r="K23" i="4"/>
  <c r="V15" i="4"/>
  <c r="K114" i="4"/>
  <c r="K50" i="4"/>
  <c r="K35" i="4"/>
  <c r="K22" i="4"/>
  <c r="K147" i="4"/>
  <c r="K211" i="4"/>
  <c r="K133" i="4"/>
  <c r="K184" i="4"/>
  <c r="K129" i="4"/>
  <c r="K205" i="4"/>
  <c r="K178" i="4"/>
  <c r="K54" i="4"/>
  <c r="K143" i="4"/>
  <c r="K121" i="4"/>
  <c r="V9" i="4"/>
  <c r="K153" i="4"/>
  <c r="K41" i="4"/>
  <c r="K198" i="4"/>
  <c r="K285" i="4"/>
  <c r="K217" i="4"/>
  <c r="K274" i="4"/>
  <c r="K150" i="4"/>
  <c r="K263" i="4"/>
  <c r="K215" i="4"/>
  <c r="K128" i="4"/>
  <c r="K241" i="4"/>
  <c r="K305" i="4"/>
  <c r="K223" i="4"/>
  <c r="K310" i="4"/>
  <c r="K246" i="4"/>
  <c r="K213" i="4"/>
  <c r="K272" i="4"/>
  <c r="K340" i="4"/>
  <c r="K319" i="4"/>
  <c r="K315" i="4"/>
  <c r="K338" i="4"/>
  <c r="K104" i="4"/>
  <c r="V8" i="4"/>
  <c r="K58" i="4"/>
  <c r="K64" i="4"/>
  <c r="K28" i="4"/>
  <c r="K83" i="4"/>
  <c r="K122" i="4"/>
  <c r="K61" i="4"/>
  <c r="K40" i="4"/>
  <c r="K65" i="4"/>
  <c r="K155" i="4"/>
  <c r="K219" i="4"/>
  <c r="K140" i="4"/>
  <c r="K49" i="4"/>
  <c r="K149" i="4"/>
  <c r="K30" i="4"/>
  <c r="K186" i="4"/>
  <c r="K99" i="4"/>
  <c r="K151" i="4"/>
  <c r="K148" i="4"/>
  <c r="K92" i="4"/>
  <c r="K161" i="4"/>
  <c r="K62" i="4"/>
  <c r="K200" i="4"/>
  <c r="K293" i="4"/>
  <c r="K221" i="4"/>
  <c r="K282" i="4"/>
  <c r="K175" i="4"/>
  <c r="K271" i="4"/>
  <c r="K225" i="4"/>
  <c r="K135" i="4"/>
  <c r="K249" i="4"/>
  <c r="K313" i="4"/>
  <c r="K254" i="4"/>
  <c r="K318" i="4"/>
  <c r="K251" i="4"/>
  <c r="K231" i="4"/>
  <c r="K280" i="4"/>
  <c r="K322" i="4"/>
  <c r="K330" i="4"/>
  <c r="K327" i="4"/>
  <c r="K295" i="4"/>
  <c r="K84" i="4"/>
  <c r="V12" i="4"/>
  <c r="K69" i="4"/>
  <c r="K75" i="4"/>
  <c r="K39" i="4"/>
  <c r="K89" i="4"/>
  <c r="K130" i="4"/>
  <c r="K66" i="4"/>
  <c r="K51" i="4"/>
  <c r="V7" i="4"/>
  <c r="K163" i="4"/>
  <c r="K227" i="4"/>
  <c r="K142" i="4"/>
  <c r="K70" i="4"/>
  <c r="K157" i="4"/>
  <c r="K73" i="4"/>
  <c r="K194" i="4"/>
  <c r="K115" i="4"/>
  <c r="K57" i="4"/>
  <c r="K156" i="4"/>
  <c r="K106" i="4"/>
  <c r="K169" i="4"/>
  <c r="V4" i="4"/>
  <c r="K224" i="4"/>
  <c r="K301" i="4"/>
  <c r="K236" i="4"/>
  <c r="K290" i="4"/>
  <c r="K191" i="4"/>
  <c r="K279" i="4"/>
  <c r="K229" i="4"/>
  <c r="K137" i="4"/>
  <c r="K257" i="4"/>
  <c r="K321" i="4"/>
  <c r="K262" i="4"/>
  <c r="K182" i="4"/>
  <c r="K259" i="4"/>
  <c r="K233" i="4"/>
  <c r="K288" i="4"/>
  <c r="K332" i="4"/>
  <c r="K339" i="4"/>
  <c r="K341" i="4"/>
  <c r="K311" i="4"/>
  <c r="V16" i="4"/>
  <c r="K47" i="4"/>
  <c r="K26" i="4"/>
  <c r="K32" i="4"/>
  <c r="K93" i="4"/>
  <c r="K60" i="4"/>
  <c r="K100" i="4"/>
  <c r="K29" i="4"/>
  <c r="K87" i="4"/>
  <c r="K72" i="4"/>
  <c r="K85" i="4"/>
  <c r="K187" i="4"/>
  <c r="K25" i="4"/>
  <c r="K160" i="4"/>
  <c r="K117" i="4"/>
  <c r="K181" i="4"/>
  <c r="K154" i="4"/>
  <c r="K218" i="4"/>
  <c r="K132" i="4"/>
  <c r="K107" i="4"/>
  <c r="K180" i="4"/>
  <c r="K139" i="4"/>
  <c r="K193" i="4"/>
  <c r="K113" i="4"/>
  <c r="K261" i="4"/>
  <c r="K325" i="4"/>
  <c r="K250" i="4"/>
  <c r="K314" i="4"/>
  <c r="K234" i="4"/>
  <c r="K188" i="4"/>
  <c r="K268" i="4"/>
  <c r="K222" i="4"/>
  <c r="K281" i="4"/>
  <c r="K204" i="4"/>
  <c r="K286" i="4"/>
  <c r="K220" i="4"/>
  <c r="K283" i="4"/>
  <c r="K248" i="4"/>
  <c r="K307" i="4"/>
  <c r="K308" i="4"/>
  <c r="K336" i="4"/>
  <c r="K316" i="4"/>
  <c r="K80" i="4"/>
  <c r="K52" i="4"/>
  <c r="K37" i="4"/>
  <c r="K43" i="4"/>
  <c r="K95" i="4"/>
  <c r="K71" i="4"/>
  <c r="K102" i="4"/>
  <c r="K34" i="4"/>
  <c r="K111" i="4"/>
  <c r="V10" i="4"/>
  <c r="K90" i="4"/>
  <c r="K195" i="4"/>
  <c r="K46" i="4"/>
  <c r="K168" i="4"/>
  <c r="K120" i="4"/>
  <c r="K189" i="4"/>
  <c r="K162" i="4"/>
  <c r="K226" i="4"/>
  <c r="K134" i="4"/>
  <c r="K116" i="4"/>
  <c r="K38" i="4"/>
  <c r="K141" i="4"/>
  <c r="K201" i="4"/>
  <c r="K159" i="4"/>
  <c r="K269" i="4"/>
  <c r="K333" i="4"/>
  <c r="K258" i="4"/>
  <c r="K124" i="4"/>
  <c r="K247" i="4"/>
  <c r="K190" i="4"/>
  <c r="K276" i="4"/>
  <c r="K237" i="4"/>
  <c r="K289" i="4"/>
  <c r="K206" i="4"/>
  <c r="K294" i="4"/>
  <c r="K230" i="4"/>
  <c r="K291" i="4"/>
  <c r="K256" i="4"/>
  <c r="K312" i="4"/>
  <c r="K326" i="4"/>
  <c r="K299" i="4"/>
  <c r="K320" i="4"/>
  <c r="K21" i="4"/>
  <c r="K98" i="4"/>
  <c r="K82" i="4"/>
  <c r="K79" i="4"/>
  <c r="K125" i="4"/>
  <c r="K185" i="4"/>
  <c r="K245" i="4"/>
  <c r="K260" i="4"/>
  <c r="K278" i="4"/>
  <c r="K304" i="4"/>
  <c r="K335" i="4"/>
  <c r="K74" i="4"/>
  <c r="K138" i="4"/>
  <c r="K171" i="4"/>
  <c r="K165" i="4"/>
  <c r="K97" i="4"/>
  <c r="K94" i="4"/>
  <c r="K298" i="4"/>
  <c r="K166" i="4"/>
  <c r="K212" i="4"/>
  <c r="K337" i="4"/>
  <c r="K27" i="4"/>
  <c r="V2" i="4"/>
  <c r="K179" i="4"/>
  <c r="K173" i="4"/>
  <c r="K105" i="4"/>
  <c r="K103" i="4"/>
  <c r="K306" i="4"/>
  <c r="K207" i="4"/>
  <c r="K216" i="4"/>
  <c r="K292" i="4"/>
  <c r="V3" i="4"/>
  <c r="V13" i="4"/>
  <c r="V17" i="4"/>
  <c r="K235" i="4"/>
  <c r="K118" i="4"/>
  <c r="K164" i="4"/>
  <c r="K228" i="4"/>
  <c r="K214" i="4"/>
  <c r="K265" i="4"/>
  <c r="K267" i="4"/>
  <c r="K323" i="4"/>
  <c r="K36" i="4"/>
  <c r="K55" i="4"/>
  <c r="K67" i="4"/>
  <c r="K152" i="4"/>
  <c r="K210" i="4"/>
  <c r="K110" i="4"/>
  <c r="K317" i="4"/>
  <c r="K183" i="4"/>
  <c r="K174" i="4"/>
  <c r="K242" i="4"/>
  <c r="K303" i="4"/>
  <c r="K78" i="4"/>
  <c r="K91" i="4"/>
  <c r="V11" i="4"/>
  <c r="V14" i="4"/>
  <c r="K123" i="4"/>
  <c r="K177" i="4"/>
  <c r="K238" i="4"/>
  <c r="K252" i="4"/>
  <c r="K270" i="4"/>
  <c r="K296" i="4"/>
  <c r="K324" i="4"/>
  <c r="K31" i="4"/>
  <c r="K202" i="4"/>
  <c r="K329" i="4"/>
  <c r="K86" i="4"/>
  <c r="K172" i="4"/>
  <c r="K275" i="4"/>
  <c r="K44" i="4"/>
  <c r="K108" i="4"/>
  <c r="K240" i="4"/>
  <c r="K243" i="4"/>
  <c r="K77" i="4"/>
  <c r="K253" i="4"/>
  <c r="K334" i="4"/>
  <c r="K232" i="4"/>
  <c r="K56" i="4"/>
  <c r="K309" i="4"/>
  <c r="K287" i="4"/>
  <c r="K144" i="4"/>
  <c r="K158" i="4"/>
  <c r="V5" i="4"/>
  <c r="K146" i="4"/>
  <c r="K273" i="4"/>
  <c r="N120" i="2"/>
  <c r="R120" i="2"/>
  <c r="N278" i="2"/>
  <c r="R278" i="2"/>
  <c r="R285" i="2"/>
  <c r="N285" i="2"/>
  <c r="R233" i="2"/>
  <c r="N233" i="2"/>
  <c r="N329" i="2"/>
  <c r="R329" i="2"/>
  <c r="R76" i="2"/>
  <c r="N76" i="2"/>
  <c r="N57" i="2"/>
  <c r="R57" i="2"/>
  <c r="R148" i="2"/>
  <c r="N148" i="2"/>
  <c r="R235" i="2"/>
  <c r="N235" i="2"/>
  <c r="R322" i="2"/>
  <c r="N322" i="2"/>
  <c r="R245" i="2"/>
  <c r="N245" i="2"/>
  <c r="R239" i="2"/>
  <c r="N239" i="2"/>
  <c r="R59" i="2"/>
  <c r="N59" i="2"/>
  <c r="N136" i="2"/>
  <c r="R136" i="2"/>
  <c r="N282" i="2"/>
  <c r="R282" i="2"/>
  <c r="N243" i="2"/>
  <c r="R243" i="2"/>
  <c r="R218" i="2"/>
  <c r="N218" i="2"/>
  <c r="N165" i="2"/>
  <c r="R165" i="2"/>
  <c r="N303" i="2"/>
  <c r="R303" i="2"/>
  <c r="N341" i="2"/>
  <c r="R341" i="2"/>
  <c r="N246" i="2"/>
  <c r="R246" i="2"/>
  <c r="R169" i="2"/>
  <c r="N169" i="2"/>
  <c r="N74" i="2"/>
  <c r="R74" i="2"/>
  <c r="N313" i="2"/>
  <c r="R313" i="2"/>
  <c r="N328" i="2"/>
  <c r="R328" i="2"/>
  <c r="N181" i="2"/>
  <c r="R181" i="2"/>
  <c r="R113" i="2"/>
  <c r="N113" i="2"/>
  <c r="N64" i="2"/>
  <c r="R64" i="2"/>
  <c r="R249" i="2"/>
  <c r="N249" i="2"/>
  <c r="N203" i="2"/>
  <c r="R203" i="2"/>
  <c r="N171" i="2"/>
  <c r="R171" i="2"/>
  <c r="R111" i="2"/>
  <c r="N111" i="2"/>
  <c r="N335" i="2"/>
  <c r="R335" i="2"/>
  <c r="R292" i="2"/>
  <c r="N292" i="2"/>
  <c r="R152" i="2"/>
  <c r="N152" i="2"/>
  <c r="N37" i="2"/>
  <c r="R37" i="2"/>
  <c r="N98" i="2"/>
  <c r="R98" i="2"/>
  <c r="N85" i="2"/>
  <c r="R85" i="2"/>
  <c r="R149" i="2"/>
  <c r="N149" i="2"/>
  <c r="N80" i="2"/>
  <c r="R80" i="2"/>
  <c r="N139" i="2"/>
  <c r="R139" i="2"/>
  <c r="N134" i="2"/>
  <c r="R134" i="2"/>
  <c r="R278" i="6"/>
  <c r="N278" i="6"/>
  <c r="R228" i="6"/>
  <c r="N228" i="6"/>
  <c r="N241" i="6"/>
  <c r="R241" i="6"/>
  <c r="N57" i="6"/>
  <c r="R57" i="6"/>
  <c r="R177" i="6"/>
  <c r="N177" i="6"/>
  <c r="R227" i="6"/>
  <c r="N227" i="6"/>
  <c r="N273" i="6"/>
  <c r="R273" i="6"/>
  <c r="R330" i="6"/>
  <c r="N330" i="6"/>
  <c r="N151" i="6"/>
  <c r="R151" i="6"/>
  <c r="R58" i="6"/>
  <c r="N58" i="6"/>
  <c r="N226" i="6"/>
  <c r="R226" i="6"/>
  <c r="N315" i="6"/>
  <c r="R315" i="6"/>
  <c r="R84" i="2"/>
  <c r="N84" i="2"/>
  <c r="N174" i="2"/>
  <c r="R174" i="2"/>
  <c r="R269" i="2"/>
  <c r="N269" i="2"/>
  <c r="R198" i="2"/>
  <c r="N198" i="2"/>
  <c r="N302" i="2"/>
  <c r="R302" i="2"/>
  <c r="R206" i="2"/>
  <c r="N206" i="2"/>
  <c r="R272" i="2"/>
  <c r="N272" i="2"/>
  <c r="N41" i="2"/>
  <c r="R41" i="2"/>
  <c r="N308" i="2"/>
  <c r="R308" i="2"/>
  <c r="R53" i="2"/>
  <c r="N53" i="2"/>
  <c r="N330" i="2"/>
  <c r="R330" i="2"/>
  <c r="N255" i="2"/>
  <c r="R255" i="2"/>
  <c r="N22" i="2"/>
  <c r="R22" i="2"/>
  <c r="R312" i="2"/>
  <c r="N312" i="2"/>
  <c r="N89" i="2"/>
  <c r="R89" i="2"/>
  <c r="N35" i="2"/>
  <c r="R35" i="2"/>
  <c r="N35" i="6"/>
  <c r="R35" i="6"/>
  <c r="N129" i="6"/>
  <c r="R129" i="6"/>
  <c r="N186" i="6"/>
  <c r="R186" i="6"/>
  <c r="N332" i="6"/>
  <c r="R332" i="6"/>
  <c r="R247" i="6"/>
  <c r="N247" i="6"/>
  <c r="N128" i="6"/>
  <c r="R128" i="6"/>
  <c r="R70" i="6"/>
  <c r="N70" i="6"/>
  <c r="R306" i="6"/>
  <c r="N306" i="6"/>
  <c r="R102" i="6"/>
  <c r="N102" i="6"/>
  <c r="R40" i="6"/>
  <c r="N40" i="6"/>
  <c r="N276" i="6"/>
  <c r="R276" i="6"/>
  <c r="N80" i="6"/>
  <c r="R80" i="6"/>
  <c r="R192" i="6"/>
  <c r="N192" i="6"/>
  <c r="N90" i="6"/>
  <c r="R90" i="6"/>
  <c r="N309" i="6"/>
  <c r="R309" i="6"/>
  <c r="N53" i="6"/>
  <c r="R53" i="6"/>
  <c r="R294" i="6"/>
  <c r="N294" i="6"/>
  <c r="R171" i="6"/>
  <c r="N171" i="6"/>
  <c r="N168" i="6"/>
  <c r="R168" i="6"/>
  <c r="R93" i="6"/>
  <c r="N93" i="6"/>
  <c r="R194" i="6"/>
  <c r="N194" i="6"/>
  <c r="N338" i="6"/>
  <c r="R338" i="6"/>
  <c r="N154" i="6"/>
  <c r="R154" i="6"/>
  <c r="N214" i="6"/>
  <c r="R214" i="6"/>
  <c r="R233" i="6"/>
  <c r="N233" i="6"/>
  <c r="R83" i="6"/>
  <c r="N83" i="6"/>
  <c r="R26" i="6"/>
  <c r="N26" i="6"/>
  <c r="N181" i="6"/>
  <c r="R181" i="6"/>
  <c r="N304" i="6"/>
  <c r="R304" i="6"/>
  <c r="N165" i="6"/>
  <c r="R165" i="6"/>
  <c r="N96" i="6"/>
  <c r="R96" i="6"/>
  <c r="N291" i="6"/>
  <c r="R291" i="6"/>
  <c r="N106" i="6"/>
  <c r="R106" i="6"/>
  <c r="N153" i="6"/>
  <c r="R153" i="6"/>
  <c r="N112" i="6"/>
  <c r="R112" i="6"/>
  <c r="N46" i="6"/>
  <c r="R46" i="6"/>
  <c r="N261" i="6"/>
  <c r="R261" i="6"/>
  <c r="N27" i="6"/>
  <c r="R27" i="6"/>
  <c r="R254" i="6"/>
  <c r="N254" i="6"/>
  <c r="R324" i="6"/>
  <c r="N324" i="6"/>
  <c r="N76" i="6"/>
  <c r="R76" i="6"/>
  <c r="N232" i="2"/>
  <c r="R232" i="2"/>
  <c r="R27" i="2"/>
  <c r="N27" i="2"/>
  <c r="R227" i="2"/>
  <c r="N227" i="2"/>
  <c r="R229" i="2"/>
  <c r="N229" i="2"/>
  <c r="N324" i="2"/>
  <c r="R324" i="2"/>
  <c r="N319" i="2"/>
  <c r="R319" i="2"/>
  <c r="R86" i="2"/>
  <c r="N86" i="2"/>
  <c r="R201" i="2"/>
  <c r="N201" i="2"/>
  <c r="R286" i="2"/>
  <c r="N286" i="2"/>
  <c r="R228" i="2"/>
  <c r="N228" i="2"/>
  <c r="R196" i="2"/>
  <c r="N196" i="2"/>
  <c r="N154" i="2"/>
  <c r="R154" i="2"/>
  <c r="N92" i="2"/>
  <c r="R92" i="2"/>
  <c r="N240" i="2"/>
  <c r="R240" i="2"/>
  <c r="N195" i="2"/>
  <c r="R195" i="2"/>
  <c r="R182" i="2"/>
  <c r="N182" i="2"/>
  <c r="R79" i="2"/>
  <c r="N79" i="2"/>
  <c r="N338" i="2"/>
  <c r="R338" i="2"/>
  <c r="N277" i="2"/>
  <c r="R277" i="2"/>
  <c r="R180" i="2"/>
  <c r="N180" i="2"/>
  <c r="R107" i="2"/>
  <c r="N107" i="2"/>
  <c r="R30" i="2"/>
  <c r="N30" i="2"/>
  <c r="R224" i="2"/>
  <c r="N224" i="2"/>
  <c r="R216" i="2"/>
  <c r="N216" i="2"/>
  <c r="N258" i="2"/>
  <c r="R258" i="2"/>
  <c r="R25" i="2"/>
  <c r="N25" i="2"/>
  <c r="R24" i="2"/>
  <c r="N24" i="2"/>
  <c r="N283" i="2"/>
  <c r="R283" i="2"/>
  <c r="N144" i="2"/>
  <c r="R144" i="2"/>
  <c r="R133" i="2"/>
  <c r="N133" i="2"/>
  <c r="N31" i="2"/>
  <c r="R31" i="2"/>
  <c r="R318" i="2"/>
  <c r="N318" i="2"/>
  <c r="R317" i="2"/>
  <c r="N317" i="2"/>
  <c r="R222" i="2"/>
  <c r="N222" i="2"/>
  <c r="R58" i="2"/>
  <c r="N58" i="2"/>
  <c r="N21" i="2"/>
  <c r="R21" i="2"/>
  <c r="R87" i="2"/>
  <c r="N87" i="2"/>
  <c r="R48" i="2"/>
  <c r="N48" i="2"/>
  <c r="N75" i="2"/>
  <c r="R75" i="2"/>
  <c r="R102" i="2"/>
  <c r="N102" i="2"/>
  <c r="R175" i="6"/>
  <c r="N175" i="6"/>
  <c r="R200" i="6"/>
  <c r="N200" i="6"/>
  <c r="R23" i="6"/>
  <c r="N23" i="6"/>
  <c r="R143" i="2"/>
  <c r="N143" i="2"/>
  <c r="R157" i="2"/>
  <c r="N157" i="2"/>
  <c r="N131" i="2"/>
  <c r="R131" i="2"/>
  <c r="N190" i="2"/>
  <c r="R190" i="2"/>
  <c r="R52" i="6"/>
  <c r="N52" i="6"/>
  <c r="N205" i="6"/>
  <c r="R205" i="6"/>
  <c r="N274" i="6"/>
  <c r="R274" i="6"/>
  <c r="R132" i="6"/>
  <c r="N132" i="6"/>
  <c r="R24" i="6"/>
  <c r="N24" i="6"/>
  <c r="R178" i="6"/>
  <c r="N178" i="6"/>
  <c r="R159" i="6"/>
  <c r="N159" i="6"/>
  <c r="R32" i="6"/>
  <c r="N32" i="6"/>
  <c r="N134" i="6"/>
  <c r="R134" i="6"/>
  <c r="R224" i="6"/>
  <c r="N224" i="6"/>
  <c r="N114" i="6"/>
  <c r="R114" i="6"/>
  <c r="R78" i="6"/>
  <c r="N78" i="6"/>
  <c r="R107" i="6"/>
  <c r="N107" i="6"/>
  <c r="R271" i="6"/>
  <c r="N271" i="6"/>
  <c r="R163" i="6"/>
  <c r="N163" i="6"/>
  <c r="N217" i="6"/>
  <c r="R217" i="6"/>
  <c r="R188" i="6"/>
  <c r="N188" i="6"/>
  <c r="R86" i="6"/>
  <c r="N86" i="6"/>
  <c r="R257" i="6"/>
  <c r="N257" i="6"/>
  <c r="N122" i="6"/>
  <c r="R122" i="6"/>
  <c r="N199" i="6"/>
  <c r="R199" i="6"/>
  <c r="N232" i="6"/>
  <c r="R232" i="6"/>
  <c r="N137" i="6"/>
  <c r="R137" i="6"/>
  <c r="N329" i="6"/>
  <c r="R329" i="6"/>
  <c r="R155" i="6"/>
  <c r="N155" i="6"/>
  <c r="N38" i="6"/>
  <c r="R38" i="6"/>
  <c r="R179" i="6"/>
  <c r="N179" i="6"/>
  <c r="R56" i="6"/>
  <c r="N56" i="6"/>
  <c r="R143" i="6"/>
  <c r="N143" i="6"/>
  <c r="R75" i="6"/>
  <c r="N75" i="6"/>
  <c r="N71" i="6"/>
  <c r="R71" i="6"/>
  <c r="N201" i="6"/>
  <c r="R201" i="6"/>
  <c r="N25" i="6"/>
  <c r="R25" i="6"/>
  <c r="N326" i="6"/>
  <c r="R326" i="6"/>
  <c r="N218" i="6"/>
  <c r="R218" i="6"/>
  <c r="R44" i="6"/>
  <c r="N44" i="6"/>
  <c r="N176" i="6"/>
  <c r="R176" i="6"/>
  <c r="N68" i="6"/>
  <c r="R68" i="6"/>
  <c r="R319" i="6"/>
  <c r="N319" i="6"/>
  <c r="N285" i="6"/>
  <c r="R285" i="6"/>
  <c r="N89" i="6"/>
  <c r="R89" i="6"/>
  <c r="N156" i="6"/>
  <c r="R156" i="6"/>
  <c r="N166" i="2"/>
  <c r="R166" i="2"/>
  <c r="N268" i="2"/>
  <c r="R268" i="2"/>
  <c r="N184" i="2"/>
  <c r="R184" i="2"/>
  <c r="N193" i="2"/>
  <c r="R193" i="2"/>
  <c r="N208" i="2"/>
  <c r="R208" i="2"/>
  <c r="R275" i="2"/>
  <c r="N275" i="2"/>
  <c r="N40" i="2"/>
  <c r="R40" i="2"/>
  <c r="N49" i="2"/>
  <c r="R49" i="2"/>
  <c r="N210" i="2"/>
  <c r="R210" i="2"/>
  <c r="N289" i="2"/>
  <c r="R289" i="2"/>
  <c r="N304" i="2"/>
  <c r="R304" i="2"/>
  <c r="N172" i="2"/>
  <c r="R172" i="2"/>
  <c r="N81" i="2"/>
  <c r="R81" i="2"/>
  <c r="R52" i="2"/>
  <c r="N52" i="2"/>
  <c r="N340" i="2"/>
  <c r="R340" i="2"/>
  <c r="R205" i="2"/>
  <c r="N205" i="2"/>
  <c r="R101" i="2"/>
  <c r="N101" i="2"/>
  <c r="N130" i="2"/>
  <c r="R130" i="2"/>
  <c r="N306" i="2"/>
  <c r="R306" i="2"/>
  <c r="R274" i="2"/>
  <c r="N274" i="2"/>
  <c r="N207" i="2"/>
  <c r="R207" i="2"/>
  <c r="N194" i="2"/>
  <c r="R194" i="2"/>
  <c r="N116" i="2"/>
  <c r="R116" i="2"/>
  <c r="R256" i="2"/>
  <c r="N256" i="2"/>
  <c r="R211" i="2"/>
  <c r="N211" i="2"/>
  <c r="R185" i="2"/>
  <c r="N185" i="2"/>
  <c r="N119" i="2"/>
  <c r="R119" i="2"/>
  <c r="N342" i="2"/>
  <c r="R342" i="2"/>
  <c r="N300" i="2"/>
  <c r="R300" i="2"/>
  <c r="N159" i="2"/>
  <c r="R159" i="2"/>
  <c r="N45" i="2"/>
  <c r="R45" i="2"/>
  <c r="R106" i="2"/>
  <c r="N106" i="2"/>
  <c r="N323" i="2"/>
  <c r="R323" i="2"/>
  <c r="N253" i="2"/>
  <c r="R253" i="2"/>
  <c r="N247" i="2"/>
  <c r="R247" i="2"/>
  <c r="R67" i="2"/>
  <c r="N67" i="2"/>
  <c r="R140" i="2"/>
  <c r="N140" i="2"/>
  <c r="R145" i="2"/>
  <c r="N145" i="2"/>
  <c r="R23" i="2"/>
  <c r="N23" i="2"/>
  <c r="N266" i="2"/>
  <c r="R266" i="2"/>
  <c r="R186" i="2"/>
  <c r="N186" i="2"/>
  <c r="R70" i="2"/>
  <c r="N70" i="2"/>
  <c r="N213" i="6"/>
  <c r="R213" i="6"/>
  <c r="N144" i="6"/>
  <c r="R144" i="6"/>
  <c r="R211" i="6"/>
  <c r="N211" i="6"/>
  <c r="R109" i="6"/>
  <c r="N109" i="6"/>
  <c r="N298" i="6"/>
  <c r="R298" i="6"/>
  <c r="N292" i="6"/>
  <c r="R292" i="6"/>
  <c r="N117" i="6"/>
  <c r="R117" i="6"/>
  <c r="R297" i="6"/>
  <c r="N297" i="6"/>
  <c r="N139" i="6"/>
  <c r="R139" i="6"/>
  <c r="N104" i="6"/>
  <c r="R104" i="6"/>
  <c r="N258" i="6"/>
  <c r="R258" i="6"/>
  <c r="R240" i="6"/>
  <c r="N240" i="6"/>
  <c r="N120" i="6"/>
  <c r="R120" i="6"/>
  <c r="R103" i="6"/>
  <c r="N103" i="6"/>
  <c r="R221" i="6"/>
  <c r="N221" i="6"/>
  <c r="N167" i="6"/>
  <c r="R167" i="6"/>
  <c r="N87" i="6"/>
  <c r="R87" i="6"/>
  <c r="N275" i="6"/>
  <c r="R275" i="6"/>
  <c r="N135" i="6"/>
  <c r="R135" i="6"/>
  <c r="R318" i="6"/>
  <c r="N318" i="6"/>
  <c r="N270" i="6"/>
  <c r="R270" i="6"/>
  <c r="R124" i="6"/>
  <c r="N124" i="6"/>
  <c r="R284" i="6"/>
  <c r="N284" i="6"/>
  <c r="N36" i="6"/>
  <c r="R36" i="6"/>
  <c r="N337" i="6"/>
  <c r="R337" i="6"/>
  <c r="N280" i="6"/>
  <c r="R280" i="6"/>
  <c r="N250" i="6"/>
  <c r="R250" i="6"/>
  <c r="N206" i="6"/>
  <c r="R206" i="6"/>
  <c r="N341" i="6"/>
  <c r="R341" i="6"/>
  <c r="N197" i="6"/>
  <c r="R197" i="6"/>
  <c r="N164" i="6"/>
  <c r="R164" i="6"/>
  <c r="N328" i="6"/>
  <c r="R328" i="6"/>
  <c r="N148" i="6"/>
  <c r="R148" i="6"/>
  <c r="N242" i="6"/>
  <c r="R242" i="6"/>
  <c r="N182" i="6"/>
  <c r="R182" i="6"/>
  <c r="N256" i="6"/>
  <c r="R256" i="6"/>
  <c r="R127" i="6"/>
  <c r="N127" i="6"/>
  <c r="N81" i="6"/>
  <c r="R81" i="6"/>
  <c r="N140" i="6"/>
  <c r="R140" i="6"/>
  <c r="N105" i="6"/>
  <c r="R105" i="6"/>
  <c r="N133" i="6"/>
  <c r="R133" i="6"/>
  <c r="N193" i="6"/>
  <c r="R193" i="6"/>
  <c r="N337" i="2"/>
  <c r="R337" i="2"/>
  <c r="N189" i="2"/>
  <c r="R189" i="2"/>
  <c r="R223" i="2"/>
  <c r="N223" i="2"/>
  <c r="N168" i="2"/>
  <c r="R168" i="2"/>
  <c r="R264" i="2"/>
  <c r="N264" i="2"/>
  <c r="N311" i="2"/>
  <c r="R311" i="2"/>
  <c r="R78" i="2"/>
  <c r="N78" i="2"/>
  <c r="R123" i="2"/>
  <c r="N123" i="2"/>
  <c r="R290" i="2"/>
  <c r="N290" i="2"/>
  <c r="R251" i="2"/>
  <c r="N251" i="2"/>
  <c r="R234" i="2"/>
  <c r="N234" i="2"/>
  <c r="N173" i="2"/>
  <c r="R173" i="2"/>
  <c r="N327" i="2"/>
  <c r="R327" i="2"/>
  <c r="N276" i="2"/>
  <c r="R276" i="2"/>
  <c r="N270" i="2"/>
  <c r="R270" i="2"/>
  <c r="N90" i="2"/>
  <c r="R90" i="2"/>
  <c r="R321" i="2"/>
  <c r="N321" i="2"/>
  <c r="R336" i="2"/>
  <c r="N336" i="2"/>
  <c r="N183" i="2"/>
  <c r="R183" i="2"/>
  <c r="R121" i="2"/>
  <c r="N121" i="2"/>
  <c r="N72" i="2"/>
  <c r="R72" i="2"/>
  <c r="N204" i="2"/>
  <c r="R204" i="2"/>
  <c r="R176" i="2"/>
  <c r="N176" i="2"/>
  <c r="R141" i="2"/>
  <c r="N141" i="2"/>
  <c r="R39" i="2"/>
  <c r="N39" i="2"/>
  <c r="N326" i="2"/>
  <c r="R326" i="2"/>
  <c r="N325" i="2"/>
  <c r="R325" i="2"/>
  <c r="R230" i="2"/>
  <c r="N230" i="2"/>
  <c r="N153" i="2"/>
  <c r="R153" i="2"/>
  <c r="R62" i="2"/>
  <c r="N62" i="2"/>
  <c r="N291" i="2"/>
  <c r="R291" i="2"/>
  <c r="N236" i="2"/>
  <c r="R236" i="2"/>
  <c r="N162" i="2"/>
  <c r="R162" i="2"/>
  <c r="N96" i="2"/>
  <c r="R96" i="2"/>
  <c r="R99" i="2"/>
  <c r="N99" i="2"/>
  <c r="N114" i="2"/>
  <c r="R114" i="2"/>
  <c r="R191" i="2"/>
  <c r="N191" i="2"/>
  <c r="N137" i="2"/>
  <c r="R137" i="2"/>
  <c r="N38" i="2"/>
  <c r="R38" i="2"/>
  <c r="N18" i="2"/>
  <c r="N18" i="6"/>
  <c r="E7" i="6" l="1"/>
  <c r="E7" i="2"/>
  <c r="P309" i="4"/>
  <c r="L309" i="4"/>
  <c r="P108" i="4"/>
  <c r="L108" i="4"/>
  <c r="L324" i="4"/>
  <c r="P324" i="4"/>
  <c r="P110" i="4"/>
  <c r="L110" i="4"/>
  <c r="L265" i="4"/>
  <c r="P265" i="4"/>
  <c r="P179" i="4"/>
  <c r="L179" i="4"/>
  <c r="L97" i="4"/>
  <c r="P97" i="4"/>
  <c r="L260" i="4"/>
  <c r="P260" i="4"/>
  <c r="P320" i="4"/>
  <c r="L320" i="4"/>
  <c r="P206" i="4"/>
  <c r="L206" i="4"/>
  <c r="P333" i="4"/>
  <c r="L333" i="4"/>
  <c r="P226" i="4"/>
  <c r="L226" i="4"/>
  <c r="L52" i="4"/>
  <c r="P52" i="4"/>
  <c r="L220" i="4"/>
  <c r="P220" i="4"/>
  <c r="P314" i="4"/>
  <c r="L314" i="4"/>
  <c r="P107" i="4"/>
  <c r="L107" i="4"/>
  <c r="P187" i="4"/>
  <c r="L187" i="4"/>
  <c r="P32" i="4"/>
  <c r="L32" i="4"/>
  <c r="P288" i="4"/>
  <c r="L288" i="4"/>
  <c r="P229" i="4"/>
  <c r="L229" i="4"/>
  <c r="L169" i="4"/>
  <c r="P169" i="4"/>
  <c r="P70" i="4"/>
  <c r="L70" i="4"/>
  <c r="L89" i="4"/>
  <c r="P89" i="4"/>
  <c r="P330" i="4"/>
  <c r="L330" i="4"/>
  <c r="L249" i="4"/>
  <c r="P249" i="4"/>
  <c r="L200" i="4"/>
  <c r="P200" i="4"/>
  <c r="L30" i="4"/>
  <c r="P30" i="4"/>
  <c r="L61" i="4"/>
  <c r="P61" i="4"/>
  <c r="L338" i="4"/>
  <c r="P338" i="4"/>
  <c r="L223" i="4"/>
  <c r="P223" i="4"/>
  <c r="L217" i="4"/>
  <c r="P217" i="4"/>
  <c r="L54" i="4"/>
  <c r="P54" i="4"/>
  <c r="L22" i="4"/>
  <c r="P22" i="4"/>
  <c r="L68" i="4"/>
  <c r="P68" i="4"/>
  <c r="L244" i="4"/>
  <c r="P244" i="4"/>
  <c r="P126" i="4"/>
  <c r="L126" i="4"/>
  <c r="P119" i="4"/>
  <c r="L119" i="4"/>
  <c r="P203" i="4"/>
  <c r="L203" i="4"/>
  <c r="L48" i="4"/>
  <c r="P48" i="4"/>
  <c r="L56" i="4"/>
  <c r="P56" i="4"/>
  <c r="P44" i="4"/>
  <c r="L44" i="4"/>
  <c r="L296" i="4"/>
  <c r="P296" i="4"/>
  <c r="P91" i="4"/>
  <c r="L91" i="4"/>
  <c r="P210" i="4"/>
  <c r="L210" i="4"/>
  <c r="L214" i="4"/>
  <c r="P214" i="4"/>
  <c r="L292" i="4"/>
  <c r="P292" i="4"/>
  <c r="L165" i="4"/>
  <c r="P165" i="4"/>
  <c r="L245" i="4"/>
  <c r="P245" i="4"/>
  <c r="P299" i="4"/>
  <c r="L299" i="4"/>
  <c r="P289" i="4"/>
  <c r="L289" i="4"/>
  <c r="P269" i="4"/>
  <c r="L269" i="4"/>
  <c r="P162" i="4"/>
  <c r="L162" i="4"/>
  <c r="P111" i="4"/>
  <c r="L111" i="4"/>
  <c r="L80" i="4"/>
  <c r="P80" i="4"/>
  <c r="L286" i="4"/>
  <c r="P286" i="4"/>
  <c r="L250" i="4"/>
  <c r="P250" i="4"/>
  <c r="L132" i="4"/>
  <c r="P132" i="4"/>
  <c r="L85" i="4"/>
  <c r="P85" i="4"/>
  <c r="L26" i="4"/>
  <c r="P26" i="4"/>
  <c r="L233" i="4"/>
  <c r="P233" i="4"/>
  <c r="L279" i="4"/>
  <c r="P279" i="4"/>
  <c r="P106" i="4"/>
  <c r="L106" i="4"/>
  <c r="P142" i="4"/>
  <c r="L142" i="4"/>
  <c r="P39" i="4"/>
  <c r="L39" i="4"/>
  <c r="L322" i="4"/>
  <c r="P322" i="4"/>
  <c r="L135" i="4"/>
  <c r="P135" i="4"/>
  <c r="P62" i="4"/>
  <c r="L62" i="4"/>
  <c r="L149" i="4"/>
  <c r="P149" i="4"/>
  <c r="P122" i="4"/>
  <c r="L122" i="4"/>
  <c r="P315" i="4"/>
  <c r="L315" i="4"/>
  <c r="P305" i="4"/>
  <c r="L305" i="4"/>
  <c r="P285" i="4"/>
  <c r="L285" i="4"/>
  <c r="P178" i="4"/>
  <c r="L178" i="4"/>
  <c r="P35" i="4"/>
  <c r="L35" i="4"/>
  <c r="L96" i="4"/>
  <c r="P96" i="4"/>
  <c r="P302" i="4"/>
  <c r="L302" i="4"/>
  <c r="P266" i="4"/>
  <c r="L266" i="4"/>
  <c r="L136" i="4"/>
  <c r="P136" i="4"/>
  <c r="P101" i="4"/>
  <c r="L101" i="4"/>
  <c r="P42" i="4"/>
  <c r="L42" i="4"/>
  <c r="P273" i="4"/>
  <c r="L273" i="4"/>
  <c r="P232" i="4"/>
  <c r="L232" i="4"/>
  <c r="L275" i="4"/>
  <c r="P275" i="4"/>
  <c r="P270" i="4"/>
  <c r="L270" i="4"/>
  <c r="P78" i="4"/>
  <c r="L78" i="4"/>
  <c r="P152" i="4"/>
  <c r="L152" i="4"/>
  <c r="P228" i="4"/>
  <c r="L228" i="4"/>
  <c r="L216" i="4"/>
  <c r="P216" i="4"/>
  <c r="P27" i="4"/>
  <c r="L27" i="4"/>
  <c r="L171" i="4"/>
  <c r="P171" i="4"/>
  <c r="P185" i="4"/>
  <c r="L185" i="4"/>
  <c r="L326" i="4"/>
  <c r="P326" i="4"/>
  <c r="L237" i="4"/>
  <c r="P237" i="4"/>
  <c r="P159" i="4"/>
  <c r="L159" i="4"/>
  <c r="L189" i="4"/>
  <c r="P189" i="4"/>
  <c r="P34" i="4"/>
  <c r="L34" i="4"/>
  <c r="L316" i="4"/>
  <c r="P316" i="4"/>
  <c r="L204" i="4"/>
  <c r="P204" i="4"/>
  <c r="L325" i="4"/>
  <c r="P325" i="4"/>
  <c r="L218" i="4"/>
  <c r="P218" i="4"/>
  <c r="L72" i="4"/>
  <c r="P72" i="4"/>
  <c r="L47" i="4"/>
  <c r="P47" i="4"/>
  <c r="P259" i="4"/>
  <c r="L259" i="4"/>
  <c r="L191" i="4"/>
  <c r="P191" i="4"/>
  <c r="L156" i="4"/>
  <c r="P156" i="4"/>
  <c r="P227" i="4"/>
  <c r="L227" i="4"/>
  <c r="P75" i="4"/>
  <c r="L75" i="4"/>
  <c r="P280" i="4"/>
  <c r="L280" i="4"/>
  <c r="P225" i="4"/>
  <c r="L225" i="4"/>
  <c r="P161" i="4"/>
  <c r="L161" i="4"/>
  <c r="L49" i="4"/>
  <c r="P49" i="4"/>
  <c r="L83" i="4"/>
  <c r="P83" i="4"/>
  <c r="P319" i="4"/>
  <c r="L319" i="4"/>
  <c r="P241" i="4"/>
  <c r="L241" i="4"/>
  <c r="L198" i="4"/>
  <c r="P198" i="4"/>
  <c r="P205" i="4"/>
  <c r="L205" i="4"/>
  <c r="P50" i="4"/>
  <c r="L50" i="4"/>
  <c r="P331" i="4"/>
  <c r="L331" i="4"/>
  <c r="L208" i="4"/>
  <c r="P208" i="4"/>
  <c r="P167" i="4"/>
  <c r="L167" i="4"/>
  <c r="P33" i="4"/>
  <c r="L33" i="4"/>
  <c r="L81" i="4"/>
  <c r="P81" i="4"/>
  <c r="P63" i="4"/>
  <c r="L63" i="4"/>
  <c r="P146" i="4"/>
  <c r="L146" i="4"/>
  <c r="P334" i="4"/>
  <c r="L334" i="4"/>
  <c r="P172" i="4"/>
  <c r="L172" i="4"/>
  <c r="L252" i="4"/>
  <c r="P252" i="4"/>
  <c r="L303" i="4"/>
  <c r="P303" i="4"/>
  <c r="P67" i="4"/>
  <c r="L67" i="4"/>
  <c r="P164" i="4"/>
  <c r="L164" i="4"/>
  <c r="L207" i="4"/>
  <c r="P207" i="4"/>
  <c r="L337" i="4"/>
  <c r="P337" i="4"/>
  <c r="L138" i="4"/>
  <c r="P138" i="4"/>
  <c r="L125" i="4"/>
  <c r="P125" i="4"/>
  <c r="L312" i="4"/>
  <c r="P312" i="4"/>
  <c r="L276" i="4"/>
  <c r="P276" i="4"/>
  <c r="P201" i="4"/>
  <c r="L201" i="4"/>
  <c r="L120" i="4"/>
  <c r="P120" i="4"/>
  <c r="P102" i="4"/>
  <c r="L102" i="4"/>
  <c r="L336" i="4"/>
  <c r="P336" i="4"/>
  <c r="P281" i="4"/>
  <c r="L281" i="4"/>
  <c r="P261" i="4"/>
  <c r="L261" i="4"/>
  <c r="P154" i="4"/>
  <c r="L154" i="4"/>
  <c r="P87" i="4"/>
  <c r="L87" i="4"/>
  <c r="P182" i="4"/>
  <c r="L182" i="4"/>
  <c r="P290" i="4"/>
  <c r="L290" i="4"/>
  <c r="L57" i="4"/>
  <c r="P57" i="4"/>
  <c r="L163" i="4"/>
  <c r="P163" i="4"/>
  <c r="L69" i="4"/>
  <c r="P69" i="4"/>
  <c r="L231" i="4"/>
  <c r="P231" i="4"/>
  <c r="L271" i="4"/>
  <c r="P271" i="4"/>
  <c r="L92" i="4"/>
  <c r="P92" i="4"/>
  <c r="L140" i="4"/>
  <c r="P140" i="4"/>
  <c r="L28" i="4"/>
  <c r="P28" i="4"/>
  <c r="L340" i="4"/>
  <c r="P340" i="4"/>
  <c r="L128" i="4"/>
  <c r="P128" i="4"/>
  <c r="L41" i="4"/>
  <c r="P41" i="4"/>
  <c r="L129" i="4"/>
  <c r="P129" i="4"/>
  <c r="L114" i="4"/>
  <c r="P114" i="4"/>
  <c r="L300" i="4"/>
  <c r="P300" i="4"/>
  <c r="L297" i="4"/>
  <c r="P297" i="4"/>
  <c r="L277" i="4"/>
  <c r="P277" i="4"/>
  <c r="L170" i="4"/>
  <c r="P170" i="4"/>
  <c r="L24" i="4"/>
  <c r="P24" i="4"/>
  <c r="L88" i="4"/>
  <c r="P88" i="4"/>
  <c r="P253" i="4"/>
  <c r="L253" i="4"/>
  <c r="L86" i="4"/>
  <c r="P86" i="4"/>
  <c r="L238" i="4"/>
  <c r="P238" i="4"/>
  <c r="L242" i="4"/>
  <c r="P242" i="4"/>
  <c r="L55" i="4"/>
  <c r="P55" i="4"/>
  <c r="L118" i="4"/>
  <c r="P118" i="4"/>
  <c r="P306" i="4"/>
  <c r="L306" i="4"/>
  <c r="L212" i="4"/>
  <c r="P212" i="4"/>
  <c r="L74" i="4"/>
  <c r="P74" i="4"/>
  <c r="L79" i="4"/>
  <c r="P79" i="4"/>
  <c r="P256" i="4"/>
  <c r="L256" i="4"/>
  <c r="P190" i="4"/>
  <c r="L190" i="4"/>
  <c r="P141" i="4"/>
  <c r="L141" i="4"/>
  <c r="P168" i="4"/>
  <c r="L168" i="4"/>
  <c r="L71" i="4"/>
  <c r="P71" i="4"/>
  <c r="P308" i="4"/>
  <c r="L308" i="4"/>
  <c r="P222" i="4"/>
  <c r="L222" i="4"/>
  <c r="P113" i="4"/>
  <c r="L113" i="4"/>
  <c r="P181" i="4"/>
  <c r="L181" i="4"/>
  <c r="P29" i="4"/>
  <c r="L29" i="4"/>
  <c r="P311" i="4"/>
  <c r="L311" i="4"/>
  <c r="L262" i="4"/>
  <c r="P262" i="4"/>
  <c r="P236" i="4"/>
  <c r="L236" i="4"/>
  <c r="P115" i="4"/>
  <c r="L115" i="4"/>
  <c r="P251" i="4"/>
  <c r="L251" i="4"/>
  <c r="P175" i="4"/>
  <c r="L175" i="4"/>
  <c r="L148" i="4"/>
  <c r="P148" i="4"/>
  <c r="P219" i="4"/>
  <c r="L219" i="4"/>
  <c r="L64" i="4"/>
  <c r="P64" i="4"/>
  <c r="P272" i="4"/>
  <c r="L272" i="4"/>
  <c r="P215" i="4"/>
  <c r="L215" i="4"/>
  <c r="L153" i="4"/>
  <c r="P153" i="4"/>
  <c r="L184" i="4"/>
  <c r="P184" i="4"/>
  <c r="P342" i="4"/>
  <c r="L342" i="4"/>
  <c r="P239" i="4"/>
  <c r="L239" i="4"/>
  <c r="P196" i="4"/>
  <c r="L196" i="4"/>
  <c r="L197" i="4"/>
  <c r="P197" i="4"/>
  <c r="L45" i="4"/>
  <c r="P45" i="4"/>
  <c r="P158" i="4"/>
  <c r="L158" i="4"/>
  <c r="P77" i="4"/>
  <c r="L77" i="4"/>
  <c r="P329" i="4"/>
  <c r="L329" i="4"/>
  <c r="P177" i="4"/>
  <c r="L177" i="4"/>
  <c r="P174" i="4"/>
  <c r="L174" i="4"/>
  <c r="L36" i="4"/>
  <c r="P36" i="4"/>
  <c r="L235" i="4"/>
  <c r="P235" i="4"/>
  <c r="L103" i="4"/>
  <c r="P103" i="4"/>
  <c r="L166" i="4"/>
  <c r="P166" i="4"/>
  <c r="L335" i="4"/>
  <c r="P335" i="4"/>
  <c r="L82" i="4"/>
  <c r="P82" i="4"/>
  <c r="P291" i="4"/>
  <c r="L291" i="4"/>
  <c r="P247" i="4"/>
  <c r="L247" i="4"/>
  <c r="P38" i="4"/>
  <c r="L38" i="4"/>
  <c r="P46" i="4"/>
  <c r="L46" i="4"/>
  <c r="P95" i="4"/>
  <c r="L95" i="4"/>
  <c r="L307" i="4"/>
  <c r="P307" i="4"/>
  <c r="L268" i="4"/>
  <c r="P268" i="4"/>
  <c r="P193" i="4"/>
  <c r="L193" i="4"/>
  <c r="L117" i="4"/>
  <c r="P117" i="4"/>
  <c r="L100" i="4"/>
  <c r="P100" i="4"/>
  <c r="P341" i="4"/>
  <c r="L341" i="4"/>
  <c r="L321" i="4"/>
  <c r="P321" i="4"/>
  <c r="L301" i="4"/>
  <c r="P301" i="4"/>
  <c r="P194" i="4"/>
  <c r="L194" i="4"/>
  <c r="P51" i="4"/>
  <c r="L51" i="4"/>
  <c r="L84" i="4"/>
  <c r="P84" i="4"/>
  <c r="L318" i="4"/>
  <c r="P318" i="4"/>
  <c r="L282" i="4"/>
  <c r="P282" i="4"/>
  <c r="P151" i="4"/>
  <c r="L151" i="4"/>
  <c r="L155" i="4"/>
  <c r="P155" i="4"/>
  <c r="L58" i="4"/>
  <c r="P58" i="4"/>
  <c r="P213" i="4"/>
  <c r="L213" i="4"/>
  <c r="P263" i="4"/>
  <c r="L263" i="4"/>
  <c r="P133" i="4"/>
  <c r="L133" i="4"/>
  <c r="L23" i="4"/>
  <c r="P23" i="4"/>
  <c r="P328" i="4"/>
  <c r="L328" i="4"/>
  <c r="P284" i="4"/>
  <c r="L284" i="4"/>
  <c r="L209" i="4"/>
  <c r="P209" i="4"/>
  <c r="P127" i="4"/>
  <c r="L127" i="4"/>
  <c r="P109" i="4"/>
  <c r="L109" i="4"/>
  <c r="L144" i="4"/>
  <c r="P144" i="4"/>
  <c r="P243" i="4"/>
  <c r="L243" i="4"/>
  <c r="P202" i="4"/>
  <c r="L202" i="4"/>
  <c r="L123" i="4"/>
  <c r="P123" i="4"/>
  <c r="L183" i="4"/>
  <c r="P183" i="4"/>
  <c r="L323" i="4"/>
  <c r="P323" i="4"/>
  <c r="P105" i="4"/>
  <c r="L105" i="4"/>
  <c r="L298" i="4"/>
  <c r="P298" i="4"/>
  <c r="P304" i="4"/>
  <c r="L304" i="4"/>
  <c r="L98" i="4"/>
  <c r="P98" i="4"/>
  <c r="L230" i="4"/>
  <c r="P230" i="4"/>
  <c r="L124" i="4"/>
  <c r="P124" i="4"/>
  <c r="L116" i="4"/>
  <c r="P116" i="4"/>
  <c r="L195" i="4"/>
  <c r="P195" i="4"/>
  <c r="P43" i="4"/>
  <c r="L43" i="4"/>
  <c r="L248" i="4"/>
  <c r="P248" i="4"/>
  <c r="L188" i="4"/>
  <c r="P188" i="4"/>
  <c r="L139" i="4"/>
  <c r="P139" i="4"/>
  <c r="L160" i="4"/>
  <c r="P160" i="4"/>
  <c r="L60" i="4"/>
  <c r="P60" i="4"/>
  <c r="L339" i="4"/>
  <c r="P339" i="4"/>
  <c r="L257" i="4"/>
  <c r="P257" i="4"/>
  <c r="L224" i="4"/>
  <c r="P224" i="4"/>
  <c r="L73" i="4"/>
  <c r="P73" i="4"/>
  <c r="P66" i="4"/>
  <c r="L66" i="4"/>
  <c r="P295" i="4"/>
  <c r="L295" i="4"/>
  <c r="P254" i="4"/>
  <c r="L254" i="4"/>
  <c r="L221" i="4"/>
  <c r="P221" i="4"/>
  <c r="L99" i="4"/>
  <c r="P99" i="4"/>
  <c r="L65" i="4"/>
  <c r="P65" i="4"/>
  <c r="L246" i="4"/>
  <c r="P246" i="4"/>
  <c r="L150" i="4"/>
  <c r="P150" i="4"/>
  <c r="P121" i="4"/>
  <c r="L121" i="4"/>
  <c r="P211" i="4"/>
  <c r="L211" i="4"/>
  <c r="P59" i="4"/>
  <c r="L59" i="4"/>
  <c r="L264" i="4"/>
  <c r="P264" i="4"/>
  <c r="L192" i="4"/>
  <c r="P192" i="4"/>
  <c r="P145" i="4"/>
  <c r="L145" i="4"/>
  <c r="P176" i="4"/>
  <c r="L176" i="4"/>
  <c r="P76" i="4"/>
  <c r="L76" i="4"/>
  <c r="L287" i="4"/>
  <c r="P287" i="4"/>
  <c r="P240" i="4"/>
  <c r="L240" i="4"/>
  <c r="P31" i="4"/>
  <c r="L31" i="4"/>
  <c r="P317" i="4"/>
  <c r="L317" i="4"/>
  <c r="L267" i="4"/>
  <c r="P267" i="4"/>
  <c r="L173" i="4"/>
  <c r="P173" i="4"/>
  <c r="L94" i="4"/>
  <c r="P94" i="4"/>
  <c r="P278" i="4"/>
  <c r="L278" i="4"/>
  <c r="P21" i="4"/>
  <c r="L21" i="4"/>
  <c r="L294" i="4"/>
  <c r="P294" i="4"/>
  <c r="L258" i="4"/>
  <c r="P258" i="4"/>
  <c r="L134" i="4"/>
  <c r="P134" i="4"/>
  <c r="L90" i="4"/>
  <c r="P90" i="4"/>
  <c r="L37" i="4"/>
  <c r="P37" i="4"/>
  <c r="L283" i="4"/>
  <c r="P283" i="4"/>
  <c r="P234" i="4"/>
  <c r="L234" i="4"/>
  <c r="P180" i="4"/>
  <c r="L180" i="4"/>
  <c r="P25" i="4"/>
  <c r="L25" i="4"/>
  <c r="L93" i="4"/>
  <c r="P93" i="4"/>
  <c r="P332" i="4"/>
  <c r="L332" i="4"/>
  <c r="P137" i="4"/>
  <c r="L137" i="4"/>
  <c r="L157" i="4"/>
  <c r="P157" i="4"/>
  <c r="P130" i="4"/>
  <c r="L130" i="4"/>
  <c r="P327" i="4"/>
  <c r="L327" i="4"/>
  <c r="L313" i="4"/>
  <c r="P313" i="4"/>
  <c r="L293" i="4"/>
  <c r="P293" i="4"/>
  <c r="L186" i="4"/>
  <c r="P186" i="4"/>
  <c r="L40" i="4"/>
  <c r="P40" i="4"/>
  <c r="P104" i="4"/>
  <c r="L104" i="4"/>
  <c r="L310" i="4"/>
  <c r="P310" i="4"/>
  <c r="L274" i="4"/>
  <c r="P274" i="4"/>
  <c r="L143" i="4"/>
  <c r="P143" i="4"/>
  <c r="L147" i="4"/>
  <c r="P147" i="4"/>
  <c r="P53" i="4"/>
  <c r="L53" i="4"/>
  <c r="L199" i="4"/>
  <c r="P199" i="4"/>
  <c r="L255" i="4"/>
  <c r="P255" i="4"/>
  <c r="L131" i="4"/>
  <c r="P131" i="4"/>
  <c r="P112" i="4"/>
  <c r="L112" i="4"/>
  <c r="L18" i="4"/>
  <c r="E7" i="4" l="1"/>
  <c r="F4" i="2"/>
  <c r="H4" i="2" s="1"/>
  <c r="F5" i="2"/>
  <c r="H5" i="2" s="1"/>
  <c r="F6" i="2"/>
  <c r="H6" i="2" s="1"/>
  <c r="F9" i="2" s="1"/>
  <c r="F10" i="2" s="1"/>
  <c r="F4" i="6"/>
  <c r="H4" i="6" s="1"/>
  <c r="F6" i="6"/>
  <c r="H6" i="6" s="1"/>
  <c r="F9" i="6" s="1"/>
  <c r="F10" i="6" s="1"/>
  <c r="F5" i="6"/>
  <c r="H5" i="6" s="1"/>
  <c r="F4" i="4" l="1"/>
  <c r="H4" i="4" s="1"/>
  <c r="F6" i="4"/>
  <c r="H6" i="4" s="1"/>
  <c r="F9" i="4" s="1"/>
  <c r="F10" i="4" s="1"/>
  <c r="F5" i="4"/>
  <c r="H5" i="4" s="1"/>
  <c r="F8" i="4" l="1"/>
  <c r="G9" i="4"/>
  <c r="F8" i="6"/>
  <c r="G9" i="6"/>
  <c r="F8" i="2"/>
  <c r="G9" i="2"/>
</calcChain>
</file>

<file path=xl/sharedStrings.xml><?xml version="1.0" encoding="utf-8"?>
<sst xmlns="http://schemas.openxmlformats.org/spreadsheetml/2006/main" count="1897" uniqueCount="568">
  <si>
    <t>LP UMa / GSC 03822-01056</t>
  </si>
  <si>
    <t>n</t>
  </si>
  <si>
    <t>Q. Fit</t>
  </si>
  <si>
    <t>System Type:</t>
  </si>
  <si>
    <t>EW?</t>
  </si>
  <si>
    <t>GSC 3822-1056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</si>
  <si>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</si>
  <si>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</si>
  <si>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</si>
  <si>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</si>
  <si>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</si>
  <si>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</si>
  <si>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</si>
  <si>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From ToMcat (period search software)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</si>
  <si>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</si>
  <si>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</si>
  <si>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</si>
  <si>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</si>
  <si>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</si>
  <si>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</si>
  <si>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</si>
  <si>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</si>
  <si>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</si>
  <si>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</si>
  <si>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</si>
  <si>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</si>
  <si>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</si>
  <si>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</si>
  <si>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</si>
  <si>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</si>
  <si>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</si>
  <si>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</si>
  <si>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</si>
  <si>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</si>
  <si>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</si>
  <si>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</si>
  <si>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</si>
  <si>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</si>
  <si>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</si>
  <si>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</si>
  <si>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</si>
  <si>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</si>
  <si>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</si>
  <si>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</si>
  <si>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</si>
  <si>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</si>
  <si>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</si>
  <si>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</si>
  <si>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</si>
  <si>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Wt*Diff</t>
    </r>
    <r>
      <rPr>
        <b/>
        <vertAlign val="superscript"/>
        <sz val="10"/>
        <rFont val="Arial"/>
        <family val="2"/>
      </rPr>
      <t>2</t>
    </r>
  </si>
  <si>
    <t>IBVS 4967</t>
  </si>
  <si>
    <t>I</t>
  </si>
  <si>
    <t>II</t>
  </si>
  <si>
    <t>IBVS 5206</t>
  </si>
  <si>
    <t>IBVS 5313</t>
  </si>
  <si>
    <t>IBVS 5579</t>
  </si>
  <si>
    <t>IBVS 5434</t>
  </si>
  <si>
    <t>IBVS 5684</t>
  </si>
  <si>
    <t>IBVS 5753</t>
  </si>
  <si>
    <t>IBVS 5731</t>
  </si>
  <si>
    <t>IBVS 5874</t>
  </si>
  <si>
    <t>IBVS 5835</t>
  </si>
  <si>
    <t>VSB 48 </t>
  </si>
  <si>
    <t>IBVS 5918</t>
  </si>
  <si>
    <t>IBVS 5929</t>
  </si>
  <si>
    <t>IBVS 5979</t>
  </si>
  <si>
    <t>IBVS 5959</t>
  </si>
  <si>
    <t>OEJV 0160</t>
  </si>
  <si>
    <t>IBVS 6007</t>
  </si>
  <si>
    <t>IBVS 6010</t>
  </si>
  <si>
    <t>IBVS 6070</t>
  </si>
  <si>
    <t>OEJV 0165</t>
  </si>
  <si>
    <t>OEJV 0168</t>
  </si>
  <si>
    <t>IBVS 6149</t>
  </si>
  <si>
    <t>OEJV 0179</t>
  </si>
  <si>
    <t>IBVS 6195</t>
  </si>
  <si>
    <t>IBVS 6244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</si>
  <si>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</si>
  <si>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</si>
  <si>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</si>
  <si>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</si>
  <si>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</si>
  <si>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</si>
  <si>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</si>
  <si>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</si>
  <si>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</si>
  <si>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</si>
  <si>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</si>
  <si>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</si>
  <si>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</si>
  <si>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</si>
  <si>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</si>
  <si>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</si>
  <si>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</si>
  <si>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</si>
  <si>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</si>
  <si>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</si>
  <si>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</si>
  <si>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</si>
  <si>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</si>
  <si>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</si>
  <si>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</si>
  <si>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</si>
  <si>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</si>
  <si>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</si>
  <si>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</si>
  <si>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</si>
  <si>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</si>
  <si>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</si>
  <si>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</si>
  <si>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</si>
  <si>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</si>
  <si>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</si>
  <si>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</si>
  <si>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</si>
  <si>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</si>
  <si>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</si>
  <si>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</si>
  <si>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</si>
  <si>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</si>
  <si>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</si>
  <si>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</si>
  <si>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</si>
  <si>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</si>
  <si>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</si>
  <si>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</si>
  <si>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</si>
  <si>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</si>
  <si>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</si>
  <si>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</si>
  <si>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</si>
  <si>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</si>
  <si>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</si>
  <si>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</si>
  <si>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</si>
  <si>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</si>
  <si>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</si>
  <si>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</si>
  <si>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</si>
  <si>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</si>
  <si>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</si>
  <si>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</si>
  <si>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</si>
  <si>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</si>
  <si>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</si>
  <si>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</si>
  <si>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</si>
  <si>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</si>
  <si>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</si>
  <si>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</si>
  <si>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</si>
  <si>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</si>
  <si>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</si>
  <si>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</si>
  <si>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</si>
  <si>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</si>
  <si>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</si>
  <si>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</si>
  <si>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</si>
  <si>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</si>
  <si>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</si>
  <si>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</si>
  <si>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</si>
  <si>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</si>
  <si>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</si>
  <si>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</si>
  <si>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</si>
  <si>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Analysis of Jungbluth 2009</t>
  </si>
  <si>
    <t>Start of linear fit &gt;&gt;&gt;&gt;&gt;&gt;&gt;&gt;&gt;&gt;&gt;&gt;&gt;&gt;&gt;&gt;&gt;&gt;&gt;&gt;&gt;</t>
  </si>
  <si>
    <t>New Ephemeris =</t>
  </si>
  <si>
    <t>Or &gt;&gt;&gt;&gt;&gt;&gt;</t>
  </si>
  <si>
    <t>Quad</t>
  </si>
  <si>
    <t>GCVS 4</t>
  </si>
  <si>
    <t>IBVS</t>
  </si>
  <si>
    <t>Nelson</t>
  </si>
  <si>
    <t>S4</t>
  </si>
  <si>
    <t>diff^2</t>
  </si>
  <si>
    <t>Q.fit</t>
  </si>
  <si>
    <t>dP/dt =</t>
  </si>
  <si>
    <t>Sum &gt;&gt;&gt;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</si>
  <si>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</si>
  <si>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</si>
  <si>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</si>
  <si>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</si>
  <si>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</si>
  <si>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Analysis of Csizmadia 2003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</si>
  <si>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</si>
  <si>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</si>
  <si>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Minima from the Lichtenknecker Database of the BAV</t>
  </si>
  <si>
    <t>http://www.bav-astro.de/LkDB/index.php?lang=en&amp;sprache_dial=en</t>
  </si>
  <si>
    <t>2450495.5219 </t>
  </si>
  <si>
    <t> 16.02.1997 00:31 </t>
  </si>
  <si>
    <t> 0.1002 </t>
  </si>
  <si>
    <t>E </t>
  </si>
  <si>
    <t> I.Biro </t>
  </si>
  <si>
    <t>IBVS 4967 </t>
  </si>
  <si>
    <t>2450495.5224 </t>
  </si>
  <si>
    <t> 16.02.1997 00:32 </t>
  </si>
  <si>
    <t> 0.1007 </t>
  </si>
  <si>
    <t>2450495.675 </t>
  </si>
  <si>
    <t> 16.02.1997 04:12 </t>
  </si>
  <si>
    <t> 0.098 </t>
  </si>
  <si>
    <t>2450495.678 </t>
  </si>
  <si>
    <t> 16.02.1997 04:16 </t>
  </si>
  <si>
    <t> 0.101 </t>
  </si>
  <si>
    <t>2450496.602 </t>
  </si>
  <si>
    <t> 17.02.1997 02:26 </t>
  </si>
  <si>
    <t> 0.096 </t>
  </si>
  <si>
    <t>2450496.605 </t>
  </si>
  <si>
    <t> 17.02.1997 02:31 </t>
  </si>
  <si>
    <t> 0.099 </t>
  </si>
  <si>
    <t>2450496.7590 </t>
  </si>
  <si>
    <t> 17.02.1997 06:12 </t>
  </si>
  <si>
    <t> 0.0977 </t>
  </si>
  <si>
    <t>2450496.7592 </t>
  </si>
  <si>
    <t> 17.02.1997 06:13 </t>
  </si>
  <si>
    <t> 0.0979 </t>
  </si>
  <si>
    <t>2450497.6881 </t>
  </si>
  <si>
    <t> 18.02.1997 04:30 </t>
  </si>
  <si>
    <t> 0.0970 </t>
  </si>
  <si>
    <t>2450497.6891 </t>
  </si>
  <si>
    <t> 18.02.1997 04:32 </t>
  </si>
  <si>
    <t> 0.0980 </t>
  </si>
  <si>
    <t>2450498.4633 </t>
  </si>
  <si>
    <t> 18.02.1997 23:07 </t>
  </si>
  <si>
    <t> 0.0975 </t>
  </si>
  <si>
    <t>2450498.4671 </t>
  </si>
  <si>
    <t> 18.02.1997 23:12 </t>
  </si>
  <si>
    <t> 0.1013 </t>
  </si>
  <si>
    <t>2450498.6186 </t>
  </si>
  <si>
    <t> 19.02.1997 02:50 </t>
  </si>
  <si>
    <t> 0.0978 </t>
  </si>
  <si>
    <t>2450498.6191 </t>
  </si>
  <si>
    <t> 19.02.1997 02:51 </t>
  </si>
  <si>
    <t> 0.0983 </t>
  </si>
  <si>
    <t>2450499.7040 </t>
  </si>
  <si>
    <t> 20.02.1997 04:53 </t>
  </si>
  <si>
    <t> 0.0986 </t>
  </si>
  <si>
    <t>2450500.6327 </t>
  </si>
  <si>
    <t> 21.02.1997 03:11 </t>
  </si>
  <si>
    <t> 0.0976 </t>
  </si>
  <si>
    <t>2450539.530 </t>
  </si>
  <si>
    <t> 01.04.1997 00:43 </t>
  </si>
  <si>
    <t> 0.102 </t>
  </si>
  <si>
    <t>2450540.4587 </t>
  </si>
  <si>
    <t> 01.04.1997 23:00 </t>
  </si>
  <si>
    <t> 0.1009 </t>
  </si>
  <si>
    <t>2450547.5841 </t>
  </si>
  <si>
    <t> 09.04.1997 02:01 </t>
  </si>
  <si>
    <t> 0.0985 </t>
  </si>
  <si>
    <t>2451228.4120 </t>
  </si>
  <si>
    <t> 18.02.1999 21:53 </t>
  </si>
  <si>
    <t> 0.0668 </t>
  </si>
  <si>
    <t>?</t>
  </si>
  <si>
    <t>2451228.5678 </t>
  </si>
  <si>
    <t> 19.02.1999 01:37 </t>
  </si>
  <si>
    <t> 0.0677 </t>
  </si>
  <si>
    <t>2451236.6253 </t>
  </si>
  <si>
    <t> 27.02.1999 03:00 </t>
  </si>
  <si>
    <t>2451237.3985 </t>
  </si>
  <si>
    <t> 27.02.1999 21:33 </t>
  </si>
  <si>
    <t> 0.0661 </t>
  </si>
  <si>
    <t>2451237.5547 </t>
  </si>
  <si>
    <t> 28.02.1999 01:18 </t>
  </si>
  <si>
    <t> 0.0674 </t>
  </si>
  <si>
    <t>2451238.3315 </t>
  </si>
  <si>
    <t> 28.02.1999 19:57 </t>
  </si>
  <si>
    <t> 0.0694 </t>
  </si>
  <si>
    <t>2451238.480 </t>
  </si>
  <si>
    <t> 28.02.1999 23:31 </t>
  </si>
  <si>
    <t> 0.063 </t>
  </si>
  <si>
    <t>2451242.3566 </t>
  </si>
  <si>
    <t> 04.03.1999 20:33 </t>
  </si>
  <si>
    <t> 0.0657 </t>
  </si>
  <si>
    <t>2451242.5144 </t>
  </si>
  <si>
    <t> 05.03.1999 00:20 </t>
  </si>
  <si>
    <t> 0.0686 </t>
  </si>
  <si>
    <t>2451250.4125 </t>
  </si>
  <si>
    <t> 12.03.1999 21:54 </t>
  </si>
  <si>
    <t> 0.0641 </t>
  </si>
  <si>
    <t>2451250.566 </t>
  </si>
  <si>
    <t> 13.03.1999 01:35 </t>
  </si>
  <si>
    <t>2451262.345 </t>
  </si>
  <si>
    <t> 24.03.1999 20:16 </t>
  </si>
  <si>
    <t> 0.065 </t>
  </si>
  <si>
    <t>2451262.499 </t>
  </si>
  <si>
    <t> 24.03.1999 23:58 </t>
  </si>
  <si>
    <t> 0.064 </t>
  </si>
  <si>
    <t>2451263.4271 </t>
  </si>
  <si>
    <t> 25.03.1999 22:15 </t>
  </si>
  <si>
    <t> 0.0628 </t>
  </si>
  <si>
    <t>2451349.423 </t>
  </si>
  <si>
    <t> 19.06.1999 22:09 </t>
  </si>
  <si>
    <t> 0.060 </t>
  </si>
  <si>
    <t>2451356.4002 </t>
  </si>
  <si>
    <t> 26.06.1999 21:36 </t>
  </si>
  <si>
    <t> 0.0646 </t>
  </si>
  <si>
    <t>2451675.4300 </t>
  </si>
  <si>
    <t> 10.05.2000 22:19 </t>
  </si>
  <si>
    <t> 0.0480 </t>
  </si>
  <si>
    <t>2451715.411 </t>
  </si>
  <si>
    <t> 19.06.2000 21:51 </t>
  </si>
  <si>
    <t> 0.051 </t>
  </si>
  <si>
    <t>2452263.4567 </t>
  </si>
  <si>
    <t> 19.12.2001 22:57 </t>
  </si>
  <si>
    <t> 0.0315 </t>
  </si>
  <si>
    <t> T.Borkovits </t>
  </si>
  <si>
    <t>IBVS 5313 </t>
  </si>
  <si>
    <t>2452298.480 </t>
  </si>
  <si>
    <t> 23.01.2002 23:31 </t>
  </si>
  <si>
    <t> 0.036 </t>
  </si>
  <si>
    <t>2452298.626 </t>
  </si>
  <si>
    <t> 24.01.2002 03:01 </t>
  </si>
  <si>
    <t> 0.027 </t>
  </si>
  <si>
    <t>2452345.4232 </t>
  </si>
  <si>
    <t> 11.03.2002 22:09 </t>
  </si>
  <si>
    <t> 0.0283 </t>
  </si>
  <si>
    <t> T.Borkovits et al. </t>
  </si>
  <si>
    <t>IBVS 5579 </t>
  </si>
  <si>
    <t>2452345.5815 </t>
  </si>
  <si>
    <t> 12.03.2002 01:57 </t>
  </si>
  <si>
    <t> 0.0317 </t>
  </si>
  <si>
    <t>2452347.4387 </t>
  </si>
  <si>
    <t> 13.03.2002 22:31 </t>
  </si>
  <si>
    <t> 0.0295 </t>
  </si>
  <si>
    <t>2452347.5950 </t>
  </si>
  <si>
    <t> 14.03.2002 02:16 </t>
  </si>
  <si>
    <t> 0.0308 </t>
  </si>
  <si>
    <t>2452366.3401 </t>
  </si>
  <si>
    <t> 01.04.2002 20:09 </t>
  </si>
  <si>
    <t> 0.0267 </t>
  </si>
  <si>
    <t>2452366.497 </t>
  </si>
  <si>
    <t> 01.04.2002 23:55 </t>
  </si>
  <si>
    <t> 0.029 </t>
  </si>
  <si>
    <t>2452607.595 </t>
  </si>
  <si>
    <t> 29.11.2002 02:16 </t>
  </si>
  <si>
    <t> 0.021 </t>
  </si>
  <si>
    <t>IBVS 5434 </t>
  </si>
  <si>
    <t>2452709.3980 </t>
  </si>
  <si>
    <t> 10.03.2003 21:33 </t>
  </si>
  <si>
    <t> 0.0207 </t>
  </si>
  <si>
    <t>2452716.376 </t>
  </si>
  <si>
    <t> 17.03.2003 21:01 </t>
  </si>
  <si>
    <t> 0.026 </t>
  </si>
  <si>
    <t>2452716.5258 </t>
  </si>
  <si>
    <t> 18.03.2003 00:37 </t>
  </si>
  <si>
    <t>2452721.3320 </t>
  </si>
  <si>
    <t> 22.03.2003 19:58 </t>
  </si>
  <si>
    <t> 0.0234 </t>
  </si>
  <si>
    <t>2452721.4828 </t>
  </si>
  <si>
    <t> 22.03.2003 23:35 </t>
  </si>
  <si>
    <t> 0.0192 </t>
  </si>
  <si>
    <t>2452724.4284 </t>
  </si>
  <si>
    <t> 25.03.2003 22:16 </t>
  </si>
  <si>
    <t>2452730.4698 </t>
  </si>
  <si>
    <t> 31.03.2003 23:16 </t>
  </si>
  <si>
    <t> 0.0190 </t>
  </si>
  <si>
    <t>2453036.6476 </t>
  </si>
  <si>
    <t> 01.02.2004 03:32 </t>
  </si>
  <si>
    <t> 0.0114 </t>
  </si>
  <si>
    <t> I. Biro et al. </t>
  </si>
  <si>
    <t>IBVS 5684 </t>
  </si>
  <si>
    <t>2453080.5012 </t>
  </si>
  <si>
    <t> 16.03.2004 00:01 </t>
  </si>
  <si>
    <t> 0.0136 </t>
  </si>
  <si>
    <t> I.B. Biro et al. </t>
  </si>
  <si>
    <t>IBVS 5753 </t>
  </si>
  <si>
    <t>2453095.375 </t>
  </si>
  <si>
    <t> 30.03.2004 21:00 </t>
  </si>
  <si>
    <t> 0.012 </t>
  </si>
  <si>
    <t>2453375.5212 </t>
  </si>
  <si>
    <t> 05.01.2005 00:30 </t>
  </si>
  <si>
    <t> 0.0048 </t>
  </si>
  <si>
    <t>2453407.4475 </t>
  </si>
  <si>
    <t> 05.02.2005 22:44 </t>
  </si>
  <si>
    <t> 0.0110 </t>
  </si>
  <si>
    <t>C </t>
  </si>
  <si>
    <t> C.&amp; M.Rätz </t>
  </si>
  <si>
    <t>BAVM 178 </t>
  </si>
  <si>
    <t>2453443.5454 </t>
  </si>
  <si>
    <t> 14.03.2005 01:05 </t>
  </si>
  <si>
    <t> 0.0050 </t>
  </si>
  <si>
    <t> I.Biro et al. </t>
  </si>
  <si>
    <t>2453451.4473 </t>
  </si>
  <si>
    <t> 21.03.2005 22:44 </t>
  </si>
  <si>
    <t> 0.0044 </t>
  </si>
  <si>
    <t>2453465.391 </t>
  </si>
  <si>
    <t> 04.04.2005 21:23 </t>
  </si>
  <si>
    <t> 0.002 </t>
  </si>
  <si>
    <t>2453465.5545 </t>
  </si>
  <si>
    <t> 05.04.2005 01:18 </t>
  </si>
  <si>
    <t> 0.0109 </t>
  </si>
  <si>
    <t>2453767.393 </t>
  </si>
  <si>
    <t> 31.01.2006 21:25 </t>
  </si>
  <si>
    <t> 0.003 </t>
  </si>
  <si>
    <t>2453814.3457 </t>
  </si>
  <si>
    <t> 19.03.2006 20:17 </t>
  </si>
  <si>
    <t> 0.0049 </t>
  </si>
  <si>
    <t> F.Agerer </t>
  </si>
  <si>
    <t>2453815.5834 </t>
  </si>
  <si>
    <t> 21.03.2006 02:00 </t>
  </si>
  <si>
    <t> 0.0030 </t>
  </si>
  <si>
    <t>2453819.4545 </t>
  </si>
  <si>
    <t> 24.03.2006 22:54 </t>
  </si>
  <si>
    <t> 0.0003 </t>
  </si>
  <si>
    <t>2453822.4011 </t>
  </si>
  <si>
    <t> 27.03.2006 21:37 </t>
  </si>
  <si>
    <t> 0.0028 </t>
  </si>
  <si>
    <t>2453861.4435 </t>
  </si>
  <si>
    <t> 05.05.2006 22:38 </t>
  </si>
  <si>
    <t> -0.0027 </t>
  </si>
  <si>
    <t>2454173.5223 </t>
  </si>
  <si>
    <t> 14.03.2007 00:32 </t>
  </si>
  <si>
    <t> 0.0026 </t>
  </si>
  <si>
    <t> M.&amp; C.Rätz </t>
  </si>
  <si>
    <t>BAVM 201 </t>
  </si>
  <si>
    <t>2454176.4566 </t>
  </si>
  <si>
    <t> 16.03.2007 22:57 </t>
  </si>
  <si>
    <t> -0.0072 </t>
  </si>
  <si>
    <t>IBVS 5835 </t>
  </si>
  <si>
    <t>2454176.621 </t>
  </si>
  <si>
    <t> 17.03.2007 02:54 </t>
  </si>
  <si>
    <t>2454214.4245 </t>
  </si>
  <si>
    <t> 23.04.2007 22:11 </t>
  </si>
  <si>
    <t> -0.0026 </t>
  </si>
  <si>
    <t>m</t>
  </si>
  <si>
    <t>2454214.584 </t>
  </si>
  <si>
    <t> 24.04.2007 02:00 </t>
  </si>
  <si>
    <t>2454544.4768 </t>
  </si>
  <si>
    <t> 18.03.2008 23:26 </t>
  </si>
  <si>
    <t> 0.0017 </t>
  </si>
  <si>
    <t>2454544.629 </t>
  </si>
  <si>
    <t> 19.03.2008 03:05 </t>
  </si>
  <si>
    <t> -0.001 </t>
  </si>
  <si>
    <t>2454595.4554 </t>
  </si>
  <si>
    <t> 08.05.2008 22:55 </t>
  </si>
  <si>
    <t> 0.0011 </t>
  </si>
  <si>
    <t>o</t>
  </si>
  <si>
    <t> H.Jungbluth </t>
  </si>
  <si>
    <t>2454844.4609 </t>
  </si>
  <si>
    <t> 12.01.2009 23:03 </t>
  </si>
  <si>
    <t> -0.0014 </t>
  </si>
  <si>
    <t>BAVM 209 </t>
  </si>
  <si>
    <t>2454866.3138 </t>
  </si>
  <si>
    <t> 03.02.2009 19:31 </t>
  </si>
  <si>
    <t> 0.0032 </t>
  </si>
  <si>
    <t>2454884.7505 </t>
  </si>
  <si>
    <t> 22.02.2009 06:00 </t>
  </si>
  <si>
    <t> 0.0006 </t>
  </si>
  <si>
    <t> R.Nelson </t>
  </si>
  <si>
    <t>IBVS 5929 </t>
  </si>
  <si>
    <t>2454910.3169 </t>
  </si>
  <si>
    <t> 19.03.2009 19:36 </t>
  </si>
  <si>
    <t> -0.0001 </t>
  </si>
  <si>
    <t>V;R</t>
  </si>
  <si>
    <t>IBVS 5979 </t>
  </si>
  <si>
    <t>2454910.4685 </t>
  </si>
  <si>
    <t> 19.03.2009 23:14 </t>
  </si>
  <si>
    <t> -0.0034 </t>
  </si>
  <si>
    <t>2454910.6286 </t>
  </si>
  <si>
    <t> 20.03.2009 03:05 </t>
  </si>
  <si>
    <t>2455260.3514 </t>
  </si>
  <si>
    <t> 04.03.2010 20:26 </t>
  </si>
  <si>
    <t> -0.0024 </t>
  </si>
  <si>
    <t>BAVM 214 </t>
  </si>
  <si>
    <t>2455621.39142 </t>
  </si>
  <si>
    <t> 28.02.2011 21:23 </t>
  </si>
  <si>
    <t> -0.00073 </t>
  </si>
  <si>
    <t> M.Lehky </t>
  </si>
  <si>
    <t>OEJV 0160 </t>
  </si>
  <si>
    <t>2455642.62165 </t>
  </si>
  <si>
    <t> 22.03.2011 02:55 </t>
  </si>
  <si>
    <t> 0.00106 </t>
  </si>
  <si>
    <t>2455644.32685 </t>
  </si>
  <si>
    <t> 23.03.2011 19:50 </t>
  </si>
  <si>
    <t> 0.00179 </t>
  </si>
  <si>
    <t> P.Zasche </t>
  </si>
  <si>
    <t>IBVS 6007 </t>
  </si>
  <si>
    <t>2455650.3681 </t>
  </si>
  <si>
    <t> 29.03.2011 20:50 </t>
  </si>
  <si>
    <t>BAVM 220 </t>
  </si>
  <si>
    <t>2455669.4282 </t>
  </si>
  <si>
    <t> 17.04.2011 22:16 </t>
  </si>
  <si>
    <t> 0.0009 </t>
  </si>
  <si>
    <t> M.Audejean </t>
  </si>
  <si>
    <t>2455669.58176 </t>
  </si>
  <si>
    <t> 18.04.2011 01:57 </t>
  </si>
  <si>
    <t> -0.00049 </t>
  </si>
  <si>
    <t>2455674.3889 </t>
  </si>
  <si>
    <t> 22.04.2011 21:20 </t>
  </si>
  <si>
    <t> 0.0031 </t>
  </si>
  <si>
    <t> U.Schmidt </t>
  </si>
  <si>
    <t>2455688.4828 </t>
  </si>
  <si>
    <t> 06.05.2011 23:35 </t>
  </si>
  <si>
    <t> -0.0036 </t>
  </si>
  <si>
    <t>2455984.28988 </t>
  </si>
  <si>
    <t> 26.02.2012 18:57 </t>
  </si>
  <si>
    <t> -0.00009 </t>
  </si>
  <si>
    <t>2455984.45198 </t>
  </si>
  <si>
    <t> 26.02.2012 22:50 </t>
  </si>
  <si>
    <t> 0.00706 </t>
  </si>
  <si>
    <t>2456002.4221 </t>
  </si>
  <si>
    <t> 15.03.2012 22:07 </t>
  </si>
  <si>
    <t> 0.0027 </t>
  </si>
  <si>
    <t>BAVM 231 </t>
  </si>
  <si>
    <t>2456356.48265 </t>
  </si>
  <si>
    <t> 04.03.2013 23:35 </t>
  </si>
  <si>
    <t> -0.00226 </t>
  </si>
  <si>
    <t>2456356.64624 </t>
  </si>
  <si>
    <t> 05.03.2013 03:30 </t>
  </si>
  <si>
    <t> 0.00638 </t>
  </si>
  <si>
    <t>2451236.4692 </t>
  </si>
  <si>
    <t> 26.02.1999 23:15 </t>
  </si>
  <si>
    <t> 0.0665 </t>
  </si>
  <si>
    <t>2454527.1436 </t>
  </si>
  <si>
    <t> 01.03.2008 15:26 </t>
  </si>
  <si>
    <t> 0.0232 </t>
  </si>
  <si>
    <t>Ic</t>
  </si>
  <si>
    <t> K.Nakajima </t>
  </si>
  <si>
    <t>2454527.2738 </t>
  </si>
  <si>
    <t> 01.03.2008 18:34 </t>
  </si>
  <si>
    <t> -0.0016 </t>
  </si>
  <si>
    <t>2454528.0534 </t>
  </si>
  <si>
    <t> 02.03.2008 13:16 </t>
  </si>
  <si>
    <t> 0.0033 </t>
  </si>
  <si>
    <t>2454547.1101 </t>
  </si>
  <si>
    <t> 21.03.2008 14:38 </t>
  </si>
  <si>
    <t>2454552.0649 </t>
  </si>
  <si>
    <t> 26.03.2008 13:33 </t>
  </si>
  <si>
    <t> -0.0028 </t>
  </si>
  <si>
    <t>Rc</t>
  </si>
  <si>
    <t>2454552.2254 </t>
  </si>
  <si>
    <t> 26.03.2008 17:24 </t>
  </si>
  <si>
    <t>2454554.0819 </t>
  </si>
  <si>
    <t> 28.03.2008 13:57 </t>
  </si>
  <si>
    <t> -0.0002 </t>
  </si>
  <si>
    <t>2454561.0518 </t>
  </si>
  <si>
    <t> 04.04.2008 13:14 </t>
  </si>
  <si>
    <t> -0.0031 </t>
  </si>
  <si>
    <t>2454572.0483 </t>
  </si>
  <si>
    <t> 15.04.2008 13:09 </t>
  </si>
  <si>
    <t> -0.0082 </t>
  </si>
  <si>
    <t>2454576.0841 </t>
  </si>
  <si>
    <t> 19.04.2008 14:01 </t>
  </si>
  <si>
    <t> -0.0012 </t>
  </si>
  <si>
    <t>2454577.9488 </t>
  </si>
  <si>
    <t> 21.04.2008 10:46 </t>
  </si>
  <si>
    <t> 0.0041 </t>
  </si>
  <si>
    <t>2454578.1042 </t>
  </si>
  <si>
    <t> 21.04.2008 14:30 </t>
  </si>
  <si>
    <t> 0.0045 </t>
  </si>
  <si>
    <t>2454579.0296 </t>
  </si>
  <si>
    <t> 22.04.2008 12:42 </t>
  </si>
  <si>
    <t> 0.0002 </t>
  </si>
  <si>
    <t>2454581.0370 </t>
  </si>
  <si>
    <t> 24.04.2008 12:53 </t>
  </si>
  <si>
    <t> -0.0068 </t>
  </si>
  <si>
    <t>2454583.9924 </t>
  </si>
  <si>
    <t> 27.04.2008 11:49 </t>
  </si>
  <si>
    <t> 0.0046 </t>
  </si>
  <si>
    <t>2454587.0906 </t>
  </si>
  <si>
    <t> 30.04.2008 14:10 </t>
  </si>
  <si>
    <t> 0.0037 </t>
  </si>
  <si>
    <t>2454592.9785 </t>
  </si>
  <si>
    <t> 06.05.2008 11:29 </t>
  </si>
  <si>
    <t> 0.0034 </t>
  </si>
  <si>
    <t>RHN 2021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</si>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</sst>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2" formatCode="\$#,##0_);&quot;($&quot;#,##0\)"/>
    <numFmt numFmtId="173" formatCode="0.0000E+00"/>
    <numFmt numFmtId="174" formatCode="m/d/yyyy\ h:mm"/>
    <numFmt numFmtId="175" formatCode="m/d/yyyy"/>
    <numFmt numFmtId="176" formatCode="0.0000"/>
    <numFmt numFmtId="177" formatCode="0.E+00"/>
    <numFmt numFmtId="178" formatCode="0.0%"/>
    <numFmt numFmtId="180" formatCode="d/mm/yyyy;@"/>
    <numFmt numFmtId="181" formatCode="0.00000"/>
  </numFmts>
  <fonts count="22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72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9" fillId="0" borderId="0" applyNumberFormat="0" applyFill="0" applyBorder="0" applyProtection="0">
      <alignment vertical="top"/>
    </xf>
    <xf numFmtId="0" fontId="20" fillId="0" borderId="0"/>
    <xf numFmtId="0" fontId="20" fillId="0" borderId="0"/>
  </cellStyleXfs>
  <cellXfs count="158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 applyAlignment="1"/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173" fontId="0" fillId="0" borderId="0" xfId="0" applyNumberFormat="1" applyAlignment="1">
      <alignment horizontal="center"/>
    </xf>
    <xf numFmtId="0" fontId="0" fillId="0" borderId="7" xfId="0" applyBorder="1" applyAlignment="1"/>
    <xf numFmtId="0" fontId="5" fillId="0" borderId="0" xfId="0" applyFont="1" applyAlignment="1">
      <alignment horizontal="center"/>
    </xf>
    <xf numFmtId="0" fontId="7" fillId="0" borderId="0" xfId="0" applyFont="1">
      <alignment vertical="top"/>
    </xf>
    <xf numFmtId="0" fontId="5" fillId="0" borderId="0" xfId="0" applyNumberFormat="1" applyFont="1" applyAlignment="1">
      <alignment horizontal="left"/>
    </xf>
    <xf numFmtId="0" fontId="5" fillId="0" borderId="0" xfId="0" applyFont="1">
      <alignment vertical="top"/>
    </xf>
    <xf numFmtId="0" fontId="8" fillId="0" borderId="8" xfId="0" applyFont="1" applyBorder="1" applyAlignment="1"/>
    <xf numFmtId="0" fontId="8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174" fontId="5" fillId="0" borderId="0" xfId="0" applyNumberFormat="1" applyFont="1">
      <alignment vertical="top"/>
    </xf>
    <xf numFmtId="0" fontId="2" fillId="0" borderId="2" xfId="0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75" fontId="0" fillId="0" borderId="0" xfId="0" applyNumberFormat="1" applyAlignme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NumberFormat="1" applyFont="1" applyAlignment="1">
      <alignment horizontal="left"/>
    </xf>
    <xf numFmtId="175" fontId="8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12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7" fillId="2" borderId="0" xfId="0" applyFont="1" applyFill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7" applyFont="1"/>
    <xf numFmtId="0" fontId="8" fillId="0" borderId="0" xfId="7" applyFont="1" applyAlignment="1">
      <alignment horizontal="center"/>
    </xf>
    <xf numFmtId="0" fontId="8" fillId="0" borderId="12" xfId="7" applyFont="1" applyBorder="1" applyAlignment="1">
      <alignment horizontal="left"/>
    </xf>
    <xf numFmtId="0" fontId="8" fillId="0" borderId="0" xfId="7" applyFont="1" applyAlignment="1">
      <alignment horizontal="left"/>
    </xf>
    <xf numFmtId="176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left" wrapText="1"/>
    </xf>
    <xf numFmtId="0" fontId="7" fillId="3" borderId="0" xfId="0" applyFont="1" applyFill="1" applyAlignment="1"/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7" fillId="0" borderId="0" xfId="0" applyFont="1" applyFill="1" applyAlignment="1"/>
    <xf numFmtId="0" fontId="14" fillId="0" borderId="0" xfId="0" applyFont="1">
      <alignment vertical="top"/>
    </xf>
    <xf numFmtId="0" fontId="2" fillId="0" borderId="0" xfId="0" applyFont="1">
      <alignment vertical="top"/>
    </xf>
    <xf numFmtId="0" fontId="15" fillId="0" borderId="0" xfId="0" applyFont="1">
      <alignment vertical="top"/>
    </xf>
    <xf numFmtId="0" fontId="3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>
      <alignment vertical="top"/>
    </xf>
    <xf numFmtId="0" fontId="16" fillId="0" borderId="14" xfId="0" applyFont="1" applyBorder="1">
      <alignment vertical="top"/>
    </xf>
    <xf numFmtId="0" fontId="5" fillId="0" borderId="5" xfId="0" applyFont="1" applyBorder="1">
      <alignment vertical="top"/>
    </xf>
    <xf numFmtId="177" fontId="5" fillId="0" borderId="5" xfId="0" applyNumberFormat="1" applyFont="1" applyBorder="1" applyAlignment="1">
      <alignment horizontal="center"/>
    </xf>
    <xf numFmtId="178" fontId="2" fillId="0" borderId="0" xfId="0" applyNumberFormat="1" applyFont="1">
      <alignment vertical="top"/>
    </xf>
    <xf numFmtId="175" fontId="0" fillId="0" borderId="0" xfId="0" applyNumberFormat="1">
      <alignment vertical="top"/>
    </xf>
    <xf numFmtId="0" fontId="2" fillId="0" borderId="15" xfId="0" applyFont="1" applyBorder="1">
      <alignment vertical="top"/>
    </xf>
    <xf numFmtId="0" fontId="16" fillId="0" borderId="16" xfId="0" applyFont="1" applyBorder="1">
      <alignment vertical="top"/>
    </xf>
    <xf numFmtId="0" fontId="5" fillId="0" borderId="6" xfId="0" applyFont="1" applyBorder="1">
      <alignment vertical="top"/>
    </xf>
    <xf numFmtId="177" fontId="5" fillId="0" borderId="6" xfId="0" applyNumberFormat="1" applyFont="1" applyBorder="1" applyAlignment="1">
      <alignment horizontal="center"/>
    </xf>
    <xf numFmtId="0" fontId="2" fillId="0" borderId="17" xfId="0" applyFont="1" applyBorder="1">
      <alignment vertical="top"/>
    </xf>
    <xf numFmtId="0" fontId="16" fillId="0" borderId="18" xfId="0" applyFont="1" applyBorder="1">
      <alignment vertical="top"/>
    </xf>
    <xf numFmtId="0" fontId="5" fillId="0" borderId="7" xfId="0" applyFont="1" applyBorder="1">
      <alignment vertical="top"/>
    </xf>
    <xf numFmtId="177" fontId="5" fillId="0" borderId="7" xfId="0" applyNumberFormat="1" applyFont="1" applyBorder="1" applyAlignment="1">
      <alignment horizontal="center"/>
    </xf>
    <xf numFmtId="0" fontId="15" fillId="0" borderId="2" xfId="0" applyFont="1" applyBorder="1">
      <alignment vertical="top"/>
    </xf>
    <xf numFmtId="0" fontId="0" fillId="0" borderId="2" xfId="0" applyFont="1" applyBorder="1">
      <alignment vertical="top"/>
    </xf>
    <xf numFmtId="0" fontId="2" fillId="0" borderId="0" xfId="0" applyFont="1" applyFill="1" applyBorder="1">
      <alignment vertical="top"/>
    </xf>
    <xf numFmtId="0" fontId="16" fillId="0" borderId="0" xfId="0" applyFont="1">
      <alignment vertical="top"/>
    </xf>
    <xf numFmtId="177" fontId="5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0" fontId="5" fillId="0" borderId="0" xfId="0" applyFont="1" applyFill="1">
      <alignment vertical="top"/>
    </xf>
    <xf numFmtId="0" fontId="4" fillId="0" borderId="0" xfId="0" applyFont="1" applyAlignment="1" applyProtection="1">
      <alignment horizontal="left"/>
      <protection locked="0"/>
    </xf>
    <xf numFmtId="10" fontId="2" fillId="0" borderId="0" xfId="0" applyNumberFormat="1" applyFont="1" applyFill="1" applyBorder="1">
      <alignment vertical="top"/>
    </xf>
    <xf numFmtId="173" fontId="10" fillId="0" borderId="0" xfId="0" applyNumberFormat="1" applyFont="1">
      <alignment vertical="top"/>
    </xf>
    <xf numFmtId="178" fontId="10" fillId="0" borderId="0" xfId="0" applyNumberFormat="1" applyFont="1">
      <alignment vertical="top"/>
    </xf>
    <xf numFmtId="10" fontId="10" fillId="0" borderId="0" xfId="0" applyNumberFormat="1" applyFont="1" applyFill="1" applyBorder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0" xfId="0" applyFill="1">
      <alignment vertical="top"/>
    </xf>
    <xf numFmtId="0" fontId="4" fillId="0" borderId="0" xfId="0" applyFont="1" applyAlignment="1">
      <alignment horizontal="center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15" fillId="0" borderId="0" xfId="0" applyFont="1" applyAlignment="1">
      <alignment horizontal="center"/>
    </xf>
    <xf numFmtId="0" fontId="0" fillId="0" borderId="0" xfId="0" applyFont="1">
      <alignment vertical="top"/>
    </xf>
    <xf numFmtId="0" fontId="2" fillId="0" borderId="0" xfId="0" applyFont="1" applyFill="1" applyBorder="1" applyAlignment="1">
      <alignment horizontal="center"/>
    </xf>
    <xf numFmtId="0" fontId="4" fillId="4" borderId="1" xfId="0" applyFont="1" applyFill="1" applyBorder="1">
      <alignment vertical="top"/>
    </xf>
    <xf numFmtId="0" fontId="4" fillId="4" borderId="19" xfId="0" applyFont="1" applyFill="1" applyBorder="1">
      <alignment vertical="top"/>
    </xf>
    <xf numFmtId="0" fontId="5" fillId="0" borderId="19" xfId="0" applyFont="1" applyFill="1" applyBorder="1">
      <alignment vertical="top"/>
    </xf>
    <xf numFmtId="0" fontId="18" fillId="0" borderId="0" xfId="0" applyFont="1" applyAlignment="1"/>
    <xf numFmtId="0" fontId="7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 applyFont="1" applyFill="1" applyBorder="1">
      <alignment vertical="top"/>
    </xf>
    <xf numFmtId="0" fontId="10" fillId="0" borderId="0" xfId="0" applyFont="1">
      <alignment vertical="top"/>
    </xf>
    <xf numFmtId="0" fontId="12" fillId="0" borderId="0" xfId="0" applyFont="1" applyFill="1">
      <alignment vertical="top"/>
    </xf>
    <xf numFmtId="0" fontId="4" fillId="0" borderId="0" xfId="0" applyFont="1" applyProtection="1">
      <alignment vertical="top"/>
      <protection locked="0"/>
    </xf>
    <xf numFmtId="0" fontId="2" fillId="0" borderId="1" xfId="0" applyFont="1" applyFill="1" applyBorder="1">
      <alignment vertical="top"/>
    </xf>
    <xf numFmtId="0" fontId="13" fillId="0" borderId="0" xfId="0" applyFont="1" applyAlignment="1">
      <alignment horizontal="left"/>
    </xf>
    <xf numFmtId="0" fontId="0" fillId="0" borderId="13" xfId="0" applyFont="1" applyBorder="1" applyAlignment="1">
      <alignment horizontal="center"/>
    </xf>
    <xf numFmtId="0" fontId="0" fillId="0" borderId="14" xfId="0" applyFont="1" applyBorder="1">
      <alignment vertical="top"/>
    </xf>
    <xf numFmtId="0" fontId="0" fillId="0" borderId="15" xfId="0" applyFont="1" applyBorder="1" applyAlignment="1">
      <alignment horizontal="center"/>
    </xf>
    <xf numFmtId="0" fontId="0" fillId="0" borderId="16" xfId="0" applyFont="1" applyBorder="1">
      <alignment vertical="top"/>
    </xf>
    <xf numFmtId="0" fontId="19" fillId="0" borderId="0" xfId="5" applyNumberFormat="1" applyFont="1" applyFill="1" applyBorder="1" applyAlignment="1" applyProtection="1">
      <alignment horizontal="left"/>
    </xf>
    <xf numFmtId="0" fontId="0" fillId="0" borderId="17" xfId="0" applyFont="1" applyBorder="1" applyAlignment="1">
      <alignment horizontal="center"/>
    </xf>
    <xf numFmtId="0" fontId="0" fillId="0" borderId="18" xfId="0" applyFont="1" applyBorder="1">
      <alignment vertical="top"/>
    </xf>
    <xf numFmtId="0" fontId="0" fillId="5" borderId="20" xfId="0" applyFont="1" applyFill="1" applyBorder="1" applyAlignment="1">
      <alignment horizontal="left" wrapText="1" indent="1"/>
    </xf>
    <xf numFmtId="0" fontId="0" fillId="5" borderId="20" xfId="0" applyFont="1" applyFill="1" applyBorder="1" applyAlignment="1">
      <alignment horizontal="center" wrapText="1"/>
    </xf>
    <xf numFmtId="0" fontId="0" fillId="5" borderId="20" xfId="0" applyFont="1" applyFill="1" applyBorder="1" applyAlignment="1">
      <alignment horizontal="right" wrapText="1"/>
    </xf>
    <xf numFmtId="0" fontId="19" fillId="5" borderId="20" xfId="5" applyNumberFormat="1" applyFont="1" applyFill="1" applyBorder="1" applyAlignment="1" applyProtection="1">
      <alignment horizontal="right" wrapText="1"/>
    </xf>
    <xf numFmtId="0" fontId="0" fillId="5" borderId="5" xfId="0" applyFont="1" applyFill="1" applyBorder="1" applyAlignment="1">
      <alignment horizontal="left" wrapText="1" indent="1"/>
    </xf>
    <xf numFmtId="0" fontId="0" fillId="5" borderId="5" xfId="0" applyFont="1" applyFill="1" applyBorder="1" applyAlignment="1">
      <alignment horizontal="center" wrapText="1"/>
    </xf>
    <xf numFmtId="0" fontId="0" fillId="5" borderId="5" xfId="0" applyFont="1" applyFill="1" applyBorder="1" applyAlignment="1">
      <alignment horizontal="right" wrapText="1"/>
    </xf>
    <xf numFmtId="0" fontId="19" fillId="5" borderId="5" xfId="5" applyNumberFormat="1" applyFont="1" applyFill="1" applyBorder="1" applyAlignment="1" applyProtection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8" fillId="5" borderId="0" xfId="0" applyFont="1" applyFill="1" applyBorder="1" applyAlignment="1">
      <alignment horizontal="left" vertical="top" wrapText="1" inden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right" vertical="top" wrapText="1"/>
    </xf>
    <xf numFmtId="0" fontId="19" fillId="5" borderId="0" xfId="5" applyNumberFormat="1" applyFill="1" applyBorder="1" applyAlignment="1" applyProtection="1">
      <alignment horizontal="right" vertical="top" wrapText="1"/>
    </xf>
    <xf numFmtId="0" fontId="10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0" fillId="0" borderId="10" xfId="0" applyFont="1" applyBorder="1" applyAlignment="1"/>
    <xf numFmtId="0" fontId="20" fillId="0" borderId="11" xfId="0" applyFont="1" applyBorder="1" applyAlignment="1"/>
    <xf numFmtId="180" fontId="0" fillId="0" borderId="0" xfId="0" applyNumberFormat="1" applyAlignment="1"/>
    <xf numFmtId="180" fontId="8" fillId="0" borderId="0" xfId="0" applyNumberFormat="1" applyFont="1" applyAlignment="1"/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81" fontId="21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693275664485601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42223784452915E-2"/>
          <c:y val="0.14687500000000001"/>
          <c:w val="0.88106550925749039"/>
          <c:h val="0.65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Active!$H$21:$H$160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55-4F46-8E8E-4AF4682400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Active!$I$21:$I$160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55-4F46-8E8E-4AF46824009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Active!$J$21:$J$160</c:f>
              <c:numCache>
                <c:formatCode>General</c:formatCode>
                <c:ptCount val="140"/>
                <c:pt idx="66">
                  <c:v>2.6410000005853362E-2</c:v>
                </c:pt>
                <c:pt idx="72">
                  <c:v>3.9039999996020924E-2</c:v>
                </c:pt>
                <c:pt idx="77">
                  <c:v>5.3130000000237487E-2</c:v>
                </c:pt>
                <c:pt idx="101">
                  <c:v>7.0995000001857989E-2</c:v>
                </c:pt>
                <c:pt idx="102">
                  <c:v>7.9879999997501727E-2</c:v>
                </c:pt>
                <c:pt idx="103">
                  <c:v>8.5535000005620532E-2</c:v>
                </c:pt>
                <c:pt idx="108">
                  <c:v>9.7999999998137355E-2</c:v>
                </c:pt>
                <c:pt idx="112">
                  <c:v>0.11813500000425847</c:v>
                </c:pt>
                <c:pt idx="115">
                  <c:v>0.12245999999868218</c:v>
                </c:pt>
                <c:pt idx="116">
                  <c:v>0.11636500000167871</c:v>
                </c:pt>
                <c:pt idx="119">
                  <c:v>0.13709500000550179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55-4F46-8E8E-4AF46824009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Active!$F$21:$F$1160</c:f>
              <c:numCache>
                <c:formatCode>General</c:formatCode>
                <c:ptCount val="1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  <c:pt idx="140">
                  <c:v>22415</c:v>
                </c:pt>
                <c:pt idx="141">
                  <c:v>22602.5</c:v>
                </c:pt>
                <c:pt idx="142">
                  <c:v>22603</c:v>
                </c:pt>
              </c:numCache>
            </c:numRef>
          </c:xVal>
          <c:yVal>
            <c:numRef>
              <c:f>Active!$K$21:$K$1160</c:f>
              <c:numCache>
                <c:formatCode>General</c:formatCode>
                <c:ptCount val="1140"/>
                <c:pt idx="0">
                  <c:v>-1.7805000003136229E-2</c:v>
                </c:pt>
                <c:pt idx="1">
                  <c:v>-1.7305000001215376E-2</c:v>
                </c:pt>
                <c:pt idx="2">
                  <c:v>-1.9649999994726386E-2</c:v>
                </c:pt>
                <c:pt idx="3">
                  <c:v>-1.6649999997753184E-2</c:v>
                </c:pt>
                <c:pt idx="4">
                  <c:v>-2.2320000003674068E-2</c:v>
                </c:pt>
                <c:pt idx="5">
                  <c:v>-1.9319999999424908E-2</c:v>
                </c:pt>
                <c:pt idx="6">
                  <c:v>-2.0264999999199063E-2</c:v>
                </c:pt>
                <c:pt idx="7">
                  <c:v>-2.006499999697553E-2</c:v>
                </c:pt>
                <c:pt idx="8">
                  <c:v>-2.0835000002989545E-2</c:v>
                </c:pt>
                <c:pt idx="9">
                  <c:v>-1.983499999914784E-2</c:v>
                </c:pt>
                <c:pt idx="10">
                  <c:v>-2.0359999994980171E-2</c:v>
                </c:pt>
                <c:pt idx="11">
                  <c:v>-1.6559999996388797E-2</c:v>
                </c:pt>
                <c:pt idx="12">
                  <c:v>-2.0004999998491257E-2</c:v>
                </c:pt>
                <c:pt idx="13">
                  <c:v>-1.9504999996570405E-2</c:v>
                </c:pt>
                <c:pt idx="14">
                  <c:v>-1.9220000001951121E-2</c:v>
                </c:pt>
                <c:pt idx="15">
                  <c:v>-2.0189999995636754E-2</c:v>
                </c:pt>
                <c:pt idx="16">
                  <c:v>-1.4085000002523884E-2</c:v>
                </c:pt>
                <c:pt idx="17">
                  <c:v>-1.5054999996209517E-2</c:v>
                </c:pt>
                <c:pt idx="18">
                  <c:v>-1.7124999998486601E-2</c:v>
                </c:pt>
                <c:pt idx="19">
                  <c:v>-1.7555000005813781E-2</c:v>
                </c:pt>
                <c:pt idx="20">
                  <c:v>-1.6700000000128057E-2</c:v>
                </c:pt>
                <c:pt idx="21">
                  <c:v>-1.7464999997173436E-2</c:v>
                </c:pt>
                <c:pt idx="22">
                  <c:v>-1.6340000001946464E-2</c:v>
                </c:pt>
                <c:pt idx="23">
                  <c:v>-1.7864999994344544E-2</c:v>
                </c:pt>
                <c:pt idx="24">
                  <c:v>-1.6609999998763669E-2</c:v>
                </c:pt>
                <c:pt idx="25">
                  <c:v>-1.4535000002069864E-2</c:v>
                </c:pt>
                <c:pt idx="26">
                  <c:v>-2.0979999993869569E-2</c:v>
                </c:pt>
                <c:pt idx="27">
                  <c:v>-1.8004999998083804E-2</c:v>
                </c:pt>
                <c:pt idx="28">
                  <c:v>-1.5149999999266583E-2</c:v>
                </c:pt>
                <c:pt idx="29">
                  <c:v>-1.9245000003138557E-2</c:v>
                </c:pt>
                <c:pt idx="30">
                  <c:v>-2.0689999997557607E-2</c:v>
                </c:pt>
                <c:pt idx="31">
                  <c:v>-1.750999999785563E-2</c:v>
                </c:pt>
                <c:pt idx="32">
                  <c:v>-1.8454999997629784E-2</c:v>
                </c:pt>
                <c:pt idx="33">
                  <c:v>-2.0024999997986015E-2</c:v>
                </c:pt>
                <c:pt idx="34">
                  <c:v>-1.8599999995785765E-2</c:v>
                </c:pt>
                <c:pt idx="35">
                  <c:v>-1.3924999999289867E-2</c:v>
                </c:pt>
                <c:pt idx="36">
                  <c:v>-1.5879999999015126E-2</c:v>
                </c:pt>
                <c:pt idx="37">
                  <c:v>-1.0689999995520338E-2</c:v>
                </c:pt>
                <c:pt idx="38">
                  <c:v>-1.3825000001816079E-2</c:v>
                </c:pt>
                <c:pt idx="39">
                  <c:v>-1.434999999764841E-2</c:v>
                </c:pt>
                <c:pt idx="40">
                  <c:v>-7.9350000014528632E-3</c:v>
                </c:pt>
                <c:pt idx="41">
                  <c:v>-1.2165000000095461E-2</c:v>
                </c:pt>
                <c:pt idx="42">
                  <c:v>-1.2649999996938277E-2</c:v>
                </c:pt>
                <c:pt idx="43">
                  <c:v>-9.404999997059349E-3</c:v>
                </c:pt>
                <c:pt idx="44">
                  <c:v>-9.5450000007986091E-3</c:v>
                </c:pt>
                <c:pt idx="45">
                  <c:v>-5.4549999986193143E-3</c:v>
                </c:pt>
                <c:pt idx="46">
                  <c:v>2.7500000578584149E-4</c:v>
                </c:pt>
                <c:pt idx="47">
                  <c:v>-8.6700000028940849E-3</c:v>
                </c:pt>
                <c:pt idx="48">
                  <c:v>-4.8600000009173527E-3</c:v>
                </c:pt>
                <c:pt idx="49">
                  <c:v>-1.5050000001792796E-3</c:v>
                </c:pt>
                <c:pt idx="50">
                  <c:v>-3.6449999970500357E-3</c:v>
                </c:pt>
                <c:pt idx="51">
                  <c:v>-2.2899999967194162E-3</c:v>
                </c:pt>
                <c:pt idx="52">
                  <c:v>-5.5349999965983443E-3</c:v>
                </c:pt>
                <c:pt idx="53">
                  <c:v>-3.5799999968730845E-3</c:v>
                </c:pt>
                <c:pt idx="54">
                  <c:v>0</c:v>
                </c:pt>
                <c:pt idx="55">
                  <c:v>4.1350000028614886E-3</c:v>
                </c:pt>
                <c:pt idx="56">
                  <c:v>9.6100000009755604E-3</c:v>
                </c:pt>
                <c:pt idx="57">
                  <c:v>4.4650000054389238E-3</c:v>
                </c:pt>
                <c:pt idx="58">
                  <c:v>7.3700000066310167E-3</c:v>
                </c:pt>
                <c:pt idx="59">
                  <c:v>3.2250000003841706E-3</c:v>
                </c:pt>
                <c:pt idx="60">
                  <c:v>4.8699999970267527E-3</c:v>
                </c:pt>
                <c:pt idx="61">
                  <c:v>3.4149999992223457E-3</c:v>
                </c:pt>
                <c:pt idx="62">
                  <c:v>9.8949999955948442E-3</c:v>
                </c:pt>
                <c:pt idx="63">
                  <c:v>1.4060000001336448E-2</c:v>
                </c:pt>
                <c:pt idx="64">
                  <c:v>1.314000000274973E-2</c:v>
                </c:pt>
                <c:pt idx="65">
                  <c:v>1.8780000005790498E-2</c:v>
                </c:pt>
                <c:pt idx="67">
                  <c:v>2.2125000003143214E-2</c:v>
                </c:pt>
                <c:pt idx="68">
                  <c:v>2.1829999997862615E-2</c:v>
                </c:pt>
                <c:pt idx="69">
                  <c:v>2.0480000006500632E-2</c:v>
                </c:pt>
                <c:pt idx="70">
                  <c:v>2.9034999999566935E-2</c:v>
                </c:pt>
                <c:pt idx="71">
                  <c:v>3.4674999995331746E-2</c:v>
                </c:pt>
                <c:pt idx="73">
                  <c:v>3.7180000006628688E-2</c:v>
                </c:pt>
                <c:pt idx="74">
                  <c:v>3.4655000003112946E-2</c:v>
                </c:pt>
                <c:pt idx="75">
                  <c:v>3.7300000003597233E-2</c:v>
                </c:pt>
                <c:pt idx="76">
                  <c:v>3.3560000003490131E-2</c:v>
                </c:pt>
                <c:pt idx="78">
                  <c:v>4.3474999998579733E-2</c:v>
                </c:pt>
                <c:pt idx="79">
                  <c:v>5.2929999998013955E-2</c:v>
                </c:pt>
                <c:pt idx="80">
                  <c:v>4.9850000003061723E-2</c:v>
                </c:pt>
                <c:pt idx="81">
                  <c:v>5.4405000002589077E-2</c:v>
                </c:pt>
                <c:pt idx="82">
                  <c:v>8.9940000005299225E-2</c:v>
                </c:pt>
                <c:pt idx="83">
                  <c:v>6.519500000285916E-2</c:v>
                </c:pt>
                <c:pt idx="84">
                  <c:v>7.0069999994302634E-2</c:v>
                </c:pt>
                <c:pt idx="85">
                  <c:v>6.9299999995564576E-2</c:v>
                </c:pt>
                <c:pt idx="86">
                  <c:v>6.6555000004882459E-2</c:v>
                </c:pt>
                <c:pt idx="87">
                  <c:v>6.8534999998519197E-2</c:v>
                </c:pt>
                <c:pt idx="88">
                  <c:v>6.5094999998109415E-2</c:v>
                </c:pt>
                <c:pt idx="89">
                  <c:v>7.0650000001478475E-2</c:v>
                </c:pt>
                <c:pt idx="90">
                  <c:v>6.7810000000463333E-2</c:v>
                </c:pt>
                <c:pt idx="91">
                  <c:v>6.5184999999473803E-2</c:v>
                </c:pt>
                <c:pt idx="92">
                  <c:v>6.0590000000956934E-2</c:v>
                </c:pt>
                <c:pt idx="93">
                  <c:v>6.7820000003848691E-2</c:v>
                </c:pt>
                <c:pt idx="94">
                  <c:v>7.3179999999410938E-2</c:v>
                </c:pt>
                <c:pt idx="95">
                  <c:v>7.3635000000649597E-2</c:v>
                </c:pt>
                <c:pt idx="96">
                  <c:v>6.9365000003017485E-2</c:v>
                </c:pt>
                <c:pt idx="97">
                  <c:v>6.2480000000505242E-2</c:v>
                </c:pt>
                <c:pt idx="98">
                  <c:v>7.3925000004237518E-2</c:v>
                </c:pt>
                <c:pt idx="99">
                  <c:v>7.322500000736909E-2</c:v>
                </c:pt>
                <c:pt idx="100">
                  <c:v>7.3214999996707775E-2</c:v>
                </c:pt>
                <c:pt idx="104">
                  <c:v>8.3780000000842847E-2</c:v>
                </c:pt>
                <c:pt idx="105">
                  <c:v>8.4255000001576263E-2</c:v>
                </c:pt>
                <c:pt idx="106">
                  <c:v>8.0910000004223548E-2</c:v>
                </c:pt>
                <c:pt idx="107">
                  <c:v>8.6064999995869584E-2</c:v>
                </c:pt>
                <c:pt idx="109">
                  <c:v>0.11617000000114786</c:v>
                </c:pt>
                <c:pt idx="110">
                  <c:v>0.11893499999860069</c:v>
                </c:pt>
                <c:pt idx="111">
                  <c:v>0.11974000000191154</c:v>
                </c:pt>
                <c:pt idx="113">
                  <c:v>0.12000000000261934</c:v>
                </c:pt>
                <c:pt idx="114">
                  <c:v>0.11861499999940861</c:v>
                </c:pt>
                <c:pt idx="117">
                  <c:v>0.13343999999779044</c:v>
                </c:pt>
                <c:pt idx="118">
                  <c:v>0.14059499999711988</c:v>
                </c:pt>
                <c:pt idx="120">
                  <c:v>0.15102000000479165</c:v>
                </c:pt>
                <c:pt idx="121">
                  <c:v>0.15962500000023283</c:v>
                </c:pt>
                <c:pt idx="122">
                  <c:v>0.17663499999616761</c:v>
                </c:pt>
                <c:pt idx="123">
                  <c:v>0.17547999999806052</c:v>
                </c:pt>
                <c:pt idx="124">
                  <c:v>0.17246999999770196</c:v>
                </c:pt>
                <c:pt idx="125">
                  <c:v>0.20378999999957159</c:v>
                </c:pt>
                <c:pt idx="126">
                  <c:v>0.20537999999942258</c:v>
                </c:pt>
                <c:pt idx="127">
                  <c:v>0.20592000000033295</c:v>
                </c:pt>
                <c:pt idx="128">
                  <c:v>0.19527999999991152</c:v>
                </c:pt>
                <c:pt idx="129">
                  <c:v>0.19569000000046799</c:v>
                </c:pt>
                <c:pt idx="130">
                  <c:v>0.16449000000284286</c:v>
                </c:pt>
                <c:pt idx="131">
                  <c:v>0.16486000000440981</c:v>
                </c:pt>
                <c:pt idx="132">
                  <c:v>0.19798499999888008</c:v>
                </c:pt>
                <c:pt idx="133">
                  <c:v>0.21213500000158092</c:v>
                </c:pt>
                <c:pt idx="134">
                  <c:v>0.21441000000049826</c:v>
                </c:pt>
                <c:pt idx="135">
                  <c:v>0.21612499999901047</c:v>
                </c:pt>
                <c:pt idx="136">
                  <c:v>0.23622000000614207</c:v>
                </c:pt>
                <c:pt idx="137">
                  <c:v>0.24177500000223517</c:v>
                </c:pt>
                <c:pt idx="138">
                  <c:v>0.23752000008244067</c:v>
                </c:pt>
                <c:pt idx="139">
                  <c:v>0.24172499981796136</c:v>
                </c:pt>
                <c:pt idx="140">
                  <c:v>0.31029500000295229</c:v>
                </c:pt>
                <c:pt idx="141">
                  <c:v>0.31101999991369667</c:v>
                </c:pt>
                <c:pt idx="142">
                  <c:v>0.3163750000167056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55-4F46-8E8E-4AF468240091}"/>
            </c:ext>
          </c:extLst>
        </c:ser>
        <c:ser>
          <c:idx val="4"/>
          <c:order val="4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Active!$M$21:$M$160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55-4F46-8E8E-4AF468240091}"/>
            </c:ext>
          </c:extLst>
        </c:ser>
        <c:ser>
          <c:idx val="5"/>
          <c:order val="5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</c:numCache>
            </c:numRef>
          </c:xVal>
          <c:yVal>
            <c:numRef>
              <c:f>Active!$N$21:$N$160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55-4F46-8E8E-4AF468240091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Active!$F$21:$F$1160</c:f>
              <c:numCache>
                <c:formatCode>General</c:formatCode>
                <c:ptCount val="1140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-4059.5</c:v>
                </c:pt>
                <c:pt idx="35">
                  <c:v>-4037</c:v>
                </c:pt>
                <c:pt idx="36">
                  <c:v>-3007.5</c:v>
                </c:pt>
                <c:pt idx="37">
                  <c:v>-2878.5</c:v>
                </c:pt>
                <c:pt idx="38">
                  <c:v>-2827</c:v>
                </c:pt>
                <c:pt idx="39">
                  <c:v>-2474.5</c:v>
                </c:pt>
                <c:pt idx="40">
                  <c:v>-2468</c:v>
                </c:pt>
                <c:pt idx="41">
                  <c:v>-2201</c:v>
                </c:pt>
                <c:pt idx="42">
                  <c:v>-2094.5</c:v>
                </c:pt>
                <c:pt idx="43">
                  <c:v>-2065</c:v>
                </c:pt>
                <c:pt idx="44">
                  <c:v>-1959</c:v>
                </c:pt>
                <c:pt idx="45">
                  <c:v>-1110</c:v>
                </c:pt>
                <c:pt idx="46">
                  <c:v>-997</c:v>
                </c:pt>
                <c:pt idx="47">
                  <c:v>-996.5</c:v>
                </c:pt>
                <c:pt idx="48">
                  <c:v>-845.5</c:v>
                </c:pt>
                <c:pt idx="49">
                  <c:v>-845</c:v>
                </c:pt>
                <c:pt idx="50">
                  <c:v>-839</c:v>
                </c:pt>
                <c:pt idx="51">
                  <c:v>-838.5</c:v>
                </c:pt>
                <c:pt idx="52">
                  <c:v>-778</c:v>
                </c:pt>
                <c:pt idx="53">
                  <c:v>-777.5</c:v>
                </c:pt>
                <c:pt idx="54">
                  <c:v>0.5</c:v>
                </c:pt>
                <c:pt idx="55">
                  <c:v>329</c:v>
                </c:pt>
                <c:pt idx="56">
                  <c:v>351.5</c:v>
                </c:pt>
                <c:pt idx="57">
                  <c:v>352</c:v>
                </c:pt>
                <c:pt idx="58">
                  <c:v>367.5</c:v>
                </c:pt>
                <c:pt idx="59">
                  <c:v>368</c:v>
                </c:pt>
                <c:pt idx="60">
                  <c:v>377.5</c:v>
                </c:pt>
                <c:pt idx="61">
                  <c:v>397</c:v>
                </c:pt>
                <c:pt idx="62">
                  <c:v>1385</c:v>
                </c:pt>
                <c:pt idx="63">
                  <c:v>1526.5</c:v>
                </c:pt>
                <c:pt idx="64">
                  <c:v>1574.5</c:v>
                </c:pt>
                <c:pt idx="65">
                  <c:v>2478.5</c:v>
                </c:pt>
                <c:pt idx="66">
                  <c:v>2581.5</c:v>
                </c:pt>
                <c:pt idx="67">
                  <c:v>2698</c:v>
                </c:pt>
                <c:pt idx="68">
                  <c:v>2723.5</c:v>
                </c:pt>
                <c:pt idx="69">
                  <c:v>2768.5</c:v>
                </c:pt>
                <c:pt idx="70">
                  <c:v>2769</c:v>
                </c:pt>
                <c:pt idx="71">
                  <c:v>3743</c:v>
                </c:pt>
                <c:pt idx="72">
                  <c:v>3894.5</c:v>
                </c:pt>
                <c:pt idx="73">
                  <c:v>3898.5</c:v>
                </c:pt>
                <c:pt idx="74">
                  <c:v>3911</c:v>
                </c:pt>
                <c:pt idx="75">
                  <c:v>3920.5</c:v>
                </c:pt>
                <c:pt idx="76">
                  <c:v>4046.5</c:v>
                </c:pt>
                <c:pt idx="77">
                  <c:v>5053.5</c:v>
                </c:pt>
                <c:pt idx="78">
                  <c:v>5063</c:v>
                </c:pt>
                <c:pt idx="79">
                  <c:v>5063.5</c:v>
                </c:pt>
                <c:pt idx="80">
                  <c:v>5185.5</c:v>
                </c:pt>
                <c:pt idx="81">
                  <c:v>5186</c:v>
                </c:pt>
                <c:pt idx="82">
                  <c:v>6194.5</c:v>
                </c:pt>
                <c:pt idx="83">
                  <c:v>6195</c:v>
                </c:pt>
                <c:pt idx="84">
                  <c:v>6197.5</c:v>
                </c:pt>
                <c:pt idx="85">
                  <c:v>6250.5</c:v>
                </c:pt>
                <c:pt idx="86">
                  <c:v>6251</c:v>
                </c:pt>
                <c:pt idx="87">
                  <c:v>6259</c:v>
                </c:pt>
                <c:pt idx="88">
                  <c:v>6275</c:v>
                </c:pt>
                <c:pt idx="89">
                  <c:v>6275.5</c:v>
                </c:pt>
                <c:pt idx="90">
                  <c:v>6281.5</c:v>
                </c:pt>
                <c:pt idx="91">
                  <c:v>6304</c:v>
                </c:pt>
                <c:pt idx="92">
                  <c:v>6339.5</c:v>
                </c:pt>
                <c:pt idx="93">
                  <c:v>6352.5</c:v>
                </c:pt>
                <c:pt idx="94">
                  <c:v>6358.5</c:v>
                </c:pt>
                <c:pt idx="95">
                  <c:v>6359</c:v>
                </c:pt>
                <c:pt idx="96">
                  <c:v>6362</c:v>
                </c:pt>
                <c:pt idx="97">
                  <c:v>6368.5</c:v>
                </c:pt>
                <c:pt idx="98">
                  <c:v>6378</c:v>
                </c:pt>
                <c:pt idx="99">
                  <c:v>6388</c:v>
                </c:pt>
                <c:pt idx="100">
                  <c:v>6407</c:v>
                </c:pt>
                <c:pt idx="101">
                  <c:v>6415</c:v>
                </c:pt>
                <c:pt idx="102">
                  <c:v>7218.5</c:v>
                </c:pt>
                <c:pt idx="103">
                  <c:v>7289</c:v>
                </c:pt>
                <c:pt idx="104">
                  <c:v>7348.5</c:v>
                </c:pt>
                <c:pt idx="105">
                  <c:v>7431</c:v>
                </c:pt>
                <c:pt idx="106">
                  <c:v>7431.5</c:v>
                </c:pt>
                <c:pt idx="107">
                  <c:v>7432</c:v>
                </c:pt>
                <c:pt idx="108">
                  <c:v>8560.5</c:v>
                </c:pt>
                <c:pt idx="109">
                  <c:v>9725.5</c:v>
                </c:pt>
                <c:pt idx="110">
                  <c:v>9794</c:v>
                </c:pt>
                <c:pt idx="111">
                  <c:v>9799.5</c:v>
                </c:pt>
                <c:pt idx="112">
                  <c:v>9819</c:v>
                </c:pt>
                <c:pt idx="113">
                  <c:v>9880.5</c:v>
                </c:pt>
                <c:pt idx="114">
                  <c:v>9881</c:v>
                </c:pt>
                <c:pt idx="115">
                  <c:v>9896.5</c:v>
                </c:pt>
                <c:pt idx="116">
                  <c:v>9942</c:v>
                </c:pt>
                <c:pt idx="117">
                  <c:v>10896.5</c:v>
                </c:pt>
                <c:pt idx="118">
                  <c:v>10897</c:v>
                </c:pt>
                <c:pt idx="119">
                  <c:v>10955</c:v>
                </c:pt>
                <c:pt idx="120">
                  <c:v>12097.5</c:v>
                </c:pt>
                <c:pt idx="121">
                  <c:v>12098</c:v>
                </c:pt>
                <c:pt idx="122">
                  <c:v>13182</c:v>
                </c:pt>
                <c:pt idx="123">
                  <c:v>13265.5</c:v>
                </c:pt>
                <c:pt idx="124">
                  <c:v>13297.5</c:v>
                </c:pt>
                <c:pt idx="125">
                  <c:v>13300.5</c:v>
                </c:pt>
                <c:pt idx="126">
                  <c:v>13300.5</c:v>
                </c:pt>
                <c:pt idx="127">
                  <c:v>13300.5</c:v>
                </c:pt>
                <c:pt idx="128">
                  <c:v>13358.5</c:v>
                </c:pt>
                <c:pt idx="129">
                  <c:v>13358.5</c:v>
                </c:pt>
                <c:pt idx="130">
                  <c:v>13359.5</c:v>
                </c:pt>
                <c:pt idx="131">
                  <c:v>13359.5</c:v>
                </c:pt>
                <c:pt idx="132">
                  <c:v>14401</c:v>
                </c:pt>
                <c:pt idx="133">
                  <c:v>15498</c:v>
                </c:pt>
                <c:pt idx="134">
                  <c:v>15498.5</c:v>
                </c:pt>
                <c:pt idx="135">
                  <c:v>15638</c:v>
                </c:pt>
                <c:pt idx="136">
                  <c:v>16882.5</c:v>
                </c:pt>
                <c:pt idx="137">
                  <c:v>16883</c:v>
                </c:pt>
                <c:pt idx="138">
                  <c:v>16885.5</c:v>
                </c:pt>
                <c:pt idx="139">
                  <c:v>16886</c:v>
                </c:pt>
                <c:pt idx="140">
                  <c:v>22415</c:v>
                </c:pt>
                <c:pt idx="141">
                  <c:v>22602.5</c:v>
                </c:pt>
                <c:pt idx="142">
                  <c:v>22603</c:v>
                </c:pt>
              </c:numCache>
            </c:numRef>
          </c:xVal>
          <c:yVal>
            <c:numRef>
              <c:f>Active!$O$21:$O$1160</c:f>
              <c:numCache>
                <c:formatCode>General</c:formatCode>
                <c:ptCount val="1140"/>
                <c:pt idx="0">
                  <c:v>-0.13727812308410819</c:v>
                </c:pt>
                <c:pt idx="36">
                  <c:v>-7.755917358881842E-2</c:v>
                </c:pt>
                <c:pt idx="37">
                  <c:v>-7.5535865779260358E-2</c:v>
                </c:pt>
                <c:pt idx="38">
                  <c:v>-7.4728111111103446E-2</c:v>
                </c:pt>
                <c:pt idx="39">
                  <c:v>-6.9199304887311019E-2</c:v>
                </c:pt>
                <c:pt idx="40">
                  <c:v>-6.909735526899996E-2</c:v>
                </c:pt>
                <c:pt idx="41">
                  <c:v>-6.4909578639914631E-2</c:v>
                </c:pt>
                <c:pt idx="42">
                  <c:v>-6.3239173355279482E-2</c:v>
                </c:pt>
                <c:pt idx="43">
                  <c:v>-6.2776478933713867E-2</c:v>
                </c:pt>
                <c:pt idx="44">
                  <c:v>-6.1113915927410334E-2</c:v>
                </c:pt>
                <c:pt idx="45">
                  <c:v>-4.7797727320318797E-2</c:v>
                </c:pt>
                <c:pt idx="46">
                  <c:v>-4.6025372417372576E-2</c:v>
                </c:pt>
                <c:pt idx="47">
                  <c:v>-4.601753013904096E-2</c:v>
                </c:pt>
                <c:pt idx="48">
                  <c:v>-4.3649162082891581E-2</c:v>
                </c:pt>
                <c:pt idx="49">
                  <c:v>-4.3641319804559958E-2</c:v>
                </c:pt>
                <c:pt idx="50">
                  <c:v>-4.3547212464580515E-2</c:v>
                </c:pt>
                <c:pt idx="51">
                  <c:v>-4.3539370186248892E-2</c:v>
                </c:pt>
                <c:pt idx="52">
                  <c:v>-4.2590454508122821E-2</c:v>
                </c:pt>
                <c:pt idx="53">
                  <c:v>-4.2582612229791199E-2</c:v>
                </c:pt>
                <c:pt idx="54">
                  <c:v>-3.038002714578977E-2</c:v>
                </c:pt>
                <c:pt idx="55">
                  <c:v>-2.5227650281915127E-2</c:v>
                </c:pt>
                <c:pt idx="56">
                  <c:v>-2.4874747756992208E-2</c:v>
                </c:pt>
                <c:pt idx="57">
                  <c:v>-2.4866905478660589E-2</c:v>
                </c:pt>
                <c:pt idx="58">
                  <c:v>-2.4623794850380354E-2</c:v>
                </c:pt>
                <c:pt idx="59">
                  <c:v>-2.4615952572048731E-2</c:v>
                </c:pt>
                <c:pt idx="60">
                  <c:v>-2.4466949283747944E-2</c:v>
                </c:pt>
                <c:pt idx="61">
                  <c:v>-2.4161100428814745E-2</c:v>
                </c:pt>
                <c:pt idx="62">
                  <c:v>-8.6647584455327269E-3</c:v>
                </c:pt>
                <c:pt idx="63">
                  <c:v>-6.4453936776841386E-3</c:v>
                </c:pt>
                <c:pt idx="64">
                  <c:v>-5.6925349578485739E-3</c:v>
                </c:pt>
                <c:pt idx="65">
                  <c:v>8.486304265721209E-3</c:v>
                </c:pt>
                <c:pt idx="66">
                  <c:v>1.010181360203502E-2</c:v>
                </c:pt>
                <c:pt idx="67">
                  <c:v>1.1929064453302593E-2</c:v>
                </c:pt>
                <c:pt idx="68">
                  <c:v>1.2329020648215235E-2</c:v>
                </c:pt>
                <c:pt idx="69">
                  <c:v>1.3034825698061074E-2</c:v>
                </c:pt>
                <c:pt idx="70">
                  <c:v>1.3042667976392697E-2</c:v>
                </c:pt>
                <c:pt idx="71">
                  <c:v>2.8319426166389342E-2</c:v>
                </c:pt>
                <c:pt idx="72">
                  <c:v>3.0695636500870337E-2</c:v>
                </c:pt>
                <c:pt idx="73">
                  <c:v>3.0758374727523304E-2</c:v>
                </c:pt>
                <c:pt idx="74">
                  <c:v>3.0954431685813813E-2</c:v>
                </c:pt>
                <c:pt idx="75">
                  <c:v>3.1103434974114601E-2</c:v>
                </c:pt>
                <c:pt idx="76">
                  <c:v>3.3079689113682961E-2</c:v>
                </c:pt>
                <c:pt idx="77">
                  <c:v>4.8874037673566559E-2</c:v>
                </c:pt>
                <c:pt idx="78">
                  <c:v>4.902304096186734E-2</c:v>
                </c:pt>
                <c:pt idx="79">
                  <c:v>4.9030883240198969E-2</c:v>
                </c:pt>
                <c:pt idx="80">
                  <c:v>5.0944399153114356E-2</c:v>
                </c:pt>
                <c:pt idx="81">
                  <c:v>5.0952241431445972E-2</c:v>
                </c:pt>
                <c:pt idx="82">
                  <c:v>6.677011682632443E-2</c:v>
                </c:pt>
                <c:pt idx="83">
                  <c:v>6.6777959104656059E-2</c:v>
                </c:pt>
                <c:pt idx="84">
                  <c:v>6.6817170496314152E-2</c:v>
                </c:pt>
                <c:pt idx="85">
                  <c:v>6.7648451999465925E-2</c:v>
                </c:pt>
                <c:pt idx="86">
                  <c:v>6.7656294277797541E-2</c:v>
                </c:pt>
                <c:pt idx="87">
                  <c:v>6.7781770731103475E-2</c:v>
                </c:pt>
                <c:pt idx="88">
                  <c:v>6.8032723637715328E-2</c:v>
                </c:pt>
                <c:pt idx="89">
                  <c:v>6.8040565916046944E-2</c:v>
                </c:pt>
                <c:pt idx="90">
                  <c:v>6.8134673256026401E-2</c:v>
                </c:pt>
                <c:pt idx="91">
                  <c:v>6.8487575780949314E-2</c:v>
                </c:pt>
                <c:pt idx="92">
                  <c:v>6.9044377542494373E-2</c:v>
                </c:pt>
                <c:pt idx="93">
                  <c:v>6.9248276779116505E-2</c:v>
                </c:pt>
                <c:pt idx="94">
                  <c:v>6.9342384119095948E-2</c:v>
                </c:pt>
                <c:pt idx="95">
                  <c:v>6.9350226397427564E-2</c:v>
                </c:pt>
                <c:pt idx="96">
                  <c:v>6.9397280067417286E-2</c:v>
                </c:pt>
                <c:pt idx="97">
                  <c:v>6.9499229685728359E-2</c:v>
                </c:pt>
                <c:pt idx="98">
                  <c:v>6.9648232974029139E-2</c:v>
                </c:pt>
                <c:pt idx="99">
                  <c:v>6.980507854066155E-2</c:v>
                </c:pt>
                <c:pt idx="100">
                  <c:v>7.0103085117263125E-2</c:v>
                </c:pt>
                <c:pt idx="101">
                  <c:v>7.0228561570569059E-2</c:v>
                </c:pt>
                <c:pt idx="102">
                  <c:v>8.2831102849483126E-2</c:v>
                </c:pt>
                <c:pt idx="103">
                  <c:v>8.3936864094241614E-2</c:v>
                </c:pt>
                <c:pt idx="104">
                  <c:v>8.4870095215704447E-2</c:v>
                </c:pt>
                <c:pt idx="105">
                  <c:v>8.6164071140421822E-2</c:v>
                </c:pt>
                <c:pt idx="106">
                  <c:v>8.6171913418753437E-2</c:v>
                </c:pt>
                <c:pt idx="107">
                  <c:v>8.6179755697085067E-2</c:v>
                </c:pt>
                <c:pt idx="108">
                  <c:v>0.10387977789155242</c:v>
                </c:pt>
                <c:pt idx="109">
                  <c:v>0.12215228640422809</c:v>
                </c:pt>
                <c:pt idx="110">
                  <c:v>0.12322667853566011</c:v>
                </c:pt>
                <c:pt idx="111">
                  <c:v>0.12331294359730793</c:v>
                </c:pt>
                <c:pt idx="112">
                  <c:v>0.12361879245224111</c:v>
                </c:pt>
                <c:pt idx="113">
                  <c:v>0.12458339268703045</c:v>
                </c:pt>
                <c:pt idx="114">
                  <c:v>0.12459123496536206</c:v>
                </c:pt>
                <c:pt idx="115">
                  <c:v>0.12483434559364229</c:v>
                </c:pt>
                <c:pt idx="116">
                  <c:v>0.12554799292181976</c:v>
                </c:pt>
                <c:pt idx="117">
                  <c:v>0.14051890225688321</c:v>
                </c:pt>
                <c:pt idx="118">
                  <c:v>0.14052674453521483</c:v>
                </c:pt>
                <c:pt idx="119">
                  <c:v>0.1414364488216828</c:v>
                </c:pt>
                <c:pt idx="120">
                  <c:v>0.15935605480943554</c:v>
                </c:pt>
                <c:pt idx="121">
                  <c:v>0.15936389708776716</c:v>
                </c:pt>
                <c:pt idx="122">
                  <c:v>0.17636595651072029</c:v>
                </c:pt>
                <c:pt idx="123">
                  <c:v>0.17767561699210091</c:v>
                </c:pt>
                <c:pt idx="124">
                  <c:v>0.17817752280532462</c:v>
                </c:pt>
                <c:pt idx="125">
                  <c:v>0.17822457647531434</c:v>
                </c:pt>
                <c:pt idx="126">
                  <c:v>0.17822457647531434</c:v>
                </c:pt>
                <c:pt idx="127">
                  <c:v>0.17822457647531434</c:v>
                </c:pt>
                <c:pt idx="128">
                  <c:v>0.17913428076178231</c:v>
                </c:pt>
                <c:pt idx="129">
                  <c:v>0.17913428076178231</c:v>
                </c:pt>
                <c:pt idx="130">
                  <c:v>0.17914996531844557</c:v>
                </c:pt>
                <c:pt idx="131">
                  <c:v>0.17914996531844557</c:v>
                </c:pt>
                <c:pt idx="132">
                  <c:v>0.19548543108321098</c:v>
                </c:pt>
                <c:pt idx="133">
                  <c:v>0.21269138974278626</c:v>
                </c:pt>
                <c:pt idx="134">
                  <c:v>0.21269923202111787</c:v>
                </c:pt>
                <c:pt idx="135">
                  <c:v>0.21488722767563997</c:v>
                </c:pt>
                <c:pt idx="136">
                  <c:v>0.23440665844304329</c:v>
                </c:pt>
                <c:pt idx="137">
                  <c:v>0.2344145007213749</c:v>
                </c:pt>
                <c:pt idx="138">
                  <c:v>0.23445371211303304</c:v>
                </c:pt>
                <c:pt idx="139">
                  <c:v>0.23446155439136465</c:v>
                </c:pt>
                <c:pt idx="140">
                  <c:v>0.32118146818242366</c:v>
                </c:pt>
                <c:pt idx="141">
                  <c:v>0.32412232255678131</c:v>
                </c:pt>
                <c:pt idx="142">
                  <c:v>0.32413016483511292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55-4F46-8E8E-4AF468240091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Active!$V$2:$V$34</c:f>
              <c:numCache>
                <c:formatCode>General</c:formatCode>
                <c:ptCount val="33"/>
                <c:pt idx="0">
                  <c:v>-7000</c:v>
                </c:pt>
                <c:pt idx="1">
                  <c:v>-6000</c:v>
                </c:pt>
                <c:pt idx="2">
                  <c:v>-5000</c:v>
                </c:pt>
                <c:pt idx="3">
                  <c:v>-4000</c:v>
                </c:pt>
                <c:pt idx="4">
                  <c:v>-3000</c:v>
                </c:pt>
                <c:pt idx="5">
                  <c:v>-2000</c:v>
                </c:pt>
                <c:pt idx="6">
                  <c:v>-1000</c:v>
                </c:pt>
                <c:pt idx="7">
                  <c:v>0</c:v>
                </c:pt>
                <c:pt idx="8">
                  <c:v>1000</c:v>
                </c:pt>
                <c:pt idx="9">
                  <c:v>2000</c:v>
                </c:pt>
                <c:pt idx="10">
                  <c:v>3000</c:v>
                </c:pt>
                <c:pt idx="11">
                  <c:v>4000</c:v>
                </c:pt>
                <c:pt idx="12">
                  <c:v>5000</c:v>
                </c:pt>
                <c:pt idx="13">
                  <c:v>6000</c:v>
                </c:pt>
                <c:pt idx="14">
                  <c:v>7000</c:v>
                </c:pt>
                <c:pt idx="15">
                  <c:v>8000</c:v>
                </c:pt>
                <c:pt idx="16">
                  <c:v>9000</c:v>
                </c:pt>
                <c:pt idx="17">
                  <c:v>10000</c:v>
                </c:pt>
                <c:pt idx="18">
                  <c:v>11000</c:v>
                </c:pt>
                <c:pt idx="19">
                  <c:v>12000</c:v>
                </c:pt>
                <c:pt idx="20">
                  <c:v>13000</c:v>
                </c:pt>
                <c:pt idx="21">
                  <c:v>14000</c:v>
                </c:pt>
                <c:pt idx="22">
                  <c:v>15000</c:v>
                </c:pt>
                <c:pt idx="23">
                  <c:v>16000</c:v>
                </c:pt>
                <c:pt idx="24">
                  <c:v>17000</c:v>
                </c:pt>
                <c:pt idx="25">
                  <c:v>18000</c:v>
                </c:pt>
                <c:pt idx="26">
                  <c:v>19000</c:v>
                </c:pt>
                <c:pt idx="27">
                  <c:v>20000</c:v>
                </c:pt>
                <c:pt idx="28">
                  <c:v>21000</c:v>
                </c:pt>
              </c:numCache>
            </c:numRef>
          </c:xVal>
          <c:yVal>
            <c:numRef>
              <c:f>Active!$W$2:$W$34</c:f>
              <c:numCache>
                <c:formatCode>General</c:formatCode>
                <c:ptCount val="33"/>
                <c:pt idx="0">
                  <c:v>-2.1440095582118984E-2</c:v>
                </c:pt>
                <c:pt idx="1">
                  <c:v>-2.0528855981887563E-2</c:v>
                </c:pt>
                <c:pt idx="2">
                  <c:v>-1.8689426992988967E-2</c:v>
                </c:pt>
                <c:pt idx="3">
                  <c:v>-1.5921808615423211E-2</c:v>
                </c:pt>
                <c:pt idx="4">
                  <c:v>-1.2226000849190288E-2</c:v>
                </c:pt>
                <c:pt idx="5">
                  <c:v>-7.6020036942901935E-3</c:v>
                </c:pt>
                <c:pt idx="6">
                  <c:v>-2.0498171507229331E-3</c:v>
                </c:pt>
                <c:pt idx="7">
                  <c:v>4.4305587815114938E-3</c:v>
                </c:pt>
                <c:pt idx="8">
                  <c:v>1.1839124102413088E-2</c:v>
                </c:pt>
                <c:pt idx="9">
                  <c:v>2.0175878811981851E-2</c:v>
                </c:pt>
                <c:pt idx="10">
                  <c:v>2.9440822910217775E-2</c:v>
                </c:pt>
                <c:pt idx="11">
                  <c:v>3.9633956397120876E-2</c:v>
                </c:pt>
                <c:pt idx="12">
                  <c:v>5.0755279272691134E-2</c:v>
                </c:pt>
                <c:pt idx="13">
                  <c:v>6.2804791536928556E-2</c:v>
                </c:pt>
                <c:pt idx="14">
                  <c:v>7.5782493189833156E-2</c:v>
                </c:pt>
                <c:pt idx="15">
                  <c:v>8.9688384231404919E-2</c:v>
                </c:pt>
                <c:pt idx="16">
                  <c:v>0.10452246466164386</c:v>
                </c:pt>
                <c:pt idx="17">
                  <c:v>0.12028473448054994</c:v>
                </c:pt>
                <c:pt idx="18">
                  <c:v>0.13697519368812322</c:v>
                </c:pt>
                <c:pt idx="19">
                  <c:v>0.15459384228436363</c:v>
                </c:pt>
                <c:pt idx="20">
                  <c:v>0.17314068026927124</c:v>
                </c:pt>
                <c:pt idx="21">
                  <c:v>0.192615707642846</c:v>
                </c:pt>
                <c:pt idx="22">
                  <c:v>0.21301892440508793</c:v>
                </c:pt>
                <c:pt idx="23">
                  <c:v>0.23435033055599702</c:v>
                </c:pt>
                <c:pt idx="24">
                  <c:v>0.25660992609557332</c:v>
                </c:pt>
                <c:pt idx="25">
                  <c:v>0.27979771102381673</c:v>
                </c:pt>
                <c:pt idx="26">
                  <c:v>0.30391368534072732</c:v>
                </c:pt>
                <c:pt idx="27">
                  <c:v>0.3289578490463051</c:v>
                </c:pt>
                <c:pt idx="28">
                  <c:v>0.35493020214055004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55-4F46-8E8E-4AF46824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81968"/>
        <c:axId val="1"/>
      </c:scatterChart>
      <c:valAx>
        <c:axId val="717681968"/>
        <c:scaling>
          <c:orientation val="minMax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923449122850253"/>
              <c:y val="0.8968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247261345852897E-3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81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7937558274699"/>
          <c:y val="0.90625"/>
          <c:w val="0.6744923785935208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-- O-C Diagram</a:t>
            </a:r>
          </a:p>
        </c:rich>
      </c:tx>
      <c:layout>
        <c:manualLayout>
          <c:xMode val="edge"/>
          <c:yMode val="edge"/>
          <c:x val="0.39010356731875717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441887226697359E-2"/>
          <c:y val="0.16326566766242306"/>
          <c:w val="0.90448791714614496"/>
          <c:h val="0.70521698115296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Q_fit!$D$21:$D$100</c:f>
              <c:numCache>
                <c:formatCode>General</c:formatCode>
                <c:ptCount val="80"/>
                <c:pt idx="0">
                  <c:v>-0.68149999999999999</c:v>
                </c:pt>
                <c:pt idx="1">
                  <c:v>-0.68149999999999999</c:v>
                </c:pt>
                <c:pt idx="2">
                  <c:v>-0.68145</c:v>
                </c:pt>
                <c:pt idx="3">
                  <c:v>-0.68145</c:v>
                </c:pt>
                <c:pt idx="4">
                  <c:v>-0.68115000000000003</c:v>
                </c:pt>
                <c:pt idx="5">
                  <c:v>-0.68115000000000003</c:v>
                </c:pt>
                <c:pt idx="6">
                  <c:v>-0.68110000000000004</c:v>
                </c:pt>
                <c:pt idx="7">
                  <c:v>-0.68110000000000004</c:v>
                </c:pt>
                <c:pt idx="8">
                  <c:v>-0.68079999999999996</c:v>
                </c:pt>
                <c:pt idx="9">
                  <c:v>-0.68079999999999996</c:v>
                </c:pt>
                <c:pt idx="10">
                  <c:v>-0.68054999999999999</c:v>
                </c:pt>
                <c:pt idx="11">
                  <c:v>-0.68054999999999999</c:v>
                </c:pt>
                <c:pt idx="12">
                  <c:v>-0.68049999999999999</c:v>
                </c:pt>
                <c:pt idx="13">
                  <c:v>-0.68049999999999999</c:v>
                </c:pt>
                <c:pt idx="14">
                  <c:v>-0.68015000000000003</c:v>
                </c:pt>
                <c:pt idx="15">
                  <c:v>-0.67984999999999995</c:v>
                </c:pt>
                <c:pt idx="16">
                  <c:v>-0.6673</c:v>
                </c:pt>
                <c:pt idx="17">
                  <c:v>-0.66700000000000004</c:v>
                </c:pt>
                <c:pt idx="18">
                  <c:v>-0.66469999999999996</c:v>
                </c:pt>
                <c:pt idx="19">
                  <c:v>-0.44500000000000001</c:v>
                </c:pt>
                <c:pt idx="20">
                  <c:v>-0.44495000000000001</c:v>
                </c:pt>
                <c:pt idx="21">
                  <c:v>-0.44240000000000002</c:v>
                </c:pt>
                <c:pt idx="22">
                  <c:v>-0.44235000000000002</c:v>
                </c:pt>
                <c:pt idx="23">
                  <c:v>-0.44209999999999999</c:v>
                </c:pt>
                <c:pt idx="24">
                  <c:v>-0.44205</c:v>
                </c:pt>
                <c:pt idx="25">
                  <c:v>-0.44180000000000003</c:v>
                </c:pt>
                <c:pt idx="26">
                  <c:v>-0.44174999999999998</c:v>
                </c:pt>
                <c:pt idx="27">
                  <c:v>-0.4405</c:v>
                </c:pt>
                <c:pt idx="28">
                  <c:v>-0.44045000000000001</c:v>
                </c:pt>
                <c:pt idx="29">
                  <c:v>-0.43790000000000001</c:v>
                </c:pt>
                <c:pt idx="30">
                  <c:v>-0.43785000000000002</c:v>
                </c:pt>
                <c:pt idx="31">
                  <c:v>-0.43404999999999999</c:v>
                </c:pt>
                <c:pt idx="32">
                  <c:v>-0.434</c:v>
                </c:pt>
                <c:pt idx="33">
                  <c:v>-0.43369999999999997</c:v>
                </c:pt>
                <c:pt idx="34">
                  <c:v>-0.40594999999999998</c:v>
                </c:pt>
                <c:pt idx="35">
                  <c:v>-0.4037</c:v>
                </c:pt>
                <c:pt idx="36">
                  <c:v>-0.30075000000000002</c:v>
                </c:pt>
                <c:pt idx="37">
                  <c:v>-0.28784999999999999</c:v>
                </c:pt>
                <c:pt idx="38">
                  <c:v>-0.28270000000000001</c:v>
                </c:pt>
                <c:pt idx="39">
                  <c:v>-0.24745</c:v>
                </c:pt>
                <c:pt idx="40">
                  <c:v>-0.24679999999999999</c:v>
                </c:pt>
                <c:pt idx="41">
                  <c:v>-0.22009999999999999</c:v>
                </c:pt>
                <c:pt idx="42">
                  <c:v>-0.20945</c:v>
                </c:pt>
                <c:pt idx="43">
                  <c:v>-0.20649999999999999</c:v>
                </c:pt>
                <c:pt idx="44">
                  <c:v>-0.19589999999999999</c:v>
                </c:pt>
                <c:pt idx="45">
                  <c:v>-0.111</c:v>
                </c:pt>
                <c:pt idx="46">
                  <c:v>-9.9699999999999997E-2</c:v>
                </c:pt>
                <c:pt idx="47">
                  <c:v>-9.9650000000000002E-2</c:v>
                </c:pt>
                <c:pt idx="48">
                  <c:v>-8.455E-2</c:v>
                </c:pt>
                <c:pt idx="49">
                  <c:v>-8.4500000000000006E-2</c:v>
                </c:pt>
                <c:pt idx="50">
                  <c:v>-8.3900000000000002E-2</c:v>
                </c:pt>
                <c:pt idx="51">
                  <c:v>-8.3849999999999994E-2</c:v>
                </c:pt>
                <c:pt idx="52">
                  <c:v>-7.7799999999999994E-2</c:v>
                </c:pt>
                <c:pt idx="53">
                  <c:v>-7.775E-2</c:v>
                </c:pt>
                <c:pt idx="54">
                  <c:v>5.0000000000000002E-5</c:v>
                </c:pt>
                <c:pt idx="55">
                  <c:v>3.2899999999999999E-2</c:v>
                </c:pt>
                <c:pt idx="56">
                  <c:v>3.5150000000000001E-2</c:v>
                </c:pt>
                <c:pt idx="57">
                  <c:v>3.5200000000000002E-2</c:v>
                </c:pt>
                <c:pt idx="58">
                  <c:v>3.6749999999999998E-2</c:v>
                </c:pt>
                <c:pt idx="59">
                  <c:v>3.6799999999999999E-2</c:v>
                </c:pt>
                <c:pt idx="60">
                  <c:v>3.7749999999999999E-2</c:v>
                </c:pt>
                <c:pt idx="61">
                  <c:v>3.9699999999999999E-2</c:v>
                </c:pt>
                <c:pt idx="62">
                  <c:v>0.13850000000000001</c:v>
                </c:pt>
                <c:pt idx="63">
                  <c:v>0.15265000000000001</c:v>
                </c:pt>
                <c:pt idx="64">
                  <c:v>0.15745000000000001</c:v>
                </c:pt>
                <c:pt idx="65">
                  <c:v>0.24784999999999999</c:v>
                </c:pt>
                <c:pt idx="66">
                  <c:v>0.25814999999999999</c:v>
                </c:pt>
                <c:pt idx="67">
                  <c:v>0.26979999999999998</c:v>
                </c:pt>
                <c:pt idx="68">
                  <c:v>0.27234999999999998</c:v>
                </c:pt>
                <c:pt idx="69">
                  <c:v>0.27684999999999998</c:v>
                </c:pt>
                <c:pt idx="70">
                  <c:v>0.27689999999999998</c:v>
                </c:pt>
                <c:pt idx="71">
                  <c:v>0.37430000000000002</c:v>
                </c:pt>
                <c:pt idx="72">
                  <c:v>0.38945000000000002</c:v>
                </c:pt>
                <c:pt idx="73">
                  <c:v>0.38984999999999997</c:v>
                </c:pt>
                <c:pt idx="74">
                  <c:v>0.3911</c:v>
                </c:pt>
                <c:pt idx="75">
                  <c:v>0.39205000000000001</c:v>
                </c:pt>
                <c:pt idx="76">
                  <c:v>0.40465000000000001</c:v>
                </c:pt>
                <c:pt idx="77">
                  <c:v>0.50534999999999997</c:v>
                </c:pt>
                <c:pt idx="78">
                  <c:v>0.50629999999999997</c:v>
                </c:pt>
                <c:pt idx="79">
                  <c:v>0.50634999999999997</c:v>
                </c:pt>
              </c:numCache>
            </c:numRef>
          </c:xVal>
          <c:yVal>
            <c:numRef>
              <c:f>Q_fit!$E$21:$E$100</c:f>
              <c:numCache>
                <c:formatCode>General</c:formatCode>
                <c:ptCount val="80"/>
                <c:pt idx="0">
                  <c:v>-1.7805000003136229E-2</c:v>
                </c:pt>
                <c:pt idx="1">
                  <c:v>-1.7305000001215376E-2</c:v>
                </c:pt>
                <c:pt idx="2">
                  <c:v>-1.9649999994726386E-2</c:v>
                </c:pt>
                <c:pt idx="3">
                  <c:v>-1.6649999997753184E-2</c:v>
                </c:pt>
                <c:pt idx="4">
                  <c:v>-2.2320000003674068E-2</c:v>
                </c:pt>
                <c:pt idx="5">
                  <c:v>-1.9319999999424908E-2</c:v>
                </c:pt>
                <c:pt idx="6">
                  <c:v>-2.0264999999199063E-2</c:v>
                </c:pt>
                <c:pt idx="7">
                  <c:v>-2.006499999697553E-2</c:v>
                </c:pt>
                <c:pt idx="8">
                  <c:v>-2.0835000002989545E-2</c:v>
                </c:pt>
                <c:pt idx="9">
                  <c:v>-1.983499999914784E-2</c:v>
                </c:pt>
                <c:pt idx="10">
                  <c:v>-2.0359999994980171E-2</c:v>
                </c:pt>
                <c:pt idx="11">
                  <c:v>-1.6559999996388797E-2</c:v>
                </c:pt>
                <c:pt idx="12">
                  <c:v>-2.0004999998491257E-2</c:v>
                </c:pt>
                <c:pt idx="13">
                  <c:v>-1.9504999996570405E-2</c:v>
                </c:pt>
                <c:pt idx="14">
                  <c:v>-1.9220000001951121E-2</c:v>
                </c:pt>
                <c:pt idx="15">
                  <c:v>-2.0189999995636754E-2</c:v>
                </c:pt>
                <c:pt idx="16">
                  <c:v>-1.4085000002523884E-2</c:v>
                </c:pt>
                <c:pt idx="17">
                  <c:v>-1.5054999996209517E-2</c:v>
                </c:pt>
                <c:pt idx="18">
                  <c:v>-1.7124999998486601E-2</c:v>
                </c:pt>
                <c:pt idx="19">
                  <c:v>-1.7555000005813781E-2</c:v>
                </c:pt>
                <c:pt idx="20">
                  <c:v>-1.6700000000128057E-2</c:v>
                </c:pt>
                <c:pt idx="21">
                  <c:v>-1.7464999997173436E-2</c:v>
                </c:pt>
                <c:pt idx="22">
                  <c:v>-1.6340000001946464E-2</c:v>
                </c:pt>
                <c:pt idx="23">
                  <c:v>-1.7864999994344544E-2</c:v>
                </c:pt>
                <c:pt idx="24">
                  <c:v>-1.6609999998763669E-2</c:v>
                </c:pt>
                <c:pt idx="25">
                  <c:v>-1.4535000002069864E-2</c:v>
                </c:pt>
                <c:pt idx="26">
                  <c:v>-2.0979999993869569E-2</c:v>
                </c:pt>
                <c:pt idx="27">
                  <c:v>-1.8004999998083804E-2</c:v>
                </c:pt>
                <c:pt idx="28">
                  <c:v>-1.5149999999266583E-2</c:v>
                </c:pt>
                <c:pt idx="29">
                  <c:v>-1.9245000003138557E-2</c:v>
                </c:pt>
                <c:pt idx="30">
                  <c:v>-2.0689999997557607E-2</c:v>
                </c:pt>
                <c:pt idx="31">
                  <c:v>-1.750999999785563E-2</c:v>
                </c:pt>
                <c:pt idx="32">
                  <c:v>-1.8454999997629784E-2</c:v>
                </c:pt>
                <c:pt idx="33">
                  <c:v>-2.0024999997986015E-2</c:v>
                </c:pt>
                <c:pt idx="34">
                  <c:v>-1.8599999995785765E-2</c:v>
                </c:pt>
                <c:pt idx="35">
                  <c:v>-1.3924999999289867E-2</c:v>
                </c:pt>
                <c:pt idx="36">
                  <c:v>-1.5879999999015126E-2</c:v>
                </c:pt>
                <c:pt idx="37">
                  <c:v>-1.0689999995520338E-2</c:v>
                </c:pt>
                <c:pt idx="38">
                  <c:v>-1.3825000001816079E-2</c:v>
                </c:pt>
                <c:pt idx="39">
                  <c:v>-1.434999999764841E-2</c:v>
                </c:pt>
                <c:pt idx="40">
                  <c:v>-7.9350000014528632E-3</c:v>
                </c:pt>
                <c:pt idx="41">
                  <c:v>-1.2165000000095461E-2</c:v>
                </c:pt>
                <c:pt idx="42">
                  <c:v>-1.2649999996938277E-2</c:v>
                </c:pt>
                <c:pt idx="43">
                  <c:v>-9.404999997059349E-3</c:v>
                </c:pt>
                <c:pt idx="44">
                  <c:v>-9.5450000007986091E-3</c:v>
                </c:pt>
                <c:pt idx="45">
                  <c:v>-5.4549999986193143E-3</c:v>
                </c:pt>
                <c:pt idx="46">
                  <c:v>2.7500000578584149E-4</c:v>
                </c:pt>
                <c:pt idx="47">
                  <c:v>-8.6700000028940849E-3</c:v>
                </c:pt>
                <c:pt idx="48">
                  <c:v>-4.8600000009173527E-3</c:v>
                </c:pt>
                <c:pt idx="49">
                  <c:v>-1.5050000001792796E-3</c:v>
                </c:pt>
                <c:pt idx="50">
                  <c:v>-3.6449999970500357E-3</c:v>
                </c:pt>
                <c:pt idx="51">
                  <c:v>-2.2899999967194162E-3</c:v>
                </c:pt>
                <c:pt idx="52">
                  <c:v>-5.5349999965983443E-3</c:v>
                </c:pt>
                <c:pt idx="53">
                  <c:v>-3.5799999968730845E-3</c:v>
                </c:pt>
                <c:pt idx="54">
                  <c:v>0</c:v>
                </c:pt>
                <c:pt idx="55">
                  <c:v>4.1350000028614886E-3</c:v>
                </c:pt>
                <c:pt idx="56">
                  <c:v>9.6100000009755604E-3</c:v>
                </c:pt>
                <c:pt idx="57">
                  <c:v>4.4650000054389238E-3</c:v>
                </c:pt>
                <c:pt idx="58">
                  <c:v>7.3700000066310167E-3</c:v>
                </c:pt>
                <c:pt idx="59">
                  <c:v>3.2250000003841706E-3</c:v>
                </c:pt>
                <c:pt idx="60">
                  <c:v>4.8699999970267527E-3</c:v>
                </c:pt>
                <c:pt idx="61">
                  <c:v>3.4149999992223457E-3</c:v>
                </c:pt>
                <c:pt idx="62">
                  <c:v>9.8949999955948442E-3</c:v>
                </c:pt>
                <c:pt idx="63">
                  <c:v>1.4060000001336448E-2</c:v>
                </c:pt>
                <c:pt idx="64">
                  <c:v>1.314000000274973E-2</c:v>
                </c:pt>
                <c:pt idx="65">
                  <c:v>1.8780000005790498E-2</c:v>
                </c:pt>
                <c:pt idx="66">
                  <c:v>2.6410000005853362E-2</c:v>
                </c:pt>
                <c:pt idx="67">
                  <c:v>2.2125000003143214E-2</c:v>
                </c:pt>
                <c:pt idx="68">
                  <c:v>2.1829999997862615E-2</c:v>
                </c:pt>
                <c:pt idx="69">
                  <c:v>2.0480000006500632E-2</c:v>
                </c:pt>
                <c:pt idx="70">
                  <c:v>2.9034999999566935E-2</c:v>
                </c:pt>
                <c:pt idx="71">
                  <c:v>3.4674999995331746E-2</c:v>
                </c:pt>
                <c:pt idx="72">
                  <c:v>3.9039999996020924E-2</c:v>
                </c:pt>
                <c:pt idx="73">
                  <c:v>3.7180000006628688E-2</c:v>
                </c:pt>
                <c:pt idx="74">
                  <c:v>3.4655000003112946E-2</c:v>
                </c:pt>
                <c:pt idx="75">
                  <c:v>3.7300000003597233E-2</c:v>
                </c:pt>
                <c:pt idx="76">
                  <c:v>3.3560000003490131E-2</c:v>
                </c:pt>
                <c:pt idx="77">
                  <c:v>5.3130000000237487E-2</c:v>
                </c:pt>
                <c:pt idx="78">
                  <c:v>4.3474999998579733E-2</c:v>
                </c:pt>
                <c:pt idx="79">
                  <c:v>5.2929999998013955E-2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1F-4A75-B450-1366458C5995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Q_fit!$U$2:$U$19</c:f>
              <c:numCache>
                <c:formatCode>General</c:formatCode>
                <c:ptCount val="18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0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0.9</c:v>
                </c:pt>
              </c:numCache>
            </c:numRef>
          </c:xVal>
          <c:yVal>
            <c:numRef>
              <c:f>Q_fit!$V$2:$V$19</c:f>
              <c:numCache>
                <c:formatCode>General</c:formatCode>
                <c:ptCount val="18"/>
                <c:pt idx="0">
                  <c:v>-1.9080243687109054E-2</c:v>
                </c:pt>
                <c:pt idx="1">
                  <c:v>-1.9889014757217754E-2</c:v>
                </c:pt>
                <c:pt idx="2">
                  <c:v>-1.9680073308272282E-2</c:v>
                </c:pt>
                <c:pt idx="3">
                  <c:v>-1.8453419340272628E-2</c:v>
                </c:pt>
                <c:pt idx="4">
                  <c:v>-1.6209052853218799E-2</c:v>
                </c:pt>
                <c:pt idx="5">
                  <c:v>-1.2946973847110799E-2</c:v>
                </c:pt>
                <c:pt idx="6">
                  <c:v>-8.6671823219485761E-3</c:v>
                </c:pt>
                <c:pt idx="7">
                  <c:v>-3.3696782777322184E-3</c:v>
                </c:pt>
                <c:pt idx="8">
                  <c:v>2.9455382855382559E-3</c:v>
                </c:pt>
                <c:pt idx="9">
                  <c:v>1.0278467367863036E-2</c:v>
                </c:pt>
                <c:pt idx="10">
                  <c:v>1.8629108969241834E-2</c:v>
                </c:pt>
                <c:pt idx="11">
                  <c:v>2.7997463089674886E-2</c:v>
                </c:pt>
                <c:pt idx="12">
                  <c:v>3.8383529729162119E-2</c:v>
                </c:pt>
                <c:pt idx="13">
                  <c:v>4.978730888770351E-2</c:v>
                </c:pt>
                <c:pt idx="14">
                  <c:v>6.2208800565299087E-2</c:v>
                </c:pt>
                <c:pt idx="15">
                  <c:v>7.5648004761948828E-2</c:v>
                </c:pt>
                <c:pt idx="16">
                  <c:v>9.0104921477652783E-2</c:v>
                </c:pt>
                <c:pt idx="17">
                  <c:v>0.10557955071241086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1F-4A75-B450-1366458C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84848"/>
        <c:axId val="1"/>
      </c:scatterChart>
      <c:valAx>
        <c:axId val="71768484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84848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764096662830838"/>
          <c:y val="0.92290463692038494"/>
          <c:w val="0.57077100115074797"/>
          <c:h val="0.9705236845394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68750328083989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2510728844246"/>
          <c:y val="0.23364557062150329"/>
          <c:w val="0.81250061988877864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(2)'!$H$21:$H$104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A-4C41-A4AB-4C316EDDEDE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(2)'!$I$21:$I$104</c:f>
              <c:numCache>
                <c:formatCode>General</c:formatCode>
                <c:ptCount val="84"/>
                <c:pt idx="0">
                  <c:v>4.3534500000532717E-2</c:v>
                </c:pt>
                <c:pt idx="1">
                  <c:v>4.4034500002453569E-2</c:v>
                </c:pt>
                <c:pt idx="2">
                  <c:v>4.168500000378117E-2</c:v>
                </c:pt>
                <c:pt idx="3">
                  <c:v>4.4685000000754371E-2</c:v>
                </c:pt>
                <c:pt idx="4">
                  <c:v>3.8988000000244938E-2</c:v>
                </c:pt>
                <c:pt idx="5">
                  <c:v>4.1988000004494097E-2</c:v>
                </c:pt>
                <c:pt idx="6">
                  <c:v>4.1038499999558553E-2</c:v>
                </c:pt>
                <c:pt idx="7">
                  <c:v>4.1238500001782086E-2</c:v>
                </c:pt>
                <c:pt idx="8">
                  <c:v>4.044150000117952E-2</c:v>
                </c:pt>
                <c:pt idx="9">
                  <c:v>4.1441500005021226E-2</c:v>
                </c:pt>
                <c:pt idx="10">
                  <c:v>4.0894000005209818E-2</c:v>
                </c:pt>
                <c:pt idx="11">
                  <c:v>4.4694000003801193E-2</c:v>
                </c:pt>
                <c:pt idx="12">
                  <c:v>4.1244499996537343E-2</c:v>
                </c:pt>
                <c:pt idx="13">
                  <c:v>4.1744499998458195E-2</c:v>
                </c:pt>
                <c:pt idx="14">
                  <c:v>4.1997999993327539E-2</c:v>
                </c:pt>
                <c:pt idx="15">
                  <c:v>4.1000999997777399E-2</c:v>
                </c:pt>
                <c:pt idx="16">
                  <c:v>4.5976499997777864E-2</c:v>
                </c:pt>
                <c:pt idx="17">
                  <c:v>4.4979500002227724E-2</c:v>
                </c:pt>
                <c:pt idx="18">
                  <c:v>4.2702499995357357E-2</c:v>
                </c:pt>
                <c:pt idx="19">
                  <c:v>2.2499499995319638E-2</c:v>
                </c:pt>
                <c:pt idx="20">
                  <c:v>2.3349999995843973E-2</c:v>
                </c:pt>
                <c:pt idx="21">
                  <c:v>2.2355499997502193E-2</c:v>
                </c:pt>
                <c:pt idx="22">
                  <c:v>2.347600000211969E-2</c:v>
                </c:pt>
                <c:pt idx="23">
                  <c:v>2.1928499998466577E-2</c:v>
                </c:pt>
                <c:pt idx="24">
                  <c:v>2.317899999616202E-2</c:v>
                </c:pt>
                <c:pt idx="25">
                  <c:v>2.5231499996152706E-2</c:v>
                </c:pt>
                <c:pt idx="26">
                  <c:v>1.8781999999191612E-2</c:v>
                </c:pt>
                <c:pt idx="27">
                  <c:v>2.1644499996909872E-2</c:v>
                </c:pt>
                <c:pt idx="28">
                  <c:v>2.449499999784166E-2</c:v>
                </c:pt>
                <c:pt idx="29">
                  <c:v>2.0170499999949243E-2</c:v>
                </c:pt>
                <c:pt idx="30">
                  <c:v>1.8721000000368804E-2</c:v>
                </c:pt>
                <c:pt idx="31">
                  <c:v>2.1559000000706874E-2</c:v>
                </c:pt>
                <c:pt idx="32">
                  <c:v>2.0609500003047287E-2</c:v>
                </c:pt>
                <c:pt idx="33">
                  <c:v>1.9012500000826549E-2</c:v>
                </c:pt>
                <c:pt idx="34">
                  <c:v>2.2412499994970858E-2</c:v>
                </c:pt>
                <c:pt idx="35">
                  <c:v>4.5394999979180284E-3</c:v>
                </c:pt>
                <c:pt idx="36">
                  <c:v>9.2525000000023283E-3</c:v>
                </c:pt>
                <c:pt idx="37">
                  <c:v>2.7539999937289394E-3</c:v>
                </c:pt>
                <c:pt idx="38">
                  <c:v>6.1044999965815805E-3</c:v>
                </c:pt>
                <c:pt idx="39">
                  <c:v>3.9104999959818088E-3</c:v>
                </c:pt>
                <c:pt idx="40">
                  <c:v>5.2609999984269962E-3</c:v>
                </c:pt>
                <c:pt idx="41">
                  <c:v>1.4714999997522682E-3</c:v>
                </c:pt>
                <c:pt idx="42">
                  <c:v>3.4220000015920959E-3</c:v>
                </c:pt>
                <c:pt idx="43">
                  <c:v>1.1785000024246983E-3</c:v>
                </c:pt>
                <c:pt idx="44">
                  <c:v>1.3015000004088506E-3</c:v>
                </c:pt>
                <c:pt idx="45">
                  <c:v>-8.250000246334821E-5</c:v>
                </c:pt>
                <c:pt idx="46">
                  <c:v>1.476999997976236E-3</c:v>
                </c:pt>
                <c:pt idx="47">
                  <c:v>-1.5350000467151403E-4</c:v>
                </c:pt>
                <c:pt idx="48">
                  <c:v>-2.5655000063125044E-3</c:v>
                </c:pt>
                <c:pt idx="49">
                  <c:v>-2.1524999974644743E-3</c:v>
                </c:pt>
                <c:pt idx="50">
                  <c:v>-2.6770000040414743E-3</c:v>
                </c:pt>
                <c:pt idx="51">
                  <c:v>4.1184999936376698E-3</c:v>
                </c:pt>
                <c:pt idx="52">
                  <c:v>9.9249999766470864E-4</c:v>
                </c:pt>
                <c:pt idx="53">
                  <c:v>-5.3950000437907875E-4</c:v>
                </c:pt>
                <c:pt idx="54">
                  <c:v>1.3264499997603707E-2</c:v>
                </c:pt>
                <c:pt idx="55">
                  <c:v>1.7648000000917818E-2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CA-4C41-A4AB-4C316EDDEDE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(2)'!$J$21:$J$104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CA-4C41-A4AB-4C316EDDEDE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(2)'!$K$21:$K$104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CA-4C41-A4AB-4C316EDDEDE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(2)'!$L$21:$L$104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CA-4C41-A4AB-4C316EDDEDE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(2)'!$M$21:$M$104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CA-4C41-A4AB-4C316EDDEDE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(2)'!$N$21:$N$104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CA-4C41-A4AB-4C316EDDEDE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(2)'!$O$21:$O$104</c:f>
              <c:numCache>
                <c:formatCode>General</c:formatCode>
                <c:ptCount val="84"/>
                <c:pt idx="0">
                  <c:v>1.4690489874432264E-2</c:v>
                </c:pt>
                <c:pt idx="35">
                  <c:v>6.8571906403073618E-3</c:v>
                </c:pt>
                <c:pt idx="36">
                  <c:v>6.7020350200696554E-3</c:v>
                </c:pt>
                <c:pt idx="37">
                  <c:v>6.4940166442642349E-3</c:v>
                </c:pt>
                <c:pt idx="38">
                  <c:v>6.4933301149711475E-3</c:v>
                </c:pt>
                <c:pt idx="39">
                  <c:v>6.4850917634541013E-3</c:v>
                </c:pt>
                <c:pt idx="40">
                  <c:v>6.4844052341610139E-3</c:v>
                </c:pt>
                <c:pt idx="41">
                  <c:v>6.4013351896974637E-3</c:v>
                </c:pt>
                <c:pt idx="42">
                  <c:v>6.4006486604043763E-3</c:v>
                </c:pt>
                <c:pt idx="43">
                  <c:v>4.8813593348024124E-3</c:v>
                </c:pt>
                <c:pt idx="44">
                  <c:v>4.8497789873204016E-3</c:v>
                </c:pt>
                <c:pt idx="45">
                  <c:v>4.8278100499416108E-3</c:v>
                </c:pt>
                <c:pt idx="46">
                  <c:v>4.8147659933729546E-3</c:v>
                </c:pt>
                <c:pt idx="47">
                  <c:v>4.7879913509425538E-3</c:v>
                </c:pt>
                <c:pt idx="48">
                  <c:v>3.4314094678022551E-3</c:v>
                </c:pt>
                <c:pt idx="49">
                  <c:v>1.6285835441552793E-3</c:v>
                </c:pt>
                <c:pt idx="50">
                  <c:v>1.5935705502078323E-3</c:v>
                </c:pt>
                <c:pt idx="51">
                  <c:v>1.5310963845368976E-3</c:v>
                </c:pt>
                <c:pt idx="52">
                  <c:v>1.9373732160304045E-4</c:v>
                </c:pt>
                <c:pt idx="53">
                  <c:v>-3.6936520874257354E-5</c:v>
                </c:pt>
                <c:pt idx="54">
                  <c:v>-3.4750752206549329E-3</c:v>
                </c:pt>
                <c:pt idx="55">
                  <c:v>-4.7568254108487276E-3</c:v>
                </c:pt>
                <c:pt idx="61">
                  <c:v>9.4625693075732695E-3</c:v>
                </c:pt>
                <c:pt idx="62">
                  <c:v>9.2854447499567724E-3</c:v>
                </c:pt>
                <c:pt idx="63">
                  <c:v>9.2147322327687919E-3</c:v>
                </c:pt>
                <c:pt idx="64">
                  <c:v>8.7307290811423181E-3</c:v>
                </c:pt>
                <c:pt idx="65">
                  <c:v>8.7218042003321845E-3</c:v>
                </c:pt>
                <c:pt idx="66">
                  <c:v>8.3551975578236223E-3</c:v>
                </c:pt>
                <c:pt idx="67">
                  <c:v>8.2089668183960504E-3</c:v>
                </c:pt>
                <c:pt idx="68">
                  <c:v>8.1684615901039051E-3</c:v>
                </c:pt>
                <c:pt idx="69">
                  <c:v>8.0229173799694197E-3</c:v>
                </c:pt>
                <c:pt idx="70">
                  <c:v>6.701348490776568E-3</c:v>
                </c:pt>
                <c:pt idx="71">
                  <c:v>5.3324090803606996E-3</c:v>
                </c:pt>
                <c:pt idx="72">
                  <c:v>4.8504655166134881E-3</c:v>
                </c:pt>
                <c:pt idx="73">
                  <c:v>4.8284965792346982E-3</c:v>
                </c:pt>
                <c:pt idx="74">
                  <c:v>3.2371216778585787E-3</c:v>
                </c:pt>
                <c:pt idx="75">
                  <c:v>3.1712148657222078E-3</c:v>
                </c:pt>
                <c:pt idx="76">
                  <c:v>1.929969903820558E-3</c:v>
                </c:pt>
                <c:pt idx="77">
                  <c:v>1.7885448694445957E-3</c:v>
                </c:pt>
                <c:pt idx="78">
                  <c:v>1.5317829138299845E-3</c:v>
                </c:pt>
                <c:pt idx="79">
                  <c:v>-1.42810542023801E-5</c:v>
                </c:pt>
                <c:pt idx="80">
                  <c:v>-1.9773288547077564E-5</c:v>
                </c:pt>
                <c:pt idx="81">
                  <c:v>-4.9980577442914481E-5</c:v>
                </c:pt>
                <c:pt idx="82">
                  <c:v>-2.2298595930088719E-4</c:v>
                </c:pt>
                <c:pt idx="83">
                  <c:v>-1.6056559555784992E-3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CA-4C41-A4AB-4C316EDDEDE5}"/>
            </c:ext>
          </c:extLst>
        </c:ser>
        <c:ser>
          <c:idx val="8"/>
          <c:order val="8"/>
          <c:tx>
            <c:strRef>
              <c:f>'A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(2)'!$U$21:$U$54</c:f>
              <c:numCache>
                <c:formatCode>General</c:formatCode>
                <c:ptCount val="34"/>
                <c:pt idx="0">
                  <c:v>-7000</c:v>
                </c:pt>
                <c:pt idx="1">
                  <c:v>-6500</c:v>
                </c:pt>
                <c:pt idx="2">
                  <c:v>-6000</c:v>
                </c:pt>
                <c:pt idx="3">
                  <c:v>-5500</c:v>
                </c:pt>
                <c:pt idx="4">
                  <c:v>-5000</c:v>
                </c:pt>
                <c:pt idx="5">
                  <c:v>-4500</c:v>
                </c:pt>
                <c:pt idx="6">
                  <c:v>-4000</c:v>
                </c:pt>
                <c:pt idx="7">
                  <c:v>-3500</c:v>
                </c:pt>
                <c:pt idx="8">
                  <c:v>-3000</c:v>
                </c:pt>
                <c:pt idx="9">
                  <c:v>-2500</c:v>
                </c:pt>
                <c:pt idx="10">
                  <c:v>-2000</c:v>
                </c:pt>
                <c:pt idx="11">
                  <c:v>-1500</c:v>
                </c:pt>
                <c:pt idx="12">
                  <c:v>-1000</c:v>
                </c:pt>
                <c:pt idx="13">
                  <c:v>-500</c:v>
                </c:pt>
                <c:pt idx="14">
                  <c:v>0</c:v>
                </c:pt>
                <c:pt idx="15">
                  <c:v>500</c:v>
                </c:pt>
                <c:pt idx="16">
                  <c:v>1000</c:v>
                </c:pt>
                <c:pt idx="17">
                  <c:v>1500</c:v>
                </c:pt>
                <c:pt idx="18">
                  <c:v>2000</c:v>
                </c:pt>
                <c:pt idx="19">
                  <c:v>2500</c:v>
                </c:pt>
                <c:pt idx="20">
                  <c:v>3000</c:v>
                </c:pt>
                <c:pt idx="21">
                  <c:v>3500</c:v>
                </c:pt>
                <c:pt idx="22">
                  <c:v>4000</c:v>
                </c:pt>
                <c:pt idx="23">
                  <c:v>4500</c:v>
                </c:pt>
                <c:pt idx="24">
                  <c:v>5000</c:v>
                </c:pt>
                <c:pt idx="25">
                  <c:v>5500</c:v>
                </c:pt>
                <c:pt idx="26">
                  <c:v>6000</c:v>
                </c:pt>
                <c:pt idx="27">
                  <c:v>6500</c:v>
                </c:pt>
                <c:pt idx="28">
                  <c:v>7000</c:v>
                </c:pt>
                <c:pt idx="29">
                  <c:v>7500</c:v>
                </c:pt>
                <c:pt idx="30">
                  <c:v>8000</c:v>
                </c:pt>
                <c:pt idx="31">
                  <c:v>8500</c:v>
                </c:pt>
                <c:pt idx="32">
                  <c:v>9000</c:v>
                </c:pt>
                <c:pt idx="33">
                  <c:v>9500</c:v>
                </c:pt>
              </c:numCache>
            </c:numRef>
          </c:xVal>
          <c:yVal>
            <c:numRef>
              <c:f>'A (2)'!$V$21:$V$54</c:f>
              <c:numCache>
                <c:formatCode>General</c:formatCode>
                <c:ptCount val="34"/>
                <c:pt idx="0">
                  <c:v>4.4490942632124858E-2</c:v>
                </c:pt>
                <c:pt idx="1">
                  <c:v>3.9557049204214934E-2</c:v>
                </c:pt>
                <c:pt idx="2">
                  <c:v>3.4909729738255117E-2</c:v>
                </c:pt>
                <c:pt idx="3">
                  <c:v>3.0548984234245409E-2</c:v>
                </c:pt>
                <c:pt idx="4">
                  <c:v>2.6474812692185809E-2</c:v>
                </c:pt>
                <c:pt idx="5">
                  <c:v>2.2687215112076324E-2</c:v>
                </c:pt>
                <c:pt idx="6">
                  <c:v>1.9186191493916947E-2</c:v>
                </c:pt>
                <c:pt idx="7">
                  <c:v>1.5971741837707679E-2</c:v>
                </c:pt>
                <c:pt idx="8">
                  <c:v>1.3043866143448525E-2</c:v>
                </c:pt>
                <c:pt idx="9">
                  <c:v>1.0402564411139478E-2</c:v>
                </c:pt>
                <c:pt idx="10">
                  <c:v>8.0478366407805424E-3</c:v>
                </c:pt>
                <c:pt idx="11">
                  <c:v>5.9796828323717176E-3</c:v>
                </c:pt>
                <c:pt idx="12">
                  <c:v>4.1981029859130027E-3</c:v>
                </c:pt>
                <c:pt idx="13">
                  <c:v>2.7030971014043977E-3</c:v>
                </c:pt>
                <c:pt idx="14">
                  <c:v>1.4946651788459036E-3</c:v>
                </c:pt>
                <c:pt idx="15">
                  <c:v>5.7280721823751947E-4</c:v>
                </c:pt>
                <c:pt idx="16">
                  <c:v>-6.2476780420754499E-5</c:v>
                </c:pt>
                <c:pt idx="17">
                  <c:v>-4.1118681712891815E-4</c:v>
                </c:pt>
                <c:pt idx="18">
                  <c:v>-4.7332289188697181E-4</c:v>
                </c:pt>
                <c:pt idx="19">
                  <c:v>-2.4888500469491493E-4</c:v>
                </c:pt>
                <c:pt idx="20">
                  <c:v>2.6212684444725225E-4</c:v>
                </c:pt>
                <c:pt idx="21">
                  <c:v>1.0597126555395298E-3</c:v>
                </c:pt>
                <c:pt idx="22">
                  <c:v>2.1438724285819171E-3</c:v>
                </c:pt>
                <c:pt idx="23">
                  <c:v>3.5146061635744179E-3</c:v>
                </c:pt>
                <c:pt idx="24">
                  <c:v>5.1719138605170242E-3</c:v>
                </c:pt>
                <c:pt idx="25">
                  <c:v>7.1157955194097438E-3</c:v>
                </c:pt>
                <c:pt idx="26">
                  <c:v>9.3462511402525716E-3</c:v>
                </c:pt>
                <c:pt idx="27">
                  <c:v>1.1863280723045513E-2</c:v>
                </c:pt>
                <c:pt idx="28">
                  <c:v>1.466688426778856E-2</c:v>
                </c:pt>
                <c:pt idx="29">
                  <c:v>1.7757061774481719E-2</c:v>
                </c:pt>
                <c:pt idx="30">
                  <c:v>2.1133813243124987E-2</c:v>
                </c:pt>
                <c:pt idx="31">
                  <c:v>2.4797138673718369E-2</c:v>
                </c:pt>
                <c:pt idx="32">
                  <c:v>2.8747038066261863E-2</c:v>
                </c:pt>
                <c:pt idx="33">
                  <c:v>3.2983511420755465E-2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CA-4C41-A4AB-4C316EDD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68648"/>
        <c:axId val="1"/>
      </c:scatterChart>
      <c:valAx>
        <c:axId val="717668648"/>
        <c:scaling>
          <c:orientation val="minMax"/>
          <c:max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5032808398946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2499999999999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686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625"/>
          <c:y val="0.91277520216514996"/>
          <c:w val="0.93125065616797897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56775660332338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4352264646985"/>
          <c:y val="0.23100303951367782"/>
          <c:w val="0.7958840284995683"/>
          <c:h val="0.562310030395136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(2)'!$G$20</c:f>
              <c:strCache>
                <c:ptCount val="1"/>
                <c:pt idx="0">
                  <c:v>O-C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(2)'!$C$21:$C$104</c:f>
              <c:numCache>
                <c:formatCode>General</c:formatCode>
                <c:ptCount val="84"/>
                <c:pt idx="0">
                  <c:v>50495.5219</c:v>
                </c:pt>
                <c:pt idx="1">
                  <c:v>50495.522400000002</c:v>
                </c:pt>
                <c:pt idx="2">
                  <c:v>50495.675000000003</c:v>
                </c:pt>
                <c:pt idx="3">
                  <c:v>50495.678</c:v>
                </c:pt>
                <c:pt idx="4">
                  <c:v>50496.601999999999</c:v>
                </c:pt>
                <c:pt idx="5">
                  <c:v>50496.605000000003</c:v>
                </c:pt>
                <c:pt idx="6">
                  <c:v>50496.758999999998</c:v>
                </c:pt>
                <c:pt idx="7">
                  <c:v>50496.7592</c:v>
                </c:pt>
                <c:pt idx="8">
                  <c:v>50497.688099999999</c:v>
                </c:pt>
                <c:pt idx="9">
                  <c:v>50497.689100000003</c:v>
                </c:pt>
                <c:pt idx="10">
                  <c:v>50498.463300000003</c:v>
                </c:pt>
                <c:pt idx="11">
                  <c:v>50498.467100000002</c:v>
                </c:pt>
                <c:pt idx="12">
                  <c:v>50498.618600000002</c:v>
                </c:pt>
                <c:pt idx="13">
                  <c:v>50498.619100000004</c:v>
                </c:pt>
                <c:pt idx="14">
                  <c:v>50499.703999999998</c:v>
                </c:pt>
                <c:pt idx="15">
                  <c:v>50500.632700000002</c:v>
                </c:pt>
                <c:pt idx="16">
                  <c:v>50539.53</c:v>
                </c:pt>
                <c:pt idx="17">
                  <c:v>50540.458700000003</c:v>
                </c:pt>
                <c:pt idx="18">
                  <c:v>50547.5841</c:v>
                </c:pt>
                <c:pt idx="19">
                  <c:v>51228.411999999997</c:v>
                </c:pt>
                <c:pt idx="20">
                  <c:v>51228.567799999997</c:v>
                </c:pt>
                <c:pt idx="21">
                  <c:v>51236.469230000002</c:v>
                </c:pt>
                <c:pt idx="22">
                  <c:v>51236.6253</c:v>
                </c:pt>
                <c:pt idx="23">
                  <c:v>51237.398500000003</c:v>
                </c:pt>
                <c:pt idx="24">
                  <c:v>51237.554700000001</c:v>
                </c:pt>
                <c:pt idx="25">
                  <c:v>51238.3315</c:v>
                </c:pt>
                <c:pt idx="26">
                  <c:v>51238.48</c:v>
                </c:pt>
                <c:pt idx="27">
                  <c:v>51242.356599999999</c:v>
                </c:pt>
                <c:pt idx="28">
                  <c:v>51242.5144</c:v>
                </c:pt>
                <c:pt idx="29">
                  <c:v>51250.412499999999</c:v>
                </c:pt>
                <c:pt idx="30">
                  <c:v>51250.565999999999</c:v>
                </c:pt>
                <c:pt idx="31">
                  <c:v>51262.345000000001</c:v>
                </c:pt>
                <c:pt idx="32">
                  <c:v>51262.499000000003</c:v>
                </c:pt>
                <c:pt idx="33">
                  <c:v>51263.427100000001</c:v>
                </c:pt>
                <c:pt idx="34">
                  <c:v>51356.400199999996</c:v>
                </c:pt>
                <c:pt idx="35">
                  <c:v>52263.456700000002</c:v>
                </c:pt>
                <c:pt idx="36">
                  <c:v>52298.48</c:v>
                </c:pt>
                <c:pt idx="37">
                  <c:v>52345.423199999997</c:v>
                </c:pt>
                <c:pt idx="38">
                  <c:v>52345.5815</c:v>
                </c:pt>
                <c:pt idx="39">
                  <c:v>52347.438699999999</c:v>
                </c:pt>
                <c:pt idx="40">
                  <c:v>52347.595000000001</c:v>
                </c:pt>
                <c:pt idx="41">
                  <c:v>52366.340100000001</c:v>
                </c:pt>
                <c:pt idx="42">
                  <c:v>52366.497000000003</c:v>
                </c:pt>
                <c:pt idx="43">
                  <c:v>52709.398000000001</c:v>
                </c:pt>
                <c:pt idx="44">
                  <c:v>52716.525800000003</c:v>
                </c:pt>
                <c:pt idx="45">
                  <c:v>52721.482799999998</c:v>
                </c:pt>
                <c:pt idx="46">
                  <c:v>52724.428399999997</c:v>
                </c:pt>
                <c:pt idx="47">
                  <c:v>52730.469799999999</c:v>
                </c:pt>
                <c:pt idx="48">
                  <c:v>53036.647599999997</c:v>
                </c:pt>
                <c:pt idx="49">
                  <c:v>53443.545400000003</c:v>
                </c:pt>
                <c:pt idx="50">
                  <c:v>53451.4473</c:v>
                </c:pt>
                <c:pt idx="51">
                  <c:v>53465.554499999998</c:v>
                </c:pt>
                <c:pt idx="52">
                  <c:v>53767.392999999996</c:v>
                </c:pt>
                <c:pt idx="53">
                  <c:v>53819.4545</c:v>
                </c:pt>
                <c:pt idx="54">
                  <c:v>54595.455399999999</c:v>
                </c:pt>
                <c:pt idx="55">
                  <c:v>54884.750500000002</c:v>
                </c:pt>
                <c:pt idx="60">
                  <c:v>51349.423000000003</c:v>
                </c:pt>
                <c:pt idx="61">
                  <c:v>51675.43</c:v>
                </c:pt>
                <c:pt idx="62">
                  <c:v>51715.411</c:v>
                </c:pt>
                <c:pt idx="63">
                  <c:v>51731.367200000001</c:v>
                </c:pt>
                <c:pt idx="64">
                  <c:v>51840.602899999998</c:v>
                </c:pt>
                <c:pt idx="65">
                  <c:v>51842.623599999999</c:v>
                </c:pt>
                <c:pt idx="66">
                  <c:v>51925.36</c:v>
                </c:pt>
                <c:pt idx="67">
                  <c:v>51958.362800000003</c:v>
                </c:pt>
                <c:pt idx="68">
                  <c:v>51967.507799999999</c:v>
                </c:pt>
                <c:pt idx="69">
                  <c:v>52000.356</c:v>
                </c:pt>
                <c:pt idx="70">
                  <c:v>52298.625999999997</c:v>
                </c:pt>
                <c:pt idx="71">
                  <c:v>52607.595000000001</c:v>
                </c:pt>
                <c:pt idx="72">
                  <c:v>52716.375999999997</c:v>
                </c:pt>
                <c:pt idx="73">
                  <c:v>52721.332000000002</c:v>
                </c:pt>
                <c:pt idx="74">
                  <c:v>53080.501199999999</c:v>
                </c:pt>
                <c:pt idx="75">
                  <c:v>53095.375</c:v>
                </c:pt>
                <c:pt idx="76">
                  <c:v>53375.521200000003</c:v>
                </c:pt>
                <c:pt idx="77">
                  <c:v>53407.447500000002</c:v>
                </c:pt>
                <c:pt idx="78">
                  <c:v>53465.391000000003</c:v>
                </c:pt>
                <c:pt idx="79">
                  <c:v>53814.345699999998</c:v>
                </c:pt>
                <c:pt idx="80">
                  <c:v>53815.583400000003</c:v>
                </c:pt>
                <c:pt idx="81">
                  <c:v>53822.401100000003</c:v>
                </c:pt>
                <c:pt idx="82">
                  <c:v>53861.443500000001</c:v>
                </c:pt>
                <c:pt idx="83">
                  <c:v>54173.522299999997</c:v>
                </c:pt>
              </c:numCache>
            </c:numRef>
          </c:xVal>
          <c:yVal>
            <c:numRef>
              <c:f>'A (2)'!$I$21:$I$104</c:f>
              <c:numCache>
                <c:formatCode>General</c:formatCode>
                <c:ptCount val="84"/>
                <c:pt idx="0">
                  <c:v>4.3534500000532717E-2</c:v>
                </c:pt>
                <c:pt idx="1">
                  <c:v>4.4034500002453569E-2</c:v>
                </c:pt>
                <c:pt idx="2">
                  <c:v>4.168500000378117E-2</c:v>
                </c:pt>
                <c:pt idx="3">
                  <c:v>4.4685000000754371E-2</c:v>
                </c:pt>
                <c:pt idx="4">
                  <c:v>3.8988000000244938E-2</c:v>
                </c:pt>
                <c:pt idx="5">
                  <c:v>4.1988000004494097E-2</c:v>
                </c:pt>
                <c:pt idx="6">
                  <c:v>4.1038499999558553E-2</c:v>
                </c:pt>
                <c:pt idx="7">
                  <c:v>4.1238500001782086E-2</c:v>
                </c:pt>
                <c:pt idx="8">
                  <c:v>4.044150000117952E-2</c:v>
                </c:pt>
                <c:pt idx="9">
                  <c:v>4.1441500005021226E-2</c:v>
                </c:pt>
                <c:pt idx="10">
                  <c:v>4.0894000005209818E-2</c:v>
                </c:pt>
                <c:pt idx="11">
                  <c:v>4.4694000003801193E-2</c:v>
                </c:pt>
                <c:pt idx="12">
                  <c:v>4.1244499996537343E-2</c:v>
                </c:pt>
                <c:pt idx="13">
                  <c:v>4.1744499998458195E-2</c:v>
                </c:pt>
                <c:pt idx="14">
                  <c:v>4.1997999993327539E-2</c:v>
                </c:pt>
                <c:pt idx="15">
                  <c:v>4.1000999997777399E-2</c:v>
                </c:pt>
                <c:pt idx="16">
                  <c:v>4.5976499997777864E-2</c:v>
                </c:pt>
                <c:pt idx="17">
                  <c:v>4.4979500002227724E-2</c:v>
                </c:pt>
                <c:pt idx="18">
                  <c:v>4.2702499995357357E-2</c:v>
                </c:pt>
                <c:pt idx="19">
                  <c:v>2.2499499995319638E-2</c:v>
                </c:pt>
                <c:pt idx="20">
                  <c:v>2.3349999995843973E-2</c:v>
                </c:pt>
                <c:pt idx="21">
                  <c:v>2.2355499997502193E-2</c:v>
                </c:pt>
                <c:pt idx="22">
                  <c:v>2.347600000211969E-2</c:v>
                </c:pt>
                <c:pt idx="23">
                  <c:v>2.1928499998466577E-2</c:v>
                </c:pt>
                <c:pt idx="24">
                  <c:v>2.317899999616202E-2</c:v>
                </c:pt>
                <c:pt idx="25">
                  <c:v>2.5231499996152706E-2</c:v>
                </c:pt>
                <c:pt idx="26">
                  <c:v>1.8781999999191612E-2</c:v>
                </c:pt>
                <c:pt idx="27">
                  <c:v>2.1644499996909872E-2</c:v>
                </c:pt>
                <c:pt idx="28">
                  <c:v>2.449499999784166E-2</c:v>
                </c:pt>
                <c:pt idx="29">
                  <c:v>2.0170499999949243E-2</c:v>
                </c:pt>
                <c:pt idx="30">
                  <c:v>1.8721000000368804E-2</c:v>
                </c:pt>
                <c:pt idx="31">
                  <c:v>2.1559000000706874E-2</c:v>
                </c:pt>
                <c:pt idx="32">
                  <c:v>2.0609500003047287E-2</c:v>
                </c:pt>
                <c:pt idx="33">
                  <c:v>1.9012500000826549E-2</c:v>
                </c:pt>
                <c:pt idx="34">
                  <c:v>2.2412499994970858E-2</c:v>
                </c:pt>
                <c:pt idx="35">
                  <c:v>4.5394999979180284E-3</c:v>
                </c:pt>
                <c:pt idx="36">
                  <c:v>9.2525000000023283E-3</c:v>
                </c:pt>
                <c:pt idx="37">
                  <c:v>2.7539999937289394E-3</c:v>
                </c:pt>
                <c:pt idx="38">
                  <c:v>6.1044999965815805E-3</c:v>
                </c:pt>
                <c:pt idx="39">
                  <c:v>3.9104999959818088E-3</c:v>
                </c:pt>
                <c:pt idx="40">
                  <c:v>5.2609999984269962E-3</c:v>
                </c:pt>
                <c:pt idx="41">
                  <c:v>1.4714999997522682E-3</c:v>
                </c:pt>
                <c:pt idx="42">
                  <c:v>3.4220000015920959E-3</c:v>
                </c:pt>
                <c:pt idx="43">
                  <c:v>1.1785000024246983E-3</c:v>
                </c:pt>
                <c:pt idx="44">
                  <c:v>1.3015000004088506E-3</c:v>
                </c:pt>
                <c:pt idx="45">
                  <c:v>-8.250000246334821E-5</c:v>
                </c:pt>
                <c:pt idx="46">
                  <c:v>1.476999997976236E-3</c:v>
                </c:pt>
                <c:pt idx="47">
                  <c:v>-1.5350000467151403E-4</c:v>
                </c:pt>
                <c:pt idx="48">
                  <c:v>-2.5655000063125044E-3</c:v>
                </c:pt>
                <c:pt idx="49">
                  <c:v>-2.1524999974644743E-3</c:v>
                </c:pt>
                <c:pt idx="50">
                  <c:v>-2.6770000040414743E-3</c:v>
                </c:pt>
                <c:pt idx="51">
                  <c:v>4.1184999936376698E-3</c:v>
                </c:pt>
                <c:pt idx="52">
                  <c:v>9.9249999766470864E-4</c:v>
                </c:pt>
                <c:pt idx="53">
                  <c:v>-5.3950000437907875E-4</c:v>
                </c:pt>
                <c:pt idx="54">
                  <c:v>1.3264499997603707E-2</c:v>
                </c:pt>
                <c:pt idx="55">
                  <c:v>1.7648000000917818E-2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A4-4AE4-9AF6-C8A70647EA5E}"/>
            </c:ext>
          </c:extLst>
        </c:ser>
        <c:ser>
          <c:idx val="1"/>
          <c:order val="1"/>
          <c:tx>
            <c:strRef>
              <c:f>'A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(2)'!$U$21:$U$54</c:f>
              <c:numCache>
                <c:formatCode>General</c:formatCode>
                <c:ptCount val="34"/>
                <c:pt idx="0">
                  <c:v>-7000</c:v>
                </c:pt>
                <c:pt idx="1">
                  <c:v>-6500</c:v>
                </c:pt>
                <c:pt idx="2">
                  <c:v>-6000</c:v>
                </c:pt>
                <c:pt idx="3">
                  <c:v>-5500</c:v>
                </c:pt>
                <c:pt idx="4">
                  <c:v>-5000</c:v>
                </c:pt>
                <c:pt idx="5">
                  <c:v>-4500</c:v>
                </c:pt>
                <c:pt idx="6">
                  <c:v>-4000</c:v>
                </c:pt>
                <c:pt idx="7">
                  <c:v>-3500</c:v>
                </c:pt>
                <c:pt idx="8">
                  <c:v>-3000</c:v>
                </c:pt>
                <c:pt idx="9">
                  <c:v>-2500</c:v>
                </c:pt>
                <c:pt idx="10">
                  <c:v>-2000</c:v>
                </c:pt>
                <c:pt idx="11">
                  <c:v>-1500</c:v>
                </c:pt>
                <c:pt idx="12">
                  <c:v>-1000</c:v>
                </c:pt>
                <c:pt idx="13">
                  <c:v>-500</c:v>
                </c:pt>
                <c:pt idx="14">
                  <c:v>0</c:v>
                </c:pt>
                <c:pt idx="15">
                  <c:v>500</c:v>
                </c:pt>
                <c:pt idx="16">
                  <c:v>1000</c:v>
                </c:pt>
                <c:pt idx="17">
                  <c:v>1500</c:v>
                </c:pt>
                <c:pt idx="18">
                  <c:v>2000</c:v>
                </c:pt>
                <c:pt idx="19">
                  <c:v>2500</c:v>
                </c:pt>
                <c:pt idx="20">
                  <c:v>3000</c:v>
                </c:pt>
                <c:pt idx="21">
                  <c:v>3500</c:v>
                </c:pt>
                <c:pt idx="22">
                  <c:v>4000</c:v>
                </c:pt>
                <c:pt idx="23">
                  <c:v>4500</c:v>
                </c:pt>
                <c:pt idx="24">
                  <c:v>5000</c:v>
                </c:pt>
                <c:pt idx="25">
                  <c:v>5500</c:v>
                </c:pt>
                <c:pt idx="26">
                  <c:v>6000</c:v>
                </c:pt>
                <c:pt idx="27">
                  <c:v>6500</c:v>
                </c:pt>
                <c:pt idx="28">
                  <c:v>7000</c:v>
                </c:pt>
                <c:pt idx="29">
                  <c:v>7500</c:v>
                </c:pt>
                <c:pt idx="30">
                  <c:v>8000</c:v>
                </c:pt>
                <c:pt idx="31">
                  <c:v>8500</c:v>
                </c:pt>
                <c:pt idx="32">
                  <c:v>9000</c:v>
                </c:pt>
                <c:pt idx="33">
                  <c:v>9500</c:v>
                </c:pt>
              </c:numCache>
            </c:numRef>
          </c:xVal>
          <c:yVal>
            <c:numRef>
              <c:f>'A (2)'!$V$21:$V$54</c:f>
              <c:numCache>
                <c:formatCode>General</c:formatCode>
                <c:ptCount val="34"/>
                <c:pt idx="0">
                  <c:v>4.4490942632124858E-2</c:v>
                </c:pt>
                <c:pt idx="1">
                  <c:v>3.9557049204214934E-2</c:v>
                </c:pt>
                <c:pt idx="2">
                  <c:v>3.4909729738255117E-2</c:v>
                </c:pt>
                <c:pt idx="3">
                  <c:v>3.0548984234245409E-2</c:v>
                </c:pt>
                <c:pt idx="4">
                  <c:v>2.6474812692185809E-2</c:v>
                </c:pt>
                <c:pt idx="5">
                  <c:v>2.2687215112076324E-2</c:v>
                </c:pt>
                <c:pt idx="6">
                  <c:v>1.9186191493916947E-2</c:v>
                </c:pt>
                <c:pt idx="7">
                  <c:v>1.5971741837707679E-2</c:v>
                </c:pt>
                <c:pt idx="8">
                  <c:v>1.3043866143448525E-2</c:v>
                </c:pt>
                <c:pt idx="9">
                  <c:v>1.0402564411139478E-2</c:v>
                </c:pt>
                <c:pt idx="10">
                  <c:v>8.0478366407805424E-3</c:v>
                </c:pt>
                <c:pt idx="11">
                  <c:v>5.9796828323717176E-3</c:v>
                </c:pt>
                <c:pt idx="12">
                  <c:v>4.1981029859130027E-3</c:v>
                </c:pt>
                <c:pt idx="13">
                  <c:v>2.7030971014043977E-3</c:v>
                </c:pt>
                <c:pt idx="14">
                  <c:v>1.4946651788459036E-3</c:v>
                </c:pt>
                <c:pt idx="15">
                  <c:v>5.7280721823751947E-4</c:v>
                </c:pt>
                <c:pt idx="16">
                  <c:v>-6.2476780420754499E-5</c:v>
                </c:pt>
                <c:pt idx="17">
                  <c:v>-4.1118681712891815E-4</c:v>
                </c:pt>
                <c:pt idx="18">
                  <c:v>-4.7332289188697181E-4</c:v>
                </c:pt>
                <c:pt idx="19">
                  <c:v>-2.4888500469491493E-4</c:v>
                </c:pt>
                <c:pt idx="20">
                  <c:v>2.6212684444725225E-4</c:v>
                </c:pt>
                <c:pt idx="21">
                  <c:v>1.0597126555395298E-3</c:v>
                </c:pt>
                <c:pt idx="22">
                  <c:v>2.1438724285819171E-3</c:v>
                </c:pt>
                <c:pt idx="23">
                  <c:v>3.5146061635744179E-3</c:v>
                </c:pt>
                <c:pt idx="24">
                  <c:v>5.1719138605170242E-3</c:v>
                </c:pt>
                <c:pt idx="25">
                  <c:v>7.1157955194097438E-3</c:v>
                </c:pt>
                <c:pt idx="26">
                  <c:v>9.3462511402525716E-3</c:v>
                </c:pt>
                <c:pt idx="27">
                  <c:v>1.1863280723045513E-2</c:v>
                </c:pt>
                <c:pt idx="28">
                  <c:v>1.466688426778856E-2</c:v>
                </c:pt>
                <c:pt idx="29">
                  <c:v>1.7757061774481719E-2</c:v>
                </c:pt>
                <c:pt idx="30">
                  <c:v>2.1133813243124987E-2</c:v>
                </c:pt>
                <c:pt idx="31">
                  <c:v>2.4797138673718369E-2</c:v>
                </c:pt>
                <c:pt idx="32">
                  <c:v>2.8747038066261863E-2</c:v>
                </c:pt>
                <c:pt idx="33">
                  <c:v>3.2983511420755465E-2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A4-4AE4-9AF6-C8A70647E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0448"/>
        <c:axId val="1"/>
      </c:scatterChart>
      <c:valAx>
        <c:axId val="717670448"/>
        <c:scaling>
          <c:orientation val="minMax"/>
          <c:max val="55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ax val="0.06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888507718696397E-2"/>
              <c:y val="0.419452887537993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0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3739315604417373"/>
          <c:y val="0.91489361702127658"/>
          <c:w val="0.78902301877788439"/>
          <c:h val="0.97568389057750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-- O-C Diagram</a:t>
            </a:r>
          </a:p>
        </c:rich>
      </c:tx>
      <c:layout>
        <c:manualLayout>
          <c:xMode val="edge"/>
          <c:yMode val="edge"/>
          <c:x val="0.38339489615080163"/>
          <c:y val="3.2036613272311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76149906695841E-2"/>
          <c:y val="0.16247139588100687"/>
          <c:w val="0.89865797020228821"/>
          <c:h val="0.704805491990846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(2)'!$D$21:$D$100</c:f>
              <c:numCache>
                <c:formatCode>General</c:formatCode>
                <c:ptCount val="80"/>
                <c:pt idx="0">
                  <c:v>-0.68149999999999999</c:v>
                </c:pt>
                <c:pt idx="1">
                  <c:v>-0.68149999999999999</c:v>
                </c:pt>
                <c:pt idx="2">
                  <c:v>-0.68145</c:v>
                </c:pt>
                <c:pt idx="3">
                  <c:v>-0.68145</c:v>
                </c:pt>
                <c:pt idx="4">
                  <c:v>-0.68115000000000003</c:v>
                </c:pt>
                <c:pt idx="5">
                  <c:v>-0.68115000000000003</c:v>
                </c:pt>
                <c:pt idx="6">
                  <c:v>-0.68110000000000004</c:v>
                </c:pt>
                <c:pt idx="7">
                  <c:v>-0.68110000000000004</c:v>
                </c:pt>
                <c:pt idx="8">
                  <c:v>-0.68079999999999996</c:v>
                </c:pt>
                <c:pt idx="9">
                  <c:v>-0.68079999999999996</c:v>
                </c:pt>
                <c:pt idx="10">
                  <c:v>-0.68054999999999999</c:v>
                </c:pt>
                <c:pt idx="11">
                  <c:v>-0.68054999999999999</c:v>
                </c:pt>
                <c:pt idx="12">
                  <c:v>-0.68049999999999999</c:v>
                </c:pt>
                <c:pt idx="13">
                  <c:v>-0.68049999999999999</c:v>
                </c:pt>
                <c:pt idx="14">
                  <c:v>-0.68015000000000003</c:v>
                </c:pt>
                <c:pt idx="15">
                  <c:v>-0.67984999999999995</c:v>
                </c:pt>
                <c:pt idx="16">
                  <c:v>-0.6673</c:v>
                </c:pt>
                <c:pt idx="17">
                  <c:v>-0.66700000000000004</c:v>
                </c:pt>
                <c:pt idx="18">
                  <c:v>-0.66469999999999996</c:v>
                </c:pt>
                <c:pt idx="19">
                  <c:v>-0.44500000000000001</c:v>
                </c:pt>
                <c:pt idx="20">
                  <c:v>-0.44495000000000001</c:v>
                </c:pt>
                <c:pt idx="21">
                  <c:v>-0.44240000000000002</c:v>
                </c:pt>
                <c:pt idx="22">
                  <c:v>-0.44235000000000002</c:v>
                </c:pt>
                <c:pt idx="23">
                  <c:v>-0.44209999999999999</c:v>
                </c:pt>
                <c:pt idx="24">
                  <c:v>-0.44205</c:v>
                </c:pt>
                <c:pt idx="25">
                  <c:v>-0.44180000000000003</c:v>
                </c:pt>
                <c:pt idx="26">
                  <c:v>-0.44174999999999998</c:v>
                </c:pt>
                <c:pt idx="27">
                  <c:v>-0.4405</c:v>
                </c:pt>
                <c:pt idx="28">
                  <c:v>-0.44045000000000001</c:v>
                </c:pt>
                <c:pt idx="29">
                  <c:v>-0.43790000000000001</c:v>
                </c:pt>
                <c:pt idx="30">
                  <c:v>-0.43785000000000002</c:v>
                </c:pt>
                <c:pt idx="31">
                  <c:v>-0.43404999999999999</c:v>
                </c:pt>
                <c:pt idx="32">
                  <c:v>-0.434</c:v>
                </c:pt>
                <c:pt idx="33">
                  <c:v>-0.43369999999999997</c:v>
                </c:pt>
                <c:pt idx="34">
                  <c:v>-0.4037</c:v>
                </c:pt>
                <c:pt idx="35">
                  <c:v>-0.111</c:v>
                </c:pt>
                <c:pt idx="36">
                  <c:v>-9.9699999999999997E-2</c:v>
                </c:pt>
                <c:pt idx="37">
                  <c:v>-8.455E-2</c:v>
                </c:pt>
                <c:pt idx="38">
                  <c:v>-8.4500000000000006E-2</c:v>
                </c:pt>
                <c:pt idx="39">
                  <c:v>-8.3900000000000002E-2</c:v>
                </c:pt>
                <c:pt idx="40">
                  <c:v>-8.3849999999999994E-2</c:v>
                </c:pt>
                <c:pt idx="41">
                  <c:v>-7.7799999999999994E-2</c:v>
                </c:pt>
                <c:pt idx="42">
                  <c:v>-7.775E-2</c:v>
                </c:pt>
                <c:pt idx="43">
                  <c:v>3.2899999999999999E-2</c:v>
                </c:pt>
                <c:pt idx="44">
                  <c:v>3.5200000000000002E-2</c:v>
                </c:pt>
                <c:pt idx="45">
                  <c:v>3.6799999999999999E-2</c:v>
                </c:pt>
                <c:pt idx="46">
                  <c:v>3.7749999999999999E-2</c:v>
                </c:pt>
                <c:pt idx="47">
                  <c:v>3.9699999999999999E-2</c:v>
                </c:pt>
                <c:pt idx="48">
                  <c:v>0.13850000000000001</c:v>
                </c:pt>
                <c:pt idx="49">
                  <c:v>0.26979999999999998</c:v>
                </c:pt>
                <c:pt idx="50">
                  <c:v>0.27234999999999998</c:v>
                </c:pt>
                <c:pt idx="51">
                  <c:v>0.27689999999999998</c:v>
                </c:pt>
                <c:pt idx="52">
                  <c:v>0.37430000000000002</c:v>
                </c:pt>
                <c:pt idx="53">
                  <c:v>0.3911</c:v>
                </c:pt>
                <c:pt idx="54">
                  <c:v>0.64149999999999996</c:v>
                </c:pt>
                <c:pt idx="55">
                  <c:v>0.73485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xVal>
          <c:yVal>
            <c:numRef>
              <c:f>'Q_fit (2)'!$E$21:$E$100</c:f>
              <c:numCache>
                <c:formatCode>General</c:formatCode>
                <c:ptCount val="80"/>
                <c:pt idx="0">
                  <c:v>4.3534500000532717E-2</c:v>
                </c:pt>
                <c:pt idx="1">
                  <c:v>4.4034500002453569E-2</c:v>
                </c:pt>
                <c:pt idx="2">
                  <c:v>4.168500000378117E-2</c:v>
                </c:pt>
                <c:pt idx="3">
                  <c:v>4.4685000000754371E-2</c:v>
                </c:pt>
                <c:pt idx="4">
                  <c:v>3.8988000000244938E-2</c:v>
                </c:pt>
                <c:pt idx="5">
                  <c:v>4.1988000004494097E-2</c:v>
                </c:pt>
                <c:pt idx="6">
                  <c:v>4.1038499999558553E-2</c:v>
                </c:pt>
                <c:pt idx="7">
                  <c:v>4.1238500001782086E-2</c:v>
                </c:pt>
                <c:pt idx="8">
                  <c:v>4.044150000117952E-2</c:v>
                </c:pt>
                <c:pt idx="9">
                  <c:v>4.1441500005021226E-2</c:v>
                </c:pt>
                <c:pt idx="10">
                  <c:v>4.0894000005209818E-2</c:v>
                </c:pt>
                <c:pt idx="11">
                  <c:v>4.4694000003801193E-2</c:v>
                </c:pt>
                <c:pt idx="12">
                  <c:v>4.1244499996537343E-2</c:v>
                </c:pt>
                <c:pt idx="13">
                  <c:v>4.1744499998458195E-2</c:v>
                </c:pt>
                <c:pt idx="14">
                  <c:v>4.1997999993327539E-2</c:v>
                </c:pt>
                <c:pt idx="15">
                  <c:v>4.1000999997777399E-2</c:v>
                </c:pt>
                <c:pt idx="16">
                  <c:v>4.5976499997777864E-2</c:v>
                </c:pt>
                <c:pt idx="17">
                  <c:v>4.4979500002227724E-2</c:v>
                </c:pt>
                <c:pt idx="18">
                  <c:v>4.2702499995357357E-2</c:v>
                </c:pt>
                <c:pt idx="19">
                  <c:v>2.2499499995319638E-2</c:v>
                </c:pt>
                <c:pt idx="20">
                  <c:v>2.3349999995843973E-2</c:v>
                </c:pt>
                <c:pt idx="21">
                  <c:v>2.2355499997502193E-2</c:v>
                </c:pt>
                <c:pt idx="22">
                  <c:v>2.347600000211969E-2</c:v>
                </c:pt>
                <c:pt idx="23">
                  <c:v>2.1928499998466577E-2</c:v>
                </c:pt>
                <c:pt idx="24">
                  <c:v>2.317899999616202E-2</c:v>
                </c:pt>
                <c:pt idx="25">
                  <c:v>2.5231499996152706E-2</c:v>
                </c:pt>
                <c:pt idx="26">
                  <c:v>1.8781999999191612E-2</c:v>
                </c:pt>
                <c:pt idx="27">
                  <c:v>2.1644499996909872E-2</c:v>
                </c:pt>
                <c:pt idx="28">
                  <c:v>2.449499999784166E-2</c:v>
                </c:pt>
                <c:pt idx="29">
                  <c:v>2.0170499999949243E-2</c:v>
                </c:pt>
                <c:pt idx="30">
                  <c:v>1.8721000000368804E-2</c:v>
                </c:pt>
                <c:pt idx="31">
                  <c:v>2.1559000000706874E-2</c:v>
                </c:pt>
                <c:pt idx="32">
                  <c:v>2.0609500003047287E-2</c:v>
                </c:pt>
                <c:pt idx="33">
                  <c:v>1.9012500000826549E-2</c:v>
                </c:pt>
                <c:pt idx="34">
                  <c:v>2.2412499994970858E-2</c:v>
                </c:pt>
                <c:pt idx="35">
                  <c:v>4.5394999979180284E-3</c:v>
                </c:pt>
                <c:pt idx="36">
                  <c:v>9.2525000000023283E-3</c:v>
                </c:pt>
                <c:pt idx="37">
                  <c:v>2.7539999937289394E-3</c:v>
                </c:pt>
                <c:pt idx="38">
                  <c:v>6.1044999965815805E-3</c:v>
                </c:pt>
                <c:pt idx="39">
                  <c:v>3.9104999959818088E-3</c:v>
                </c:pt>
                <c:pt idx="40">
                  <c:v>5.2609999984269962E-3</c:v>
                </c:pt>
                <c:pt idx="41">
                  <c:v>1.4714999997522682E-3</c:v>
                </c:pt>
                <c:pt idx="42">
                  <c:v>3.4220000015920959E-3</c:v>
                </c:pt>
                <c:pt idx="43">
                  <c:v>1.1785000024246983E-3</c:v>
                </c:pt>
                <c:pt idx="44">
                  <c:v>1.3015000004088506E-3</c:v>
                </c:pt>
                <c:pt idx="45">
                  <c:v>-8.250000246334821E-5</c:v>
                </c:pt>
                <c:pt idx="46">
                  <c:v>1.476999997976236E-3</c:v>
                </c:pt>
                <c:pt idx="47">
                  <c:v>-1.5350000467151403E-4</c:v>
                </c:pt>
                <c:pt idx="48">
                  <c:v>-2.5655000063125044E-3</c:v>
                </c:pt>
                <c:pt idx="49">
                  <c:v>-2.1524999974644743E-3</c:v>
                </c:pt>
                <c:pt idx="50">
                  <c:v>-2.6770000040414743E-3</c:v>
                </c:pt>
                <c:pt idx="51">
                  <c:v>4.1184999936376698E-3</c:v>
                </c:pt>
                <c:pt idx="52">
                  <c:v>9.9249999766470864E-4</c:v>
                </c:pt>
                <c:pt idx="53">
                  <c:v>-5.3950000437907875E-4</c:v>
                </c:pt>
                <c:pt idx="54">
                  <c:v>1.3264499997603707E-2</c:v>
                </c:pt>
                <c:pt idx="55">
                  <c:v>1.7648000000917818E-2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5E-4606-A30F-DD0F77E1C2DC}"/>
            </c:ext>
          </c:extLst>
        </c:ser>
        <c:ser>
          <c:idx val="1"/>
          <c:order val="1"/>
          <c:tx>
            <c:strRef>
              <c:f>'Q_fit (2)'!$K$20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(2)'!$U$2:$U$17</c:f>
              <c:numCache>
                <c:formatCode>General</c:formatCode>
                <c:ptCount val="16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0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</c:numCache>
            </c:numRef>
          </c:xVal>
          <c:yVal>
            <c:numRef>
              <c:f>'Q_fit (2)'!$V$2:$V$17</c:f>
              <c:numCache>
                <c:formatCode>General</c:formatCode>
                <c:ptCount val="16"/>
                <c:pt idx="0">
                  <c:v>5.5223063411649009E-2</c:v>
                </c:pt>
                <c:pt idx="1">
                  <c:v>4.4507838399915275E-2</c:v>
                </c:pt>
                <c:pt idx="2">
                  <c:v>3.4938305736080998E-2</c:v>
                </c:pt>
                <c:pt idx="3">
                  <c:v>2.6514465420146158E-2</c:v>
                </c:pt>
                <c:pt idx="4">
                  <c:v>1.9236317452110761E-2</c:v>
                </c:pt>
                <c:pt idx="5">
                  <c:v>1.3103861831974796E-2</c:v>
                </c:pt>
                <c:pt idx="6">
                  <c:v>8.1170985597382329E-3</c:v>
                </c:pt>
                <c:pt idx="7">
                  <c:v>4.2760276354011657E-3</c:v>
                </c:pt>
                <c:pt idx="8">
                  <c:v>1.5806490589635534E-3</c:v>
                </c:pt>
                <c:pt idx="9">
                  <c:v>3.0962830425342253E-5</c:v>
                </c:pt>
                <c:pt idx="10">
                  <c:v>-3.7303105021340875E-4</c:v>
                </c:pt>
                <c:pt idx="11">
                  <c:v>3.6866741704726872E-4</c:v>
                </c:pt>
                <c:pt idx="12">
                  <c:v>2.2560582322073896E-3</c:v>
                </c:pt>
                <c:pt idx="13">
                  <c:v>5.2891413952669449E-3</c:v>
                </c:pt>
                <c:pt idx="14">
                  <c:v>9.4679169062259413E-3</c:v>
                </c:pt>
                <c:pt idx="15">
                  <c:v>1.4792384765084378E-2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5E-4606-A30F-DD0F77E1C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2768"/>
        <c:axId val="1"/>
      </c:scatterChart>
      <c:valAx>
        <c:axId val="71769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2768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444495720086269"/>
          <c:y val="0.9221967963386728"/>
          <c:w val="0.57509221603709793"/>
          <c:h val="0.970251716247139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68750328083989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2510728844246"/>
          <c:y val="0.23364557062150329"/>
          <c:w val="0.8093756175045909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(3)'!$H$21:$H$65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27-4F14-9D7B-6F5B1616D6A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(3)'!$I$21:$I$65</c:f>
              <c:numCache>
                <c:formatCode>General</c:formatCode>
                <c:ptCount val="45"/>
                <c:pt idx="0">
                  <c:v>4.3734500002756249E-2</c:v>
                </c:pt>
                <c:pt idx="1">
                  <c:v>4.2685000000346918E-2</c:v>
                </c:pt>
                <c:pt idx="2">
                  <c:v>3.9988000004086643E-2</c:v>
                </c:pt>
                <c:pt idx="3">
                  <c:v>4.1138500004308298E-2</c:v>
                </c:pt>
                <c:pt idx="4">
                  <c:v>4.0941500003100373E-2</c:v>
                </c:pt>
                <c:pt idx="5">
                  <c:v>4.2593999998643994E-2</c:v>
                </c:pt>
                <c:pt idx="6">
                  <c:v>4.1544499996234663E-2</c:v>
                </c:pt>
                <c:pt idx="7">
                  <c:v>4.1997999993327539E-2</c:v>
                </c:pt>
                <c:pt idx="8">
                  <c:v>4.1000999997777399E-2</c:v>
                </c:pt>
                <c:pt idx="9">
                  <c:v>4.5976499997777864E-2</c:v>
                </c:pt>
                <c:pt idx="10">
                  <c:v>4.4979500002227724E-2</c:v>
                </c:pt>
                <c:pt idx="11">
                  <c:v>4.2702499995357357E-2</c:v>
                </c:pt>
                <c:pt idx="12">
                  <c:v>2.2499499995319638E-2</c:v>
                </c:pt>
                <c:pt idx="13">
                  <c:v>2.3349999995843973E-2</c:v>
                </c:pt>
                <c:pt idx="14">
                  <c:v>2.2355499997502193E-2</c:v>
                </c:pt>
                <c:pt idx="15">
                  <c:v>2.347600000211969E-2</c:v>
                </c:pt>
                <c:pt idx="16">
                  <c:v>2.1928499998466577E-2</c:v>
                </c:pt>
                <c:pt idx="17">
                  <c:v>2.317899999616202E-2</c:v>
                </c:pt>
                <c:pt idx="18">
                  <c:v>2.5231499996152706E-2</c:v>
                </c:pt>
                <c:pt idx="19">
                  <c:v>1.8781999999191612E-2</c:v>
                </c:pt>
                <c:pt idx="20">
                  <c:v>2.1644499996909872E-2</c:v>
                </c:pt>
                <c:pt idx="21">
                  <c:v>2.449499999784166E-2</c:v>
                </c:pt>
                <c:pt idx="22">
                  <c:v>2.0170499999949243E-2</c:v>
                </c:pt>
                <c:pt idx="23">
                  <c:v>1.8721000000368804E-2</c:v>
                </c:pt>
                <c:pt idx="24">
                  <c:v>2.1559000000706874E-2</c:v>
                </c:pt>
                <c:pt idx="25">
                  <c:v>2.0609500003047287E-2</c:v>
                </c:pt>
                <c:pt idx="26">
                  <c:v>1.9012500000826549E-2</c:v>
                </c:pt>
                <c:pt idx="27">
                  <c:v>1.7939999997906853E-2</c:v>
                </c:pt>
                <c:pt idx="28">
                  <c:v>2.2412499994970858E-2</c:v>
                </c:pt>
                <c:pt idx="29">
                  <c:v>1.1191999998118263E-2</c:v>
                </c:pt>
                <c:pt idx="30">
                  <c:v>1.5221000001474749E-2</c:v>
                </c:pt>
                <c:pt idx="31">
                  <c:v>1.1622500001976732E-2</c:v>
                </c:pt>
                <c:pt idx="32">
                  <c:v>7.9249999980675057E-3</c:v>
                </c:pt>
                <c:pt idx="33">
                  <c:v>1.4281499999924563E-2</c:v>
                </c:pt>
                <c:pt idx="34">
                  <c:v>7.648500002687797E-3</c:v>
                </c:pt>
                <c:pt idx="35">
                  <c:v>6.2049999978626147E-3</c:v>
                </c:pt>
                <c:pt idx="36">
                  <c:v>9.1844999988097697E-3</c:v>
                </c:pt>
                <c:pt idx="37">
                  <c:v>8.0904999995254911E-3</c:v>
                </c:pt>
                <c:pt idx="38">
                  <c:v>4.5394999979180284E-3</c:v>
                </c:pt>
                <c:pt idx="39">
                  <c:v>9.2525000000023283E-3</c:v>
                </c:pt>
                <c:pt idx="40">
                  <c:v>3.0299999343696982E-4</c:v>
                </c:pt>
                <c:pt idx="41">
                  <c:v>3.9104999959818088E-3</c:v>
                </c:pt>
                <c:pt idx="42">
                  <c:v>5.2609999984269962E-3</c:v>
                </c:pt>
                <c:pt idx="43">
                  <c:v>1.4714999997522682E-3</c:v>
                </c:pt>
                <c:pt idx="44">
                  <c:v>3.4220000015920959E-3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27-4F14-9D7B-6F5B1616D6A1}"/>
            </c:ext>
          </c:extLst>
        </c:ser>
        <c:ser>
          <c:idx val="2"/>
          <c:order val="2"/>
          <c:tx>
            <c:strRef>
              <c:f>'A (3)'!$J$20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(3)'!$J$21:$J$65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27-4F14-9D7B-6F5B1616D6A1}"/>
            </c:ext>
          </c:extLst>
        </c:ser>
        <c:ser>
          <c:idx val="3"/>
          <c:order val="3"/>
          <c:tx>
            <c:strRef>
              <c:f>'A (3)'!$K$20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(3)'!$K$21:$K$65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27-4F14-9D7B-6F5B1616D6A1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27-4F14-9D7B-6F5B1616D6A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27-4F14-9D7B-6F5B1616D6A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27-4F14-9D7B-6F5B1616D6A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(3)'!$O$21:$O$65</c:f>
              <c:numCache>
                <c:formatCode>General</c:formatCode>
                <c:ptCount val="45"/>
                <c:pt idx="29">
                  <c:v>1.2650585236281469E-2</c:v>
                </c:pt>
                <c:pt idx="30">
                  <c:v>1.2110848586381276E-2</c:v>
                </c:pt>
                <c:pt idx="31">
                  <c:v>1.1895372326924997E-2</c:v>
                </c:pt>
                <c:pt idx="32">
                  <c:v>1.0420510551034936E-2</c:v>
                </c:pt>
                <c:pt idx="33">
                  <c:v>1.0393314518288026E-2</c:v>
                </c:pt>
                <c:pt idx="34">
                  <c:v>9.2761851731457661E-3</c:v>
                </c:pt>
                <c:pt idx="35">
                  <c:v>8.8305886366002572E-3</c:v>
                </c:pt>
                <c:pt idx="36">
                  <c:v>8.7071604879796708E-3</c:v>
                </c:pt>
                <c:pt idx="37">
                  <c:v>8.263655953953156E-3</c:v>
                </c:pt>
                <c:pt idx="38">
                  <c:v>4.7114356767030494E-3</c:v>
                </c:pt>
                <c:pt idx="39">
                  <c:v>4.2386431074106319E-3</c:v>
                </c:pt>
                <c:pt idx="40">
                  <c:v>4.2365511048916386E-3</c:v>
                </c:pt>
                <c:pt idx="41">
                  <c:v>3.5775703114088453E-3</c:v>
                </c:pt>
                <c:pt idx="42">
                  <c:v>3.5754783088898525E-3</c:v>
                </c:pt>
                <c:pt idx="43">
                  <c:v>3.3223460040917E-3</c:v>
                </c:pt>
                <c:pt idx="44">
                  <c:v>3.3202540015727067E-3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27-4F14-9D7B-6F5B1616D6A1}"/>
            </c:ext>
          </c:extLst>
        </c:ser>
        <c:ser>
          <c:idx val="8"/>
          <c:order val="8"/>
          <c:tx>
            <c:strRef>
              <c:f>'A (3)'!$P$20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(3)'!$U$21:$U$47</c:f>
              <c:numCache>
                <c:formatCode>General</c:formatCode>
                <c:ptCount val="27"/>
                <c:pt idx="0">
                  <c:v>-6500</c:v>
                </c:pt>
                <c:pt idx="1">
                  <c:v>-6000</c:v>
                </c:pt>
                <c:pt idx="2">
                  <c:v>-5000</c:v>
                </c:pt>
                <c:pt idx="3">
                  <c:v>-4000</c:v>
                </c:pt>
                <c:pt idx="4">
                  <c:v>-3000</c:v>
                </c:pt>
                <c:pt idx="5">
                  <c:v>-2000</c:v>
                </c:pt>
                <c:pt idx="6">
                  <c:v>-1000</c:v>
                </c:pt>
                <c:pt idx="7">
                  <c:v>0</c:v>
                </c:pt>
                <c:pt idx="8">
                  <c:v>500</c:v>
                </c:pt>
                <c:pt idx="9">
                  <c:v>1000</c:v>
                </c:pt>
                <c:pt idx="10">
                  <c:v>1500</c:v>
                </c:pt>
                <c:pt idx="11">
                  <c:v>2000</c:v>
                </c:pt>
                <c:pt idx="12">
                  <c:v>2500</c:v>
                </c:pt>
                <c:pt idx="13">
                  <c:v>3000</c:v>
                </c:pt>
                <c:pt idx="14">
                  <c:v>3500</c:v>
                </c:pt>
                <c:pt idx="15">
                  <c:v>4000</c:v>
                </c:pt>
                <c:pt idx="16">
                  <c:v>4500</c:v>
                </c:pt>
                <c:pt idx="17">
                  <c:v>5000</c:v>
                </c:pt>
                <c:pt idx="18">
                  <c:v>5500</c:v>
                </c:pt>
                <c:pt idx="19">
                  <c:v>6000</c:v>
                </c:pt>
                <c:pt idx="20">
                  <c:v>6500</c:v>
                </c:pt>
                <c:pt idx="21">
                  <c:v>7000</c:v>
                </c:pt>
                <c:pt idx="22">
                  <c:v>7500</c:v>
                </c:pt>
                <c:pt idx="23">
                  <c:v>8000</c:v>
                </c:pt>
                <c:pt idx="24">
                  <c:v>8500</c:v>
                </c:pt>
                <c:pt idx="25">
                  <c:v>9000</c:v>
                </c:pt>
                <c:pt idx="26">
                  <c:v>9500</c:v>
                </c:pt>
              </c:numCache>
            </c:numRef>
          </c:xVal>
          <c:yVal>
            <c:numRef>
              <c:f>'A (3)'!$V$21:$V$47</c:f>
              <c:numCache>
                <c:formatCode>General</c:formatCode>
                <c:ptCount val="27"/>
                <c:pt idx="0">
                  <c:v>3.958202987846942E-2</c:v>
                </c:pt>
                <c:pt idx="1">
                  <c:v>3.4964251005256859E-2</c:v>
                </c:pt>
                <c:pt idx="2">
                  <c:v>2.6568027738251922E-2</c:v>
                </c:pt>
                <c:pt idx="3">
                  <c:v>1.9290917110473878E-2</c:v>
                </c:pt>
                <c:pt idx="4">
                  <c:v>1.3132919121922725E-2</c:v>
                </c:pt>
                <c:pt idx="5">
                  <c:v>8.0940337725984683E-3</c:v>
                </c:pt>
                <c:pt idx="6">
                  <c:v>4.1742610625011035E-3</c:v>
                </c:pt>
                <c:pt idx="7">
                  <c:v>1.373600991630635E-3</c:v>
                </c:pt>
                <c:pt idx="8">
                  <c:v>3.9293819590548591E-4</c:v>
                </c:pt>
                <c:pt idx="9">
                  <c:v>-3.0794644001293963E-4</c:v>
                </c:pt>
                <c:pt idx="10">
                  <c:v>-7.2905291612464164E-4</c:v>
                </c:pt>
                <c:pt idx="11">
                  <c:v>-8.7038123242961975E-4</c:v>
                </c:pt>
                <c:pt idx="12">
                  <c:v>-7.3193138892787418E-4</c:v>
                </c:pt>
                <c:pt idx="13">
                  <c:v>-3.1370338561940558E-4</c:v>
                </c:pt>
                <c:pt idx="14">
                  <c:v>3.8430277749578693E-4</c:v>
                </c:pt>
                <c:pt idx="15">
                  <c:v>1.3620871004177025E-3</c:v>
                </c:pt>
                <c:pt idx="16">
                  <c:v>2.6196495831463419E-3</c:v>
                </c:pt>
                <c:pt idx="17">
                  <c:v>4.1569902256817053E-3</c:v>
                </c:pt>
                <c:pt idx="18">
                  <c:v>5.9741090280237899E-3</c:v>
                </c:pt>
                <c:pt idx="19">
                  <c:v>8.071005990172601E-3</c:v>
                </c:pt>
                <c:pt idx="20">
                  <c:v>1.0447681112128135E-2</c:v>
                </c:pt>
                <c:pt idx="21">
                  <c:v>1.3104134393890392E-2</c:v>
                </c:pt>
                <c:pt idx="22">
                  <c:v>1.6040365835459373E-2</c:v>
                </c:pt>
                <c:pt idx="23">
                  <c:v>1.9256375436835078E-2</c:v>
                </c:pt>
                <c:pt idx="24">
                  <c:v>2.2752163198017508E-2</c:v>
                </c:pt>
                <c:pt idx="25">
                  <c:v>2.6527729119006659E-2</c:v>
                </c:pt>
                <c:pt idx="26">
                  <c:v>3.0583073199802531E-2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27-4F14-9D7B-6F5B1616D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5128"/>
        <c:axId val="1"/>
      </c:scatterChart>
      <c:valAx>
        <c:axId val="717675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878280839894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2499999999999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5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625"/>
          <c:y val="0.91277520216514996"/>
          <c:w val="0.93125065616797897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-- O-C Diagram</a:t>
            </a:r>
          </a:p>
        </c:rich>
      </c:tx>
      <c:layout>
        <c:manualLayout>
          <c:xMode val="edge"/>
          <c:yMode val="edge"/>
          <c:x val="0.3892698857848248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11904934439E-2"/>
          <c:y val="0.16326566766242306"/>
          <c:w val="0.90525215072523224"/>
          <c:h val="0.70521698115296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(4)'!$E$20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(4)'!$D$21:$D$100</c:f>
              <c:numCache>
                <c:formatCode>General</c:formatCode>
                <c:ptCount val="80"/>
                <c:pt idx="0">
                  <c:v>-0.68149999999999999</c:v>
                </c:pt>
                <c:pt idx="1">
                  <c:v>-0.68145</c:v>
                </c:pt>
                <c:pt idx="2">
                  <c:v>-0.68115000000000003</c:v>
                </c:pt>
                <c:pt idx="3">
                  <c:v>-0.68110000000000004</c:v>
                </c:pt>
                <c:pt idx="4">
                  <c:v>-0.68079999999999996</c:v>
                </c:pt>
                <c:pt idx="5">
                  <c:v>-0.68054999999999999</c:v>
                </c:pt>
                <c:pt idx="6">
                  <c:v>-0.68049999999999999</c:v>
                </c:pt>
                <c:pt idx="7">
                  <c:v>-0.68015000000000003</c:v>
                </c:pt>
                <c:pt idx="8">
                  <c:v>-0.67984999999999995</c:v>
                </c:pt>
                <c:pt idx="9">
                  <c:v>-0.6673</c:v>
                </c:pt>
                <c:pt idx="10">
                  <c:v>-0.66700000000000004</c:v>
                </c:pt>
                <c:pt idx="11">
                  <c:v>-0.66469999999999996</c:v>
                </c:pt>
                <c:pt idx="12">
                  <c:v>-0.44500000000000001</c:v>
                </c:pt>
                <c:pt idx="13">
                  <c:v>-0.44495000000000001</c:v>
                </c:pt>
                <c:pt idx="14">
                  <c:v>-0.44240000000000002</c:v>
                </c:pt>
                <c:pt idx="15">
                  <c:v>-0.44235000000000002</c:v>
                </c:pt>
                <c:pt idx="16">
                  <c:v>-0.44209999999999999</c:v>
                </c:pt>
                <c:pt idx="17">
                  <c:v>-0.44205</c:v>
                </c:pt>
                <c:pt idx="18">
                  <c:v>-0.44180000000000003</c:v>
                </c:pt>
                <c:pt idx="19">
                  <c:v>-0.44174999999999998</c:v>
                </c:pt>
                <c:pt idx="20">
                  <c:v>-0.4405</c:v>
                </c:pt>
                <c:pt idx="21">
                  <c:v>-0.44045000000000001</c:v>
                </c:pt>
                <c:pt idx="22">
                  <c:v>-0.43790000000000001</c:v>
                </c:pt>
                <c:pt idx="23">
                  <c:v>-0.43785000000000002</c:v>
                </c:pt>
                <c:pt idx="24">
                  <c:v>-0.43404999999999999</c:v>
                </c:pt>
                <c:pt idx="25">
                  <c:v>-0.434</c:v>
                </c:pt>
                <c:pt idx="26">
                  <c:v>-0.43369999999999997</c:v>
                </c:pt>
                <c:pt idx="27">
                  <c:v>-0.40594999999999998</c:v>
                </c:pt>
                <c:pt idx="28">
                  <c:v>-0.4037</c:v>
                </c:pt>
                <c:pt idx="29">
                  <c:v>-0.30075000000000002</c:v>
                </c:pt>
                <c:pt idx="30">
                  <c:v>-0.28784999999999999</c:v>
                </c:pt>
                <c:pt idx="31">
                  <c:v>-0.28270000000000001</c:v>
                </c:pt>
                <c:pt idx="32">
                  <c:v>-0.24745</c:v>
                </c:pt>
                <c:pt idx="33">
                  <c:v>-0.24679999999999999</c:v>
                </c:pt>
                <c:pt idx="34">
                  <c:v>-0.22009999999999999</c:v>
                </c:pt>
                <c:pt idx="35">
                  <c:v>-0.20945</c:v>
                </c:pt>
                <c:pt idx="36">
                  <c:v>-0.20649999999999999</c:v>
                </c:pt>
                <c:pt idx="37">
                  <c:v>-0.19589999999999999</c:v>
                </c:pt>
                <c:pt idx="38">
                  <c:v>-0.111</c:v>
                </c:pt>
                <c:pt idx="39">
                  <c:v>-9.9699999999999997E-2</c:v>
                </c:pt>
                <c:pt idx="40">
                  <c:v>-9.9650000000000002E-2</c:v>
                </c:pt>
                <c:pt idx="41">
                  <c:v>-8.3900000000000002E-2</c:v>
                </c:pt>
                <c:pt idx="42">
                  <c:v>-8.3849999999999994E-2</c:v>
                </c:pt>
                <c:pt idx="43">
                  <c:v>-7.7799999999999994E-2</c:v>
                </c:pt>
                <c:pt idx="44">
                  <c:v>-7.775E-2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xVal>
          <c:yVal>
            <c:numRef>
              <c:f>'Q_fit (4)'!$E$21:$E$100</c:f>
              <c:numCache>
                <c:formatCode>General</c:formatCode>
                <c:ptCount val="80"/>
                <c:pt idx="0">
                  <c:v>4.3734500002756249E-2</c:v>
                </c:pt>
                <c:pt idx="1">
                  <c:v>4.2685000000346918E-2</c:v>
                </c:pt>
                <c:pt idx="2">
                  <c:v>3.9988000004086643E-2</c:v>
                </c:pt>
                <c:pt idx="3">
                  <c:v>4.1138500004308298E-2</c:v>
                </c:pt>
                <c:pt idx="4">
                  <c:v>4.0941500003100373E-2</c:v>
                </c:pt>
                <c:pt idx="5">
                  <c:v>4.2593999998643994E-2</c:v>
                </c:pt>
                <c:pt idx="6">
                  <c:v>4.1544499996234663E-2</c:v>
                </c:pt>
                <c:pt idx="7">
                  <c:v>4.1997999993327539E-2</c:v>
                </c:pt>
                <c:pt idx="8">
                  <c:v>4.1000999997777399E-2</c:v>
                </c:pt>
                <c:pt idx="9">
                  <c:v>4.5976499997777864E-2</c:v>
                </c:pt>
                <c:pt idx="10">
                  <c:v>4.4979500002227724E-2</c:v>
                </c:pt>
                <c:pt idx="11">
                  <c:v>4.2702499995357357E-2</c:v>
                </c:pt>
                <c:pt idx="12">
                  <c:v>2.2499499995319638E-2</c:v>
                </c:pt>
                <c:pt idx="13">
                  <c:v>2.3349999995843973E-2</c:v>
                </c:pt>
                <c:pt idx="14">
                  <c:v>2.2355499997502193E-2</c:v>
                </c:pt>
                <c:pt idx="15">
                  <c:v>2.347600000211969E-2</c:v>
                </c:pt>
                <c:pt idx="16">
                  <c:v>2.1928499998466577E-2</c:v>
                </c:pt>
                <c:pt idx="17">
                  <c:v>2.317899999616202E-2</c:v>
                </c:pt>
                <c:pt idx="18">
                  <c:v>2.5231499996152706E-2</c:v>
                </c:pt>
                <c:pt idx="19">
                  <c:v>1.8781999999191612E-2</c:v>
                </c:pt>
                <c:pt idx="20">
                  <c:v>2.1644499996909872E-2</c:v>
                </c:pt>
                <c:pt idx="21">
                  <c:v>2.449499999784166E-2</c:v>
                </c:pt>
                <c:pt idx="22">
                  <c:v>2.0170499999949243E-2</c:v>
                </c:pt>
                <c:pt idx="23">
                  <c:v>1.8721000000368804E-2</c:v>
                </c:pt>
                <c:pt idx="24">
                  <c:v>2.1559000000706874E-2</c:v>
                </c:pt>
                <c:pt idx="25">
                  <c:v>2.0609500003047287E-2</c:v>
                </c:pt>
                <c:pt idx="26">
                  <c:v>1.9012500000826549E-2</c:v>
                </c:pt>
                <c:pt idx="27">
                  <c:v>1.7939999997906853E-2</c:v>
                </c:pt>
                <c:pt idx="28">
                  <c:v>2.2412499994970858E-2</c:v>
                </c:pt>
                <c:pt idx="29">
                  <c:v>1.1191999998118263E-2</c:v>
                </c:pt>
                <c:pt idx="30">
                  <c:v>1.5221000001474749E-2</c:v>
                </c:pt>
                <c:pt idx="31">
                  <c:v>1.1622500001976732E-2</c:v>
                </c:pt>
                <c:pt idx="32">
                  <c:v>7.9249999980675057E-3</c:v>
                </c:pt>
                <c:pt idx="33">
                  <c:v>1.4281499999924563E-2</c:v>
                </c:pt>
                <c:pt idx="34">
                  <c:v>7.648500002687797E-3</c:v>
                </c:pt>
                <c:pt idx="35">
                  <c:v>6.2049999978626147E-3</c:v>
                </c:pt>
                <c:pt idx="36">
                  <c:v>9.1844999988097697E-3</c:v>
                </c:pt>
                <c:pt idx="37">
                  <c:v>8.0904999995254911E-3</c:v>
                </c:pt>
                <c:pt idx="38">
                  <c:v>4.5394999979180284E-3</c:v>
                </c:pt>
                <c:pt idx="39">
                  <c:v>9.2525000000023283E-3</c:v>
                </c:pt>
                <c:pt idx="40">
                  <c:v>3.0299999343696982E-4</c:v>
                </c:pt>
                <c:pt idx="41">
                  <c:v>3.9104999959818088E-3</c:v>
                </c:pt>
                <c:pt idx="42">
                  <c:v>5.2609999984269962E-3</c:v>
                </c:pt>
                <c:pt idx="43">
                  <c:v>1.4714999997522682E-3</c:v>
                </c:pt>
                <c:pt idx="44">
                  <c:v>3.4220000015920959E-3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8-4F4E-9E2A-91DFE6F36155}"/>
            </c:ext>
          </c:extLst>
        </c:ser>
        <c:ser>
          <c:idx val="1"/>
          <c:order val="1"/>
          <c:tx>
            <c:strRef>
              <c:f>'Q_fit (4)'!$V$1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(4)'!$U$2:$U$19</c:f>
              <c:numCache>
                <c:formatCode>General</c:formatCode>
                <c:ptCount val="18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0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0.9</c:v>
                </c:pt>
              </c:numCache>
            </c:numRef>
          </c:xVal>
          <c:yVal>
            <c:numRef>
              <c:f>'Q_fit (4)'!$V$2:$V$19</c:f>
              <c:numCache>
                <c:formatCode>General</c:formatCode>
                <c:ptCount val="18"/>
                <c:pt idx="0">
                  <c:v>5.5114329072707025E-2</c:v>
                </c:pt>
                <c:pt idx="1">
                  <c:v>4.4479702413983455E-2</c:v>
                </c:pt>
                <c:pt idx="2">
                  <c:v>3.4964240806091645E-2</c:v>
                </c:pt>
                <c:pt idx="3">
                  <c:v>2.6567944249031576E-2</c:v>
                </c:pt>
                <c:pt idx="4">
                  <c:v>1.9290812742803257E-2</c:v>
                </c:pt>
                <c:pt idx="5">
                  <c:v>1.3132846287406682E-2</c:v>
                </c:pt>
                <c:pt idx="6">
                  <c:v>8.0940448828418117E-3</c:v>
                </c:pt>
                <c:pt idx="7">
                  <c:v>4.1744085291087456E-3</c:v>
                </c:pt>
                <c:pt idx="8">
                  <c:v>1.3739372262074434E-3</c:v>
                </c:pt>
                <c:pt idx="9">
                  <c:v>-3.0736902586215307E-4</c:v>
                </c:pt>
                <c:pt idx="10">
                  <c:v>-8.6951022709997943E-4</c:v>
                </c:pt>
                <c:pt idx="11">
                  <c:v>-3.1248637750606965E-4</c:v>
                </c:pt>
                <c:pt idx="12">
                  <c:v>1.3637025229195875E-3</c:v>
                </c:pt>
                <c:pt idx="13">
                  <c:v>4.1590564741769889E-3</c:v>
                </c:pt>
                <c:pt idx="14">
                  <c:v>8.0735754762661406E-3</c:v>
                </c:pt>
                <c:pt idx="15">
                  <c:v>1.3107259529187034E-2</c:v>
                </c:pt>
                <c:pt idx="16">
                  <c:v>1.9260108632939688E-2</c:v>
                </c:pt>
                <c:pt idx="17">
                  <c:v>2.6532122787524072E-2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18-4F4E-9E2A-91DFE6F36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2048"/>
        <c:axId val="1"/>
      </c:scatterChart>
      <c:valAx>
        <c:axId val="71769204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2048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6306163784321"/>
          <c:y val="0.92290463692038494"/>
          <c:w val="0.57077685494792596"/>
          <c:h val="0.9705236845394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542925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52155D-56DA-DE33-2056-C55A6CF23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18</xdr:row>
      <xdr:rowOff>95250</xdr:rowOff>
    </xdr:from>
    <xdr:to>
      <xdr:col>18</xdr:col>
      <xdr:colOff>57150</xdr:colOff>
      <xdr:row>44</xdr:row>
      <xdr:rowOff>66675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DA52CD26-657E-6B2C-153E-D291B874E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0</xdr:row>
      <xdr:rowOff>0</xdr:rowOff>
    </xdr:from>
    <xdr:to>
      <xdr:col>27</xdr:col>
      <xdr:colOff>428625</xdr:colOff>
      <xdr:row>18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E02975D-2310-634A-0AC2-D77B5B17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0</xdr:row>
      <xdr:rowOff>0</xdr:rowOff>
    </xdr:from>
    <xdr:to>
      <xdr:col>16</xdr:col>
      <xdr:colOff>447675</xdr:colOff>
      <xdr:row>18</xdr:row>
      <xdr:rowOff>123825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88DC1F4D-BB2C-B8A9-02F4-92D48D836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21</xdr:col>
      <xdr:colOff>381000</xdr:colOff>
      <xdr:row>25</xdr:row>
      <xdr:rowOff>28575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BC5EC471-1B2B-336A-1165-5DF02F7FB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552450</xdr:colOff>
      <xdr:row>18</xdr:row>
      <xdr:rowOff>47625</xdr:rowOff>
    </xdr:to>
    <xdr:graphicFrame macro="">
      <xdr:nvGraphicFramePr>
        <xdr:cNvPr id="5122" name="Chart 1">
          <a:extLst>
            <a:ext uri="{FF2B5EF4-FFF2-40B4-BE49-F238E27FC236}">
              <a16:creationId xmlns:a16="http://schemas.microsoft.com/office/drawing/2014/main" id="{826BE479-D1A9-8A04-3BFB-874D7954B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18</xdr:row>
      <xdr:rowOff>95250</xdr:rowOff>
    </xdr:from>
    <xdr:to>
      <xdr:col>18</xdr:col>
      <xdr:colOff>57150</xdr:colOff>
      <xdr:row>44</xdr:row>
      <xdr:rowOff>66675</xdr:rowOff>
    </xdr:to>
    <xdr:graphicFrame macro="">
      <xdr:nvGraphicFramePr>
        <xdr:cNvPr id="6146" name="Chart 1">
          <a:extLst>
            <a:ext uri="{FF2B5EF4-FFF2-40B4-BE49-F238E27FC236}">
              <a16:creationId xmlns:a16="http://schemas.microsoft.com/office/drawing/2014/main" id="{C9B3E913-7CDB-12FA-5FC5-1A6E1A8AF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4967" TargetMode="External"/><Relationship Id="rId21" Type="http://schemas.openxmlformats.org/officeDocument/2006/relationships/hyperlink" Target="http://www.konkoly.hu/cgi-bin/IBVS?4967" TargetMode="External"/><Relationship Id="rId42" Type="http://schemas.openxmlformats.org/officeDocument/2006/relationships/hyperlink" Target="http://www.konkoly.hu/cgi-bin/IBVS?5579" TargetMode="External"/><Relationship Id="rId47" Type="http://schemas.openxmlformats.org/officeDocument/2006/relationships/hyperlink" Target="http://www.konkoly.hu/cgi-bin/IBVS?5313" TargetMode="External"/><Relationship Id="rId63" Type="http://schemas.openxmlformats.org/officeDocument/2006/relationships/hyperlink" Target="http://www.konkoly.hu/cgi-bin/IBVS?5684" TargetMode="External"/><Relationship Id="rId68" Type="http://schemas.openxmlformats.org/officeDocument/2006/relationships/hyperlink" Target="http://www.konkoly.hu/cgi-bin/IBVS?5753" TargetMode="External"/><Relationship Id="rId84" Type="http://schemas.openxmlformats.org/officeDocument/2006/relationships/hyperlink" Target="http://www.konkoly.hu/cgi-bin/IBVS?5979" TargetMode="External"/><Relationship Id="rId89" Type="http://schemas.openxmlformats.org/officeDocument/2006/relationships/hyperlink" Target="http://www.bav-astro.de/sfs/BAVM_link.php?BAVMnr=220" TargetMode="External"/><Relationship Id="rId112" Type="http://schemas.openxmlformats.org/officeDocument/2006/relationships/hyperlink" Target="http://vsolj.cetus-net.org/no48.pdf" TargetMode="External"/><Relationship Id="rId16" Type="http://schemas.openxmlformats.org/officeDocument/2006/relationships/hyperlink" Target="http://www.konkoly.hu/cgi-bin/IBVS?4967" TargetMode="External"/><Relationship Id="rId107" Type="http://schemas.openxmlformats.org/officeDocument/2006/relationships/hyperlink" Target="http://vsolj.cetus-net.org/no48.pdf" TargetMode="External"/><Relationship Id="rId11" Type="http://schemas.openxmlformats.org/officeDocument/2006/relationships/hyperlink" Target="http://www.konkoly.hu/cgi-bin/IBVS?4967" TargetMode="External"/><Relationship Id="rId24" Type="http://schemas.openxmlformats.org/officeDocument/2006/relationships/hyperlink" Target="http://www.konkoly.hu/cgi-bin/IBVS?4967" TargetMode="External"/><Relationship Id="rId32" Type="http://schemas.openxmlformats.org/officeDocument/2006/relationships/hyperlink" Target="http://www.konkoly.hu/cgi-bin/IBVS?4967" TargetMode="External"/><Relationship Id="rId37" Type="http://schemas.openxmlformats.org/officeDocument/2006/relationships/hyperlink" Target="http://www.konkoly.hu/cgi-bin/IBVS?4967" TargetMode="External"/><Relationship Id="rId40" Type="http://schemas.openxmlformats.org/officeDocument/2006/relationships/hyperlink" Target="http://www.konkoly.hu/cgi-bin/IBVS?5313" TargetMode="External"/><Relationship Id="rId45" Type="http://schemas.openxmlformats.org/officeDocument/2006/relationships/hyperlink" Target="http://www.konkoly.hu/cgi-bin/IBVS?5313" TargetMode="External"/><Relationship Id="rId53" Type="http://schemas.openxmlformats.org/officeDocument/2006/relationships/hyperlink" Target="http://www.konkoly.hu/cgi-bin/IBVS?5434" TargetMode="External"/><Relationship Id="rId58" Type="http://schemas.openxmlformats.org/officeDocument/2006/relationships/hyperlink" Target="http://www.konkoly.hu/cgi-bin/IBVS?5579" TargetMode="External"/><Relationship Id="rId66" Type="http://schemas.openxmlformats.org/officeDocument/2006/relationships/hyperlink" Target="http://www.bav-astro.de/sfs/BAVM_link.php?BAVMnr=178" TargetMode="External"/><Relationship Id="rId74" Type="http://schemas.openxmlformats.org/officeDocument/2006/relationships/hyperlink" Target="http://www.konkoly.hu/cgi-bin/IBVS?5835" TargetMode="External"/><Relationship Id="rId79" Type="http://schemas.openxmlformats.org/officeDocument/2006/relationships/hyperlink" Target="http://www.bav-astro.de/sfs/BAVM_link.php?BAVMnr=209" TargetMode="External"/><Relationship Id="rId87" Type="http://schemas.openxmlformats.org/officeDocument/2006/relationships/hyperlink" Target="http://var.astro.cz/oejv/issues/oejv0160.pdf" TargetMode="External"/><Relationship Id="rId102" Type="http://schemas.openxmlformats.org/officeDocument/2006/relationships/hyperlink" Target="http://vsolj.cetus-net.org/no48.pdf" TargetMode="External"/><Relationship Id="rId110" Type="http://schemas.openxmlformats.org/officeDocument/2006/relationships/hyperlink" Target="http://vsolj.cetus-net.org/no48.pdf" TargetMode="External"/><Relationship Id="rId115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4967" TargetMode="External"/><Relationship Id="rId61" Type="http://schemas.openxmlformats.org/officeDocument/2006/relationships/hyperlink" Target="http://www.konkoly.hu/cgi-bin/IBVS?5753" TargetMode="External"/><Relationship Id="rId82" Type="http://schemas.openxmlformats.org/officeDocument/2006/relationships/hyperlink" Target="http://www.konkoly.hu/cgi-bin/IBVS?5979" TargetMode="External"/><Relationship Id="rId90" Type="http://schemas.openxmlformats.org/officeDocument/2006/relationships/hyperlink" Target="http://var.astro.cz/oejv/issues/oejv0160.pdf" TargetMode="External"/><Relationship Id="rId95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4967" TargetMode="External"/><Relationship Id="rId14" Type="http://schemas.openxmlformats.org/officeDocument/2006/relationships/hyperlink" Target="http://www.konkoly.hu/cgi-bin/IBVS?4967" TargetMode="External"/><Relationship Id="rId22" Type="http://schemas.openxmlformats.org/officeDocument/2006/relationships/hyperlink" Target="http://www.konkoly.hu/cgi-bin/IBVS?4967" TargetMode="External"/><Relationship Id="rId27" Type="http://schemas.openxmlformats.org/officeDocument/2006/relationships/hyperlink" Target="http://www.konkoly.hu/cgi-bin/IBVS?4967" TargetMode="External"/><Relationship Id="rId30" Type="http://schemas.openxmlformats.org/officeDocument/2006/relationships/hyperlink" Target="http://www.konkoly.hu/cgi-bin/IBVS?4967" TargetMode="External"/><Relationship Id="rId35" Type="http://schemas.openxmlformats.org/officeDocument/2006/relationships/hyperlink" Target="http://www.konkoly.hu/cgi-bin/IBVS?4967" TargetMode="External"/><Relationship Id="rId43" Type="http://schemas.openxmlformats.org/officeDocument/2006/relationships/hyperlink" Target="http://www.konkoly.hu/cgi-bin/IBVS?5579" TargetMode="External"/><Relationship Id="rId48" Type="http://schemas.openxmlformats.org/officeDocument/2006/relationships/hyperlink" Target="http://www.konkoly.hu/cgi-bin/IBVS?5434" TargetMode="External"/><Relationship Id="rId56" Type="http://schemas.openxmlformats.org/officeDocument/2006/relationships/hyperlink" Target="http://www.konkoly.hu/cgi-bin/IBVS?5684" TargetMode="External"/><Relationship Id="rId64" Type="http://schemas.openxmlformats.org/officeDocument/2006/relationships/hyperlink" Target="http://www.konkoly.hu/cgi-bin/IBVS?5684" TargetMode="External"/><Relationship Id="rId69" Type="http://schemas.openxmlformats.org/officeDocument/2006/relationships/hyperlink" Target="http://www.konkoly.hu/cgi-bin/IBVS?5753" TargetMode="External"/><Relationship Id="rId77" Type="http://schemas.openxmlformats.org/officeDocument/2006/relationships/hyperlink" Target="http://www.konkoly.hu/cgi-bin/IBVS?5835" TargetMode="External"/><Relationship Id="rId100" Type="http://schemas.openxmlformats.org/officeDocument/2006/relationships/hyperlink" Target="http://vsolj.cetus-net.org/no48.pdf" TargetMode="External"/><Relationship Id="rId105" Type="http://schemas.openxmlformats.org/officeDocument/2006/relationships/hyperlink" Target="http://vsolj.cetus-net.org/no48.pdf" TargetMode="External"/><Relationship Id="rId113" Type="http://schemas.openxmlformats.org/officeDocument/2006/relationships/hyperlink" Target="http://vsolj.cetus-net.org/no48.pdf" TargetMode="External"/><Relationship Id="rId8" Type="http://schemas.openxmlformats.org/officeDocument/2006/relationships/hyperlink" Target="http://www.konkoly.hu/cgi-bin/IBVS?4967" TargetMode="External"/><Relationship Id="rId51" Type="http://schemas.openxmlformats.org/officeDocument/2006/relationships/hyperlink" Target="http://www.konkoly.hu/cgi-bin/IBVS?5434" TargetMode="External"/><Relationship Id="rId72" Type="http://schemas.openxmlformats.org/officeDocument/2006/relationships/hyperlink" Target="http://www.konkoly.hu/cgi-bin/IBVS?5835" TargetMode="External"/><Relationship Id="rId80" Type="http://schemas.openxmlformats.org/officeDocument/2006/relationships/hyperlink" Target="http://www.bav-astro.de/sfs/BAVM_link.php?BAVMnr=209" TargetMode="External"/><Relationship Id="rId85" Type="http://schemas.openxmlformats.org/officeDocument/2006/relationships/hyperlink" Target="http://www.bav-astro.de/sfs/BAVM_link.php?BAVMnr=214" TargetMode="External"/><Relationship Id="rId93" Type="http://schemas.openxmlformats.org/officeDocument/2006/relationships/hyperlink" Target="http://www.bav-astro.de/sfs/BAVM_link.php?BAVMnr=220" TargetMode="External"/><Relationship Id="rId9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4967" TargetMode="External"/><Relationship Id="rId12" Type="http://schemas.openxmlformats.org/officeDocument/2006/relationships/hyperlink" Target="http://www.konkoly.hu/cgi-bin/IBVS?4967" TargetMode="External"/><Relationship Id="rId17" Type="http://schemas.openxmlformats.org/officeDocument/2006/relationships/hyperlink" Target="http://www.konkoly.hu/cgi-bin/IBVS?4967" TargetMode="External"/><Relationship Id="rId25" Type="http://schemas.openxmlformats.org/officeDocument/2006/relationships/hyperlink" Target="http://www.konkoly.hu/cgi-bin/IBVS?4967" TargetMode="External"/><Relationship Id="rId33" Type="http://schemas.openxmlformats.org/officeDocument/2006/relationships/hyperlink" Target="http://www.konkoly.hu/cgi-bin/IBVS?4967" TargetMode="External"/><Relationship Id="rId38" Type="http://schemas.openxmlformats.org/officeDocument/2006/relationships/hyperlink" Target="http://www.konkoly.hu/cgi-bin/IBVS?4967" TargetMode="External"/><Relationship Id="rId46" Type="http://schemas.openxmlformats.org/officeDocument/2006/relationships/hyperlink" Target="http://www.konkoly.hu/cgi-bin/IBVS?5313" TargetMode="External"/><Relationship Id="rId59" Type="http://schemas.openxmlformats.org/officeDocument/2006/relationships/hyperlink" Target="http://www.konkoly.hu/cgi-bin/IBVS?5684" TargetMode="External"/><Relationship Id="rId67" Type="http://schemas.openxmlformats.org/officeDocument/2006/relationships/hyperlink" Target="http://www.konkoly.hu/cgi-bin/IBVS?5753" TargetMode="External"/><Relationship Id="rId103" Type="http://schemas.openxmlformats.org/officeDocument/2006/relationships/hyperlink" Target="http://vsolj.cetus-net.org/no48.pdf" TargetMode="External"/><Relationship Id="rId108" Type="http://schemas.openxmlformats.org/officeDocument/2006/relationships/hyperlink" Target="http://vsolj.cetus-net.org/no48.pdf" TargetMode="External"/><Relationship Id="rId116" Type="http://schemas.openxmlformats.org/officeDocument/2006/relationships/hyperlink" Target="http://vsolj.cetus-net.org/no48.pdf" TargetMode="External"/><Relationship Id="rId20" Type="http://schemas.openxmlformats.org/officeDocument/2006/relationships/hyperlink" Target="http://www.konkoly.hu/cgi-bin/IBVS?4967" TargetMode="External"/><Relationship Id="rId41" Type="http://schemas.openxmlformats.org/officeDocument/2006/relationships/hyperlink" Target="http://www.konkoly.hu/cgi-bin/IBVS?5313" TargetMode="External"/><Relationship Id="rId54" Type="http://schemas.openxmlformats.org/officeDocument/2006/relationships/hyperlink" Target="http://www.konkoly.hu/cgi-bin/IBVS?5434" TargetMode="External"/><Relationship Id="rId62" Type="http://schemas.openxmlformats.org/officeDocument/2006/relationships/hyperlink" Target="http://www.konkoly.hu/cgi-bin/IBVS?5753" TargetMode="External"/><Relationship Id="rId70" Type="http://schemas.openxmlformats.org/officeDocument/2006/relationships/hyperlink" Target="http://www.konkoly.hu/cgi-bin/IBVS?5753" TargetMode="External"/><Relationship Id="rId75" Type="http://schemas.openxmlformats.org/officeDocument/2006/relationships/hyperlink" Target="http://www.konkoly.hu/cgi-bin/IBVS?5835" TargetMode="External"/><Relationship Id="rId83" Type="http://schemas.openxmlformats.org/officeDocument/2006/relationships/hyperlink" Target="http://www.konkoly.hu/cgi-bin/IBVS?5979" TargetMode="External"/><Relationship Id="rId88" Type="http://schemas.openxmlformats.org/officeDocument/2006/relationships/hyperlink" Target="http://www.konkoly.hu/cgi-bin/IBVS?6007" TargetMode="External"/><Relationship Id="rId91" Type="http://schemas.openxmlformats.org/officeDocument/2006/relationships/hyperlink" Target="http://var.astro.cz/oejv/issues/oejv0160.pdf" TargetMode="External"/><Relationship Id="rId96" Type="http://schemas.openxmlformats.org/officeDocument/2006/relationships/hyperlink" Target="http://www.bav-astro.de/sfs/BAVM_link.php?BAVMnr=231" TargetMode="External"/><Relationship Id="rId111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4967" TargetMode="External"/><Relationship Id="rId15" Type="http://schemas.openxmlformats.org/officeDocument/2006/relationships/hyperlink" Target="http://www.konkoly.hu/cgi-bin/IBVS?4967" TargetMode="External"/><Relationship Id="rId23" Type="http://schemas.openxmlformats.org/officeDocument/2006/relationships/hyperlink" Target="http://www.konkoly.hu/cgi-bin/IBVS?4967" TargetMode="External"/><Relationship Id="rId28" Type="http://schemas.openxmlformats.org/officeDocument/2006/relationships/hyperlink" Target="http://www.konkoly.hu/cgi-bin/IBVS?4967" TargetMode="External"/><Relationship Id="rId36" Type="http://schemas.openxmlformats.org/officeDocument/2006/relationships/hyperlink" Target="http://www.konkoly.hu/cgi-bin/IBVS?4967" TargetMode="External"/><Relationship Id="rId49" Type="http://schemas.openxmlformats.org/officeDocument/2006/relationships/hyperlink" Target="http://www.konkoly.hu/cgi-bin/IBVS?5434" TargetMode="External"/><Relationship Id="rId57" Type="http://schemas.openxmlformats.org/officeDocument/2006/relationships/hyperlink" Target="http://www.konkoly.hu/cgi-bin/IBVS?5753" TargetMode="External"/><Relationship Id="rId106" Type="http://schemas.openxmlformats.org/officeDocument/2006/relationships/hyperlink" Target="http://vsolj.cetus-net.org/no48.pdf" TargetMode="External"/><Relationship Id="rId114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konkoly.hu/cgi-bin/IBVS?4967" TargetMode="External"/><Relationship Id="rId31" Type="http://schemas.openxmlformats.org/officeDocument/2006/relationships/hyperlink" Target="http://www.konkoly.hu/cgi-bin/IBVS?4967" TargetMode="External"/><Relationship Id="rId44" Type="http://schemas.openxmlformats.org/officeDocument/2006/relationships/hyperlink" Target="http://www.konkoly.hu/cgi-bin/IBVS?5313" TargetMode="External"/><Relationship Id="rId52" Type="http://schemas.openxmlformats.org/officeDocument/2006/relationships/hyperlink" Target="http://www.konkoly.hu/cgi-bin/IBVS?5434" TargetMode="External"/><Relationship Id="rId60" Type="http://schemas.openxmlformats.org/officeDocument/2006/relationships/hyperlink" Target="http://www.bav-astro.de/sfs/BAVM_link.php?BAVMnr=178" TargetMode="External"/><Relationship Id="rId65" Type="http://schemas.openxmlformats.org/officeDocument/2006/relationships/hyperlink" Target="http://www.konkoly.hu/cgi-bin/IBVS?5753" TargetMode="External"/><Relationship Id="rId73" Type="http://schemas.openxmlformats.org/officeDocument/2006/relationships/hyperlink" Target="http://www.konkoly.hu/cgi-bin/IBVS?5835" TargetMode="External"/><Relationship Id="rId78" Type="http://schemas.openxmlformats.org/officeDocument/2006/relationships/hyperlink" Target="http://www.bav-astro.de/sfs/BAVM_link.php?BAVMnr=201" TargetMode="External"/><Relationship Id="rId81" Type="http://schemas.openxmlformats.org/officeDocument/2006/relationships/hyperlink" Target="http://www.konkoly.hu/cgi-bin/IBVS?5929" TargetMode="External"/><Relationship Id="rId86" Type="http://schemas.openxmlformats.org/officeDocument/2006/relationships/hyperlink" Target="http://var.astro.cz/oejv/issues/oejv0160.pdf" TargetMode="External"/><Relationship Id="rId94" Type="http://schemas.openxmlformats.org/officeDocument/2006/relationships/hyperlink" Target="http://var.astro.cz/oejv/issues/oejv0160.pdf" TargetMode="External"/><Relationship Id="rId99" Type="http://schemas.openxmlformats.org/officeDocument/2006/relationships/hyperlink" Target="http://www.konkoly.hu/cgi-bin/IBVS?4967" TargetMode="External"/><Relationship Id="rId101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konkoly.hu/cgi-bin/IBVS?4967" TargetMode="External"/><Relationship Id="rId9" Type="http://schemas.openxmlformats.org/officeDocument/2006/relationships/hyperlink" Target="http://www.konkoly.hu/cgi-bin/IBVS?4967" TargetMode="External"/><Relationship Id="rId13" Type="http://schemas.openxmlformats.org/officeDocument/2006/relationships/hyperlink" Target="http://www.konkoly.hu/cgi-bin/IBVS?4967" TargetMode="External"/><Relationship Id="rId18" Type="http://schemas.openxmlformats.org/officeDocument/2006/relationships/hyperlink" Target="http://www.konkoly.hu/cgi-bin/IBVS?4967" TargetMode="External"/><Relationship Id="rId39" Type="http://schemas.openxmlformats.org/officeDocument/2006/relationships/hyperlink" Target="http://www.konkoly.hu/cgi-bin/IBVS?5313" TargetMode="External"/><Relationship Id="rId109" Type="http://schemas.openxmlformats.org/officeDocument/2006/relationships/hyperlink" Target="http://vsolj.cetus-net.org/no48.pdf" TargetMode="External"/><Relationship Id="rId34" Type="http://schemas.openxmlformats.org/officeDocument/2006/relationships/hyperlink" Target="http://www.konkoly.hu/cgi-bin/IBVS?4967" TargetMode="External"/><Relationship Id="rId50" Type="http://schemas.openxmlformats.org/officeDocument/2006/relationships/hyperlink" Target="http://www.konkoly.hu/cgi-bin/IBVS?5434" TargetMode="External"/><Relationship Id="rId55" Type="http://schemas.openxmlformats.org/officeDocument/2006/relationships/hyperlink" Target="http://www.konkoly.hu/cgi-bin/IBVS?5434" TargetMode="External"/><Relationship Id="rId76" Type="http://schemas.openxmlformats.org/officeDocument/2006/relationships/hyperlink" Target="http://www.konkoly.hu/cgi-bin/IBVS?5835" TargetMode="External"/><Relationship Id="rId97" Type="http://schemas.openxmlformats.org/officeDocument/2006/relationships/hyperlink" Target="http://var.astro.cz/oejv/issues/oejv0160.pdf" TargetMode="External"/><Relationship Id="rId104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4967" TargetMode="External"/><Relationship Id="rId71" Type="http://schemas.openxmlformats.org/officeDocument/2006/relationships/hyperlink" Target="http://www.bav-astro.de/sfs/BAVM_link.php?BAVMnr=201" TargetMode="External"/><Relationship Id="rId9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4967" TargetMode="External"/><Relationship Id="rId29" Type="http://schemas.openxmlformats.org/officeDocument/2006/relationships/hyperlink" Target="http://www.konkoly.hu/cgi-bin/IBVS?49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W163"/>
  <sheetViews>
    <sheetView tabSelected="1" workbookViewId="0">
      <pane xSplit="14" ySplit="22" topLeftCell="O158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/>
  <cols>
    <col min="1" max="1" width="14.42578125" style="1" customWidth="1"/>
    <col min="2" max="2" width="3.7109375" style="1" customWidth="1"/>
    <col min="3" max="4" width="11.85546875" style="1" customWidth="1"/>
    <col min="5" max="5" width="9.140625" style="1" customWidth="1"/>
    <col min="6" max="6" width="16.5703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>
      <c r="A1" s="2" t="s">
        <v>0</v>
      </c>
      <c r="V1" s="3" t="s">
        <v>1</v>
      </c>
      <c r="W1" s="4" t="s">
        <v>2</v>
      </c>
    </row>
    <row r="2" spans="1:23">
      <c r="A2" s="1" t="s">
        <v>3</v>
      </c>
      <c r="B2" s="1" t="s">
        <v>4</v>
      </c>
      <c r="D2" s="1" t="s">
        <v>5</v>
      </c>
      <c r="V2" s="1">
        <v>-7000</v>
      </c>
      <c r="W2" s="1">
        <f t="shared" ref="W2:W26" si="0">+D$11+D$12*V2+D$13*V2^2</f>
        <v>-2.1440095582118984E-2</v>
      </c>
    </row>
    <row r="3" spans="1:23">
      <c r="V3" s="1">
        <v>-6000</v>
      </c>
      <c r="W3" s="1">
        <f t="shared" si="0"/>
        <v>-2.0528855981887563E-2</v>
      </c>
    </row>
    <row r="4" spans="1:23">
      <c r="A4" s="5" t="s">
        <v>6</v>
      </c>
      <c r="C4" s="6" t="s">
        <v>7</v>
      </c>
      <c r="D4" s="7" t="s">
        <v>7</v>
      </c>
      <c r="V4" s="1">
        <v>-5000</v>
      </c>
      <c r="W4" s="1">
        <f t="shared" si="0"/>
        <v>-1.8689426992988967E-2</v>
      </c>
    </row>
    <row r="5" spans="1:23">
      <c r="A5" s="8" t="s">
        <v>8</v>
      </c>
      <c r="B5"/>
      <c r="C5" s="9">
        <v>-9.5</v>
      </c>
      <c r="D5" t="s">
        <v>9</v>
      </c>
      <c r="V5" s="1">
        <v>-4000</v>
      </c>
      <c r="W5" s="1">
        <f t="shared" si="0"/>
        <v>-1.5921808615423211E-2</v>
      </c>
    </row>
    <row r="6" spans="1:23">
      <c r="A6" s="5" t="s">
        <v>10</v>
      </c>
      <c r="V6" s="1">
        <v>-3000</v>
      </c>
      <c r="W6" s="1">
        <f t="shared" si="0"/>
        <v>-1.2226000849190288E-2</v>
      </c>
    </row>
    <row r="7" spans="1:23">
      <c r="A7" s="1" t="s">
        <v>11</v>
      </c>
      <c r="C7" s="10">
        <f>+D7-C8/2</f>
        <v>52607.440054999999</v>
      </c>
      <c r="D7" s="11">
        <v>52607.595000000001</v>
      </c>
      <c r="V7" s="1">
        <v>-2000</v>
      </c>
      <c r="W7" s="1">
        <f t="shared" si="0"/>
        <v>-7.6020036942901935E-3</v>
      </c>
    </row>
    <row r="8" spans="1:23">
      <c r="A8" s="1" t="s">
        <v>12</v>
      </c>
      <c r="C8" s="12">
        <v>0.30989</v>
      </c>
      <c r="D8" s="13" t="s">
        <v>13</v>
      </c>
      <c r="E8" s="14"/>
      <c r="V8" s="1">
        <v>-1000</v>
      </c>
      <c r="W8" s="1">
        <f t="shared" si="0"/>
        <v>-2.0498171507229331E-3</v>
      </c>
    </row>
    <row r="9" spans="1:23">
      <c r="A9" s="15" t="s">
        <v>14</v>
      </c>
      <c r="C9" s="16">
        <v>120</v>
      </c>
      <c r="D9" s="15" t="str">
        <f>"F"&amp;C9</f>
        <v>F120</v>
      </c>
      <c r="E9" s="15" t="str">
        <f>"G"&amp;C9</f>
        <v>G120</v>
      </c>
      <c r="V9" s="1">
        <v>0</v>
      </c>
      <c r="W9" s="1">
        <f t="shared" si="0"/>
        <v>4.4305587815114938E-3</v>
      </c>
    </row>
    <row r="10" spans="1:23">
      <c r="C10" s="3" t="s">
        <v>15</v>
      </c>
      <c r="D10" s="3" t="s">
        <v>16</v>
      </c>
      <c r="V10" s="1">
        <v>1000</v>
      </c>
      <c r="W10" s="1">
        <f t="shared" si="0"/>
        <v>1.1839124102413088E-2</v>
      </c>
    </row>
    <row r="11" spans="1:23">
      <c r="A11" s="1" t="s">
        <v>17</v>
      </c>
      <c r="C11" s="17">
        <f ca="1">INTERCEPT(INDIRECT(E9):G1002,INDIRECT(D9):$F1002)</f>
        <v>-3.0387869424121389E-2</v>
      </c>
      <c r="D11" s="18">
        <f>+E11*F11</f>
        <v>4.4305587815114938E-3</v>
      </c>
      <c r="E11" s="19">
        <v>0.44305587815114933</v>
      </c>
      <c r="F11" s="1">
        <v>0.01</v>
      </c>
      <c r="V11" s="1">
        <v>2000</v>
      </c>
      <c r="W11" s="1">
        <f t="shared" si="0"/>
        <v>2.0175878811981851E-2</v>
      </c>
    </row>
    <row r="12" spans="1:23">
      <c r="A12" s="1" t="s">
        <v>18</v>
      </c>
      <c r="C12" s="17">
        <f ca="1">SLOPE(INDIRECT(E9):G1002,INDIRECT(D9):$F1002)</f>
        <v>1.5684556663240911E-5</v>
      </c>
      <c r="D12" s="18">
        <f>+E12*F12</f>
        <v>6.9444706265680103E-6</v>
      </c>
      <c r="E12" s="20">
        <v>0.69444706265680101</v>
      </c>
      <c r="F12" s="1">
        <v>1.0000000000000001E-5</v>
      </c>
      <c r="V12" s="1">
        <v>3000</v>
      </c>
      <c r="W12" s="1">
        <f t="shared" si="0"/>
        <v>2.9440822910217775E-2</v>
      </c>
    </row>
    <row r="13" spans="1:23">
      <c r="A13" s="1" t="s">
        <v>19</v>
      </c>
      <c r="C13" s="18" t="s">
        <v>20</v>
      </c>
      <c r="D13" s="21">
        <f>+E13*F13</f>
        <v>4.6409469433358346E-10</v>
      </c>
      <c r="E13" s="22">
        <v>0.46409469433358341</v>
      </c>
      <c r="F13" s="1">
        <v>1.0000000000000001E-9</v>
      </c>
      <c r="V13" s="1">
        <v>4000</v>
      </c>
      <c r="W13" s="1">
        <f t="shared" si="0"/>
        <v>3.9633956397120876E-2</v>
      </c>
    </row>
    <row r="14" spans="1:23">
      <c r="A14" s="1" t="s">
        <v>21</v>
      </c>
      <c r="E14" s="1">
        <f>SUM(T21:T1659)</f>
        <v>2.6857910482852423E-2</v>
      </c>
      <c r="V14" s="1">
        <v>5000</v>
      </c>
      <c r="W14" s="1">
        <f t="shared" si="0"/>
        <v>5.0755279272691134E-2</v>
      </c>
    </row>
    <row r="15" spans="1:23">
      <c r="A15" s="5" t="s">
        <v>22</v>
      </c>
      <c r="C15" s="23">
        <f ca="1">(C7+C11)+(C8+C12)*INT(MAX(F21:F3519))</f>
        <v>59612.20785516483</v>
      </c>
      <c r="D15" s="10">
        <f>+C7+INT(MAX(F21:F1574))*C8+D11+D12*INT(MAX(F21:F4009))+D13*INT(MAX(F21:F4036)^2)</f>
        <v>59612.282225369847</v>
      </c>
      <c r="E15" s="24" t="s">
        <v>23</v>
      </c>
      <c r="F15" s="9">
        <v>1</v>
      </c>
      <c r="V15" s="1">
        <v>6000</v>
      </c>
      <c r="W15" s="1">
        <f t="shared" si="0"/>
        <v>6.2804791536928556E-2</v>
      </c>
    </row>
    <row r="16" spans="1:23">
      <c r="A16" s="5" t="s">
        <v>24</v>
      </c>
      <c r="C16" s="23">
        <f ca="1">+C8+C12</f>
        <v>0.30990568455666323</v>
      </c>
      <c r="D16" s="25">
        <f>+C8+D12+2*D13*MAX(F21:F119)</f>
        <v>0.30990286446254744</v>
      </c>
      <c r="E16" s="24" t="s">
        <v>25</v>
      </c>
      <c r="F16" s="26">
        <f ca="1">NOW()+15018.5+$C$5/24</f>
        <v>60178.834106481481</v>
      </c>
      <c r="V16" s="1">
        <v>7000</v>
      </c>
      <c r="W16" s="1">
        <f t="shared" si="0"/>
        <v>7.5782493189833156E-2</v>
      </c>
    </row>
    <row r="17" spans="1:23">
      <c r="A17" s="17" t="s">
        <v>26</v>
      </c>
      <c r="C17" s="1">
        <f>COUNT(C21:C4725)</f>
        <v>143</v>
      </c>
      <c r="E17" s="24" t="s">
        <v>27</v>
      </c>
      <c r="F17" s="26">
        <f ca="1">ROUND(2*(F16-$C$7)/$C$8,0)/2+F15</f>
        <v>24433.5</v>
      </c>
      <c r="V17" s="1">
        <v>8000</v>
      </c>
      <c r="W17" s="1">
        <f t="shared" si="0"/>
        <v>8.9688384231404919E-2</v>
      </c>
    </row>
    <row r="18" spans="1:23">
      <c r="A18" s="5" t="s">
        <v>28</v>
      </c>
      <c r="C18" s="27">
        <f ca="1">+C15</f>
        <v>59612.20785516483</v>
      </c>
      <c r="D18" s="28">
        <f ca="1">C16</f>
        <v>0.30990568455666323</v>
      </c>
      <c r="E18" s="24" t="s">
        <v>29</v>
      </c>
      <c r="F18" s="10">
        <f ca="1">ROUND(2*(F16-$C$15)/$C$16,0)/2+F15</f>
        <v>1829.5</v>
      </c>
      <c r="V18" s="1">
        <v>9000</v>
      </c>
      <c r="W18" s="1">
        <f t="shared" si="0"/>
        <v>0.10452246466164386</v>
      </c>
    </row>
    <row r="19" spans="1:23">
      <c r="A19" s="5" t="s">
        <v>30</v>
      </c>
      <c r="C19" s="151">
        <f>D15</f>
        <v>59612.282225369847</v>
      </c>
      <c r="D19" s="152">
        <f>+D16</f>
        <v>0.30990286446254744</v>
      </c>
      <c r="E19" s="24" t="s">
        <v>31</v>
      </c>
      <c r="F19" s="31">
        <f ca="1">+$C$15+$C$16*F18-15018.5-$C$5/24</f>
        <v>45161.076138394579</v>
      </c>
      <c r="G19" s="10" t="str">
        <f>"G"&amp;E9</f>
        <v>GG120</v>
      </c>
      <c r="V19" s="1">
        <v>10000</v>
      </c>
      <c r="W19" s="1">
        <f t="shared" si="0"/>
        <v>0.12028473448054994</v>
      </c>
    </row>
    <row r="20" spans="1:23" ht="14.25">
      <c r="A20" s="3" t="s">
        <v>32</v>
      </c>
      <c r="B20" s="3" t="s">
        <v>33</v>
      </c>
      <c r="C20" s="3" t="s">
        <v>34</v>
      </c>
      <c r="D20" s="3" t="s">
        <v>35</v>
      </c>
      <c r="E20" s="3" t="s">
        <v>36</v>
      </c>
      <c r="F20" s="3" t="s">
        <v>1</v>
      </c>
      <c r="G20" s="3" t="s">
        <v>37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42</v>
      </c>
      <c r="M20" s="4" t="s">
        <v>43</v>
      </c>
      <c r="N20" s="4" t="s">
        <v>44</v>
      </c>
      <c r="O20" s="4" t="s">
        <v>45</v>
      </c>
      <c r="P20" s="4" t="s">
        <v>2</v>
      </c>
      <c r="Q20" s="3" t="s">
        <v>46</v>
      </c>
      <c r="R20" s="32" t="s">
        <v>47</v>
      </c>
      <c r="S20" s="32" t="s">
        <v>48</v>
      </c>
      <c r="T20" s="32" t="s">
        <v>49</v>
      </c>
      <c r="V20" s="1">
        <v>11000</v>
      </c>
      <c r="W20" s="1">
        <f t="shared" si="0"/>
        <v>0.13697519368812322</v>
      </c>
    </row>
    <row r="21" spans="1:23">
      <c r="A21" s="33" t="s">
        <v>50</v>
      </c>
      <c r="B21" s="18" t="s">
        <v>51</v>
      </c>
      <c r="C21" s="34">
        <v>50495.5219</v>
      </c>
      <c r="D21" s="34">
        <v>4.0000000000000002E-4</v>
      </c>
      <c r="E21" s="1">
        <f t="shared" ref="E21:E52" si="1">+(C21-C$7)/C$8</f>
        <v>-6815.0574558714361</v>
      </c>
      <c r="F21" s="1">
        <f t="shared" ref="F21:F52" si="2">ROUND(2*E21,0)/2</f>
        <v>-6815</v>
      </c>
      <c r="G21" s="1">
        <f t="shared" ref="G21:G52" si="3">+C21-(C$7+F21*C$8)</f>
        <v>-1.7805000003136229E-2</v>
      </c>
      <c r="K21" s="1">
        <f t="shared" ref="K21:K52" si="4">G21</f>
        <v>-1.7805000003136229E-2</v>
      </c>
      <c r="O21" s="1">
        <f ca="1">+C$11+C$12*$F21</f>
        <v>-0.13727812308410819</v>
      </c>
      <c r="P21" s="1">
        <f t="shared" ref="P21:P52" si="5">+D$11+D$12*F21+D$13*F21^2</f>
        <v>-2.1341490133614322E-2</v>
      </c>
      <c r="Q21" s="153">
        <f t="shared" ref="Q21:Q52" si="6">+C21-15018.5</f>
        <v>35477.0219</v>
      </c>
      <c r="R21" s="1">
        <f t="shared" ref="R21:R52" si="7">+(P21-G21)^2</f>
        <v>1.2506762442968963E-5</v>
      </c>
      <c r="S21" s="1">
        <v>1</v>
      </c>
      <c r="T21" s="1">
        <f t="shared" ref="T21:T52" si="8">S21*R21</f>
        <v>1.2506762442968963E-5</v>
      </c>
      <c r="V21" s="1">
        <v>12000</v>
      </c>
      <c r="W21" s="1">
        <f t="shared" si="0"/>
        <v>0.15459384228436363</v>
      </c>
    </row>
    <row r="22" spans="1:23">
      <c r="A22" s="33" t="s">
        <v>50</v>
      </c>
      <c r="B22" s="18" t="s">
        <v>51</v>
      </c>
      <c r="C22" s="34">
        <v>50495.522400000002</v>
      </c>
      <c r="D22" s="34">
        <v>5.9999999999999995E-4</v>
      </c>
      <c r="E22" s="1">
        <f t="shared" si="1"/>
        <v>-6815.0558423956809</v>
      </c>
      <c r="F22" s="1">
        <f t="shared" si="2"/>
        <v>-6815</v>
      </c>
      <c r="G22" s="1">
        <f t="shared" si="3"/>
        <v>-1.7305000001215376E-2</v>
      </c>
      <c r="K22" s="1">
        <f t="shared" si="4"/>
        <v>-1.7305000001215376E-2</v>
      </c>
      <c r="P22" s="1">
        <f t="shared" si="5"/>
        <v>-2.1341490133614322E-2</v>
      </c>
      <c r="Q22" s="153">
        <f t="shared" si="6"/>
        <v>35477.022400000002</v>
      </c>
      <c r="R22" s="1">
        <f t="shared" si="7"/>
        <v>1.6293252588954061E-5</v>
      </c>
      <c r="S22" s="1">
        <v>1</v>
      </c>
      <c r="T22" s="1">
        <f t="shared" si="8"/>
        <v>1.6293252588954061E-5</v>
      </c>
      <c r="V22" s="1">
        <v>13000</v>
      </c>
      <c r="W22" s="1">
        <f t="shared" si="0"/>
        <v>0.17314068026927124</v>
      </c>
    </row>
    <row r="23" spans="1:23">
      <c r="A23" s="33" t="s">
        <v>50</v>
      </c>
      <c r="B23" s="18" t="s">
        <v>52</v>
      </c>
      <c r="C23" s="34">
        <v>50495.675000000003</v>
      </c>
      <c r="D23" s="34">
        <v>1E-3</v>
      </c>
      <c r="E23" s="1">
        <f t="shared" si="1"/>
        <v>-6814.5634095969417</v>
      </c>
      <c r="F23" s="1">
        <f t="shared" si="2"/>
        <v>-6814.5</v>
      </c>
      <c r="G23" s="1">
        <f t="shared" si="3"/>
        <v>-1.9649999994726386E-2</v>
      </c>
      <c r="K23" s="1">
        <f t="shared" si="4"/>
        <v>-1.9649999994726386E-2</v>
      </c>
      <c r="P23" s="1">
        <f t="shared" si="5"/>
        <v>-2.1341180587619243E-2</v>
      </c>
      <c r="Q23" s="153">
        <f t="shared" si="6"/>
        <v>35477.175000000003</v>
      </c>
      <c r="R23" s="1">
        <f t="shared" si="7"/>
        <v>2.8600917977774345E-6</v>
      </c>
      <c r="S23" s="1">
        <v>0.6</v>
      </c>
      <c r="T23" s="1">
        <f t="shared" si="8"/>
        <v>1.7160550786664606E-6</v>
      </c>
      <c r="V23" s="1">
        <v>14000</v>
      </c>
      <c r="W23" s="1">
        <f t="shared" si="0"/>
        <v>0.192615707642846</v>
      </c>
    </row>
    <row r="24" spans="1:23">
      <c r="A24" s="33" t="s">
        <v>50</v>
      </c>
      <c r="B24" s="18" t="s">
        <v>52</v>
      </c>
      <c r="C24" s="34">
        <v>50495.678</v>
      </c>
      <c r="D24" s="34">
        <v>1E-3</v>
      </c>
      <c r="E24" s="1">
        <f t="shared" si="1"/>
        <v>-6814.553728742455</v>
      </c>
      <c r="F24" s="1">
        <f t="shared" si="2"/>
        <v>-6814.5</v>
      </c>
      <c r="G24" s="1">
        <f t="shared" si="3"/>
        <v>-1.6649999997753184E-2</v>
      </c>
      <c r="K24" s="1">
        <f t="shared" si="4"/>
        <v>-1.6649999997753184E-2</v>
      </c>
      <c r="P24" s="1">
        <f t="shared" si="5"/>
        <v>-2.1341180587619243E-2</v>
      </c>
      <c r="Q24" s="153">
        <f t="shared" si="6"/>
        <v>35477.178</v>
      </c>
      <c r="R24" s="1">
        <f t="shared" si="7"/>
        <v>2.2007175326736061E-5</v>
      </c>
      <c r="S24" s="1">
        <v>0.6</v>
      </c>
      <c r="T24" s="1">
        <f t="shared" si="8"/>
        <v>1.3204305196041636E-5</v>
      </c>
      <c r="V24" s="1">
        <v>15000</v>
      </c>
      <c r="W24" s="1">
        <f t="shared" si="0"/>
        <v>0.21301892440508793</v>
      </c>
    </row>
    <row r="25" spans="1:23">
      <c r="A25" s="33" t="s">
        <v>50</v>
      </c>
      <c r="B25" s="18" t="s">
        <v>52</v>
      </c>
      <c r="C25" s="34">
        <v>50496.601999999999</v>
      </c>
      <c r="D25" s="34">
        <v>1E-3</v>
      </c>
      <c r="E25" s="1">
        <f t="shared" si="1"/>
        <v>-6811.5720255574561</v>
      </c>
      <c r="F25" s="1">
        <f t="shared" si="2"/>
        <v>-6811.5</v>
      </c>
      <c r="G25" s="1">
        <f t="shared" si="3"/>
        <v>-2.2320000003674068E-2</v>
      </c>
      <c r="K25" s="1">
        <f t="shared" si="4"/>
        <v>-2.2320000003674068E-2</v>
      </c>
      <c r="P25" s="1">
        <f t="shared" si="5"/>
        <v>-2.1339318438654508E-2</v>
      </c>
      <c r="Q25" s="153">
        <f t="shared" si="6"/>
        <v>35478.101999999999</v>
      </c>
      <c r="R25" s="1">
        <f t="shared" si="7"/>
        <v>9.6173633196921259E-7</v>
      </c>
      <c r="S25" s="1">
        <v>0.6</v>
      </c>
      <c r="T25" s="1">
        <f t="shared" si="8"/>
        <v>5.7704179918152758E-7</v>
      </c>
      <c r="V25" s="1">
        <v>16000</v>
      </c>
      <c r="W25" s="1">
        <f t="shared" si="0"/>
        <v>0.23435033055599702</v>
      </c>
    </row>
    <row r="26" spans="1:23">
      <c r="A26" s="33" t="s">
        <v>50</v>
      </c>
      <c r="B26" s="18" t="s">
        <v>52</v>
      </c>
      <c r="C26" s="34">
        <v>50496.605000000003</v>
      </c>
      <c r="D26" s="34">
        <v>1E-3</v>
      </c>
      <c r="E26" s="1">
        <f t="shared" si="1"/>
        <v>-6811.5623447029457</v>
      </c>
      <c r="F26" s="1">
        <f t="shared" si="2"/>
        <v>-6811.5</v>
      </c>
      <c r="G26" s="1">
        <f t="shared" si="3"/>
        <v>-1.9319999999424908E-2</v>
      </c>
      <c r="K26" s="1">
        <f t="shared" si="4"/>
        <v>-1.9319999999424908E-2</v>
      </c>
      <c r="P26" s="1">
        <f t="shared" si="5"/>
        <v>-2.1339318438654508E-2</v>
      </c>
      <c r="Q26" s="153">
        <f t="shared" si="6"/>
        <v>35478.105000000003</v>
      </c>
      <c r="R26" s="1">
        <f t="shared" si="7"/>
        <v>4.0776469590126669E-6</v>
      </c>
      <c r="S26" s="1">
        <v>0.6</v>
      </c>
      <c r="T26" s="1">
        <f t="shared" si="8"/>
        <v>2.4465881754075999E-6</v>
      </c>
      <c r="V26" s="1">
        <v>17000</v>
      </c>
      <c r="W26" s="1">
        <f t="shared" si="0"/>
        <v>0.25660992609557332</v>
      </c>
    </row>
    <row r="27" spans="1:23">
      <c r="A27" s="33" t="s">
        <v>50</v>
      </c>
      <c r="B27" s="18" t="s">
        <v>51</v>
      </c>
      <c r="C27" s="34">
        <v>50496.758999999998</v>
      </c>
      <c r="D27" s="34">
        <v>2.0000000000000001E-4</v>
      </c>
      <c r="E27" s="1">
        <f t="shared" si="1"/>
        <v>-6811.0653941721284</v>
      </c>
      <c r="F27" s="1">
        <f t="shared" si="2"/>
        <v>-6811</v>
      </c>
      <c r="G27" s="1">
        <f t="shared" si="3"/>
        <v>-2.0264999999199063E-2</v>
      </c>
      <c r="K27" s="1">
        <f t="shared" si="4"/>
        <v>-2.0264999999199063E-2</v>
      </c>
      <c r="P27" s="1">
        <f t="shared" si="5"/>
        <v>-2.1339007268328002E-2</v>
      </c>
      <c r="Q27" s="153">
        <f t="shared" si="6"/>
        <v>35478.258999999998</v>
      </c>
      <c r="R27" s="1">
        <f t="shared" si="7"/>
        <v>1.1534916141418028E-6</v>
      </c>
      <c r="S27" s="1">
        <v>1</v>
      </c>
      <c r="T27" s="1">
        <f t="shared" si="8"/>
        <v>1.1534916141418028E-6</v>
      </c>
      <c r="V27" s="1">
        <v>18000</v>
      </c>
      <c r="W27" s="1">
        <f>+D$11+D$12*V27+D$13*V27^2</f>
        <v>0.27979771102381673</v>
      </c>
    </row>
    <row r="28" spans="1:23">
      <c r="A28" s="33" t="s">
        <v>50</v>
      </c>
      <c r="B28" s="18" t="s">
        <v>51</v>
      </c>
      <c r="C28" s="34">
        <v>50496.7592</v>
      </c>
      <c r="D28" s="34">
        <v>2.9999999999999997E-4</v>
      </c>
      <c r="E28" s="1">
        <f t="shared" si="1"/>
        <v>-6811.0647487818214</v>
      </c>
      <c r="F28" s="1">
        <f t="shared" si="2"/>
        <v>-6811</v>
      </c>
      <c r="G28" s="1">
        <f t="shared" si="3"/>
        <v>-2.006499999697553E-2</v>
      </c>
      <c r="K28" s="1">
        <f t="shared" si="4"/>
        <v>-2.006499999697553E-2</v>
      </c>
      <c r="P28" s="1">
        <f t="shared" si="5"/>
        <v>-2.1339007268328002E-2</v>
      </c>
      <c r="Q28" s="153">
        <f t="shared" si="6"/>
        <v>35478.2592</v>
      </c>
      <c r="R28" s="1">
        <f t="shared" si="7"/>
        <v>1.6230945274589721E-6</v>
      </c>
      <c r="S28" s="1">
        <v>1</v>
      </c>
      <c r="T28" s="1">
        <f t="shared" si="8"/>
        <v>1.6230945274589721E-6</v>
      </c>
      <c r="V28" s="1">
        <v>19000</v>
      </c>
      <c r="W28" s="1">
        <f>+D$11+D$12*V28+D$13*V28^2</f>
        <v>0.30391368534072732</v>
      </c>
    </row>
    <row r="29" spans="1:23">
      <c r="A29" s="33" t="s">
        <v>50</v>
      </c>
      <c r="B29" s="18" t="s">
        <v>51</v>
      </c>
      <c r="C29" s="34">
        <v>50497.688099999999</v>
      </c>
      <c r="D29" s="34">
        <v>6.9999999999999999E-4</v>
      </c>
      <c r="E29" s="1">
        <f t="shared" si="1"/>
        <v>-6808.0672335344789</v>
      </c>
      <c r="F29" s="1">
        <f t="shared" si="2"/>
        <v>-6808</v>
      </c>
      <c r="G29" s="1">
        <f t="shared" si="3"/>
        <v>-2.0835000002989545E-2</v>
      </c>
      <c r="K29" s="1">
        <f t="shared" si="4"/>
        <v>-2.0835000002989545E-2</v>
      </c>
      <c r="P29" s="1">
        <f t="shared" si="5"/>
        <v>-2.1337135373374689E-2</v>
      </c>
      <c r="Q29" s="153">
        <f t="shared" si="6"/>
        <v>35479.188099999999</v>
      </c>
      <c r="R29" s="1">
        <f t="shared" si="7"/>
        <v>2.5213993019182521E-7</v>
      </c>
      <c r="S29" s="1">
        <v>1</v>
      </c>
      <c r="T29" s="1">
        <f t="shared" si="8"/>
        <v>2.5213993019182521E-7</v>
      </c>
      <c r="V29" s="1">
        <v>20000</v>
      </c>
      <c r="W29" s="1">
        <f>+D$11+D$12*V29+D$13*V29^2</f>
        <v>0.3289578490463051</v>
      </c>
    </row>
    <row r="30" spans="1:23">
      <c r="A30" s="33" t="s">
        <v>50</v>
      </c>
      <c r="B30" s="18" t="s">
        <v>51</v>
      </c>
      <c r="C30" s="34">
        <v>50497.689100000003</v>
      </c>
      <c r="D30" s="34">
        <v>8.0000000000000004E-4</v>
      </c>
      <c r="E30" s="1">
        <f t="shared" si="1"/>
        <v>-6808.0640065829675</v>
      </c>
      <c r="F30" s="1">
        <f t="shared" si="2"/>
        <v>-6808</v>
      </c>
      <c r="G30" s="1">
        <f t="shared" si="3"/>
        <v>-1.983499999914784E-2</v>
      </c>
      <c r="K30" s="1">
        <f t="shared" si="4"/>
        <v>-1.983499999914784E-2</v>
      </c>
      <c r="P30" s="1">
        <f t="shared" si="5"/>
        <v>-2.1337135373374689E-2</v>
      </c>
      <c r="Q30" s="153">
        <f t="shared" si="6"/>
        <v>35479.189100000003</v>
      </c>
      <c r="R30" s="1">
        <f t="shared" si="7"/>
        <v>2.2564106825036362E-6</v>
      </c>
      <c r="S30" s="1">
        <v>1</v>
      </c>
      <c r="T30" s="1">
        <f t="shared" si="8"/>
        <v>2.2564106825036362E-6</v>
      </c>
      <c r="V30" s="1">
        <v>21000</v>
      </c>
      <c r="W30" s="1">
        <f>+D$11+D$12*V30+D$13*V30^2</f>
        <v>0.35493020214055004</v>
      </c>
    </row>
    <row r="31" spans="1:23">
      <c r="A31" s="33" t="s">
        <v>50</v>
      </c>
      <c r="B31" s="18" t="s">
        <v>52</v>
      </c>
      <c r="C31" s="34">
        <v>50498.463300000003</v>
      </c>
      <c r="D31" s="34">
        <v>8.9999999999999998E-4</v>
      </c>
      <c r="E31" s="1">
        <f t="shared" si="1"/>
        <v>-6805.5657007325053</v>
      </c>
      <c r="F31" s="1">
        <f t="shared" si="2"/>
        <v>-6805.5</v>
      </c>
      <c r="G31" s="1">
        <f t="shared" si="3"/>
        <v>-2.0359999994980171E-2</v>
      </c>
      <c r="K31" s="1">
        <f t="shared" si="4"/>
        <v>-2.0359999994980171E-2</v>
      </c>
      <c r="P31" s="1">
        <f t="shared" si="5"/>
        <v>-2.1335569079611542E-2</v>
      </c>
      <c r="Q31" s="153">
        <f t="shared" si="6"/>
        <v>35479.963300000003</v>
      </c>
      <c r="R31" s="1">
        <f t="shared" si="7"/>
        <v>9.5173503888848999E-7</v>
      </c>
      <c r="S31" s="1">
        <v>1</v>
      </c>
      <c r="T31" s="1">
        <f t="shared" si="8"/>
        <v>9.5173503888848999E-7</v>
      </c>
    </row>
    <row r="32" spans="1:23">
      <c r="A32" s="33" t="s">
        <v>50</v>
      </c>
      <c r="B32" s="18" t="s">
        <v>52</v>
      </c>
      <c r="C32" s="34">
        <v>50498.467100000002</v>
      </c>
      <c r="D32" s="34">
        <v>6.9999999999999999E-4</v>
      </c>
      <c r="E32" s="1">
        <f t="shared" si="1"/>
        <v>-6805.5534383168142</v>
      </c>
      <c r="F32" s="1">
        <f t="shared" si="2"/>
        <v>-6805.5</v>
      </c>
      <c r="G32" s="1">
        <f t="shared" si="3"/>
        <v>-1.6559999996388797E-2</v>
      </c>
      <c r="K32" s="1">
        <f t="shared" si="4"/>
        <v>-1.6559999996388797E-2</v>
      </c>
      <c r="P32" s="1">
        <f t="shared" si="5"/>
        <v>-2.1335569079611542E-2</v>
      </c>
      <c r="Q32" s="153">
        <f t="shared" si="6"/>
        <v>35479.967100000002</v>
      </c>
      <c r="R32" s="1">
        <f t="shared" si="7"/>
        <v>2.2806060068632931E-5</v>
      </c>
      <c r="S32" s="1">
        <v>1</v>
      </c>
      <c r="T32" s="1">
        <f t="shared" si="8"/>
        <v>2.2806060068632931E-5</v>
      </c>
    </row>
    <row r="33" spans="1:20">
      <c r="A33" s="33" t="s">
        <v>50</v>
      </c>
      <c r="B33" s="18" t="s">
        <v>51</v>
      </c>
      <c r="C33" s="34">
        <v>50498.618600000002</v>
      </c>
      <c r="D33" s="34">
        <v>4.0000000000000002E-4</v>
      </c>
      <c r="E33" s="1">
        <f t="shared" si="1"/>
        <v>-6805.0645551647276</v>
      </c>
      <c r="F33" s="1">
        <f t="shared" si="2"/>
        <v>-6805</v>
      </c>
      <c r="G33" s="1">
        <f t="shared" si="3"/>
        <v>-2.0004999998491257E-2</v>
      </c>
      <c r="K33" s="1">
        <f t="shared" si="4"/>
        <v>-2.0004999998491257E-2</v>
      </c>
      <c r="P33" s="1">
        <f t="shared" si="5"/>
        <v>-2.1335255124716877E-2</v>
      </c>
      <c r="Q33" s="153">
        <f t="shared" si="6"/>
        <v>35480.118600000002</v>
      </c>
      <c r="R33" s="1">
        <f t="shared" si="7"/>
        <v>1.769578700849538E-6</v>
      </c>
      <c r="S33" s="1">
        <v>1</v>
      </c>
      <c r="T33" s="1">
        <f t="shared" si="8"/>
        <v>1.769578700849538E-6</v>
      </c>
    </row>
    <row r="34" spans="1:20">
      <c r="A34" s="33" t="s">
        <v>50</v>
      </c>
      <c r="B34" s="18" t="s">
        <v>51</v>
      </c>
      <c r="C34" s="34">
        <v>50498.619100000004</v>
      </c>
      <c r="D34" s="34">
        <v>2.0000000000000001E-4</v>
      </c>
      <c r="E34" s="1">
        <f t="shared" si="1"/>
        <v>-6805.0629416889724</v>
      </c>
      <c r="F34" s="1">
        <f t="shared" si="2"/>
        <v>-6805</v>
      </c>
      <c r="G34" s="1">
        <f t="shared" si="3"/>
        <v>-1.9504999996570405E-2</v>
      </c>
      <c r="K34" s="1">
        <f t="shared" si="4"/>
        <v>-1.9504999996570405E-2</v>
      </c>
      <c r="P34" s="1">
        <f t="shared" si="5"/>
        <v>-2.1335255124716877E-2</v>
      </c>
      <c r="Q34" s="153">
        <f t="shared" si="6"/>
        <v>35480.119100000004</v>
      </c>
      <c r="R34" s="1">
        <f t="shared" si="7"/>
        <v>3.3498338341064587E-6</v>
      </c>
      <c r="S34" s="1">
        <v>1</v>
      </c>
      <c r="T34" s="1">
        <f t="shared" si="8"/>
        <v>3.3498338341064587E-6</v>
      </c>
    </row>
    <row r="35" spans="1:20">
      <c r="A35" s="33" t="s">
        <v>50</v>
      </c>
      <c r="B35" s="18" t="s">
        <v>52</v>
      </c>
      <c r="C35" s="34">
        <v>50499.703999999998</v>
      </c>
      <c r="D35" s="34">
        <v>2.9999999999999997E-4</v>
      </c>
      <c r="E35" s="1">
        <f t="shared" si="1"/>
        <v>-6801.5620220078135</v>
      </c>
      <c r="F35" s="1">
        <f t="shared" si="2"/>
        <v>-6801.5</v>
      </c>
      <c r="G35" s="1">
        <f t="shared" si="3"/>
        <v>-1.9220000001951121E-2</v>
      </c>
      <c r="K35" s="1">
        <f t="shared" si="4"/>
        <v>-1.9220000001951121E-2</v>
      </c>
      <c r="P35" s="1">
        <f t="shared" si="5"/>
        <v>-2.133305094312846E-2</v>
      </c>
      <c r="Q35" s="153">
        <f t="shared" si="6"/>
        <v>35481.203999999998</v>
      </c>
      <c r="R35" s="1">
        <f t="shared" si="7"/>
        <v>4.464984280010439E-6</v>
      </c>
      <c r="S35" s="1">
        <v>1</v>
      </c>
      <c r="T35" s="1">
        <f t="shared" si="8"/>
        <v>4.464984280010439E-6</v>
      </c>
    </row>
    <row r="36" spans="1:20">
      <c r="A36" s="33" t="s">
        <v>50</v>
      </c>
      <c r="B36" s="18" t="s">
        <v>52</v>
      </c>
      <c r="C36" s="34">
        <v>50500.632700000002</v>
      </c>
      <c r="D36" s="34">
        <v>8.0000000000000004E-4</v>
      </c>
      <c r="E36" s="1">
        <f t="shared" si="1"/>
        <v>-6798.5651521507543</v>
      </c>
      <c r="F36" s="1">
        <f t="shared" si="2"/>
        <v>-6798.5</v>
      </c>
      <c r="G36" s="1">
        <f t="shared" si="3"/>
        <v>-2.0189999995636754E-2</v>
      </c>
      <c r="K36" s="1">
        <f t="shared" si="4"/>
        <v>-2.0189999995636754E-2</v>
      </c>
      <c r="P36" s="1">
        <f t="shared" si="5"/>
        <v>-2.133115259477757E-2</v>
      </c>
      <c r="Q36" s="153">
        <f t="shared" si="6"/>
        <v>35482.132700000002</v>
      </c>
      <c r="R36" s="1">
        <f t="shared" si="7"/>
        <v>1.3022292545258404E-6</v>
      </c>
      <c r="S36" s="1">
        <v>1</v>
      </c>
      <c r="T36" s="1">
        <f t="shared" si="8"/>
        <v>1.3022292545258404E-6</v>
      </c>
    </row>
    <row r="37" spans="1:20">
      <c r="A37" s="33" t="s">
        <v>50</v>
      </c>
      <c r="B37" s="18" t="s">
        <v>51</v>
      </c>
      <c r="C37" s="34">
        <v>50539.53</v>
      </c>
      <c r="D37" s="34">
        <v>2E-3</v>
      </c>
      <c r="E37" s="1">
        <f t="shared" si="1"/>
        <v>-6673.0454516118634</v>
      </c>
      <c r="F37" s="1">
        <f t="shared" si="2"/>
        <v>-6673</v>
      </c>
      <c r="G37" s="1">
        <f t="shared" si="3"/>
        <v>-1.4085000002523884E-2</v>
      </c>
      <c r="K37" s="1">
        <f t="shared" si="4"/>
        <v>-1.4085000002523884E-2</v>
      </c>
      <c r="P37" s="1">
        <f t="shared" si="5"/>
        <v>-2.1244254016319998E-2</v>
      </c>
      <c r="Q37" s="153">
        <f t="shared" si="6"/>
        <v>35521.03</v>
      </c>
      <c r="R37" s="1">
        <f t="shared" si="7"/>
        <v>5.1254918034055765E-5</v>
      </c>
      <c r="S37" s="1">
        <v>0.4</v>
      </c>
      <c r="T37" s="1">
        <f t="shared" si="8"/>
        <v>2.0501967213622307E-5</v>
      </c>
    </row>
    <row r="38" spans="1:20">
      <c r="A38" s="33" t="s">
        <v>50</v>
      </c>
      <c r="B38" s="18" t="s">
        <v>51</v>
      </c>
      <c r="C38" s="34">
        <v>50540.458700000003</v>
      </c>
      <c r="D38" s="34">
        <v>5.0000000000000001E-4</v>
      </c>
      <c r="E38" s="1">
        <f t="shared" si="1"/>
        <v>-6670.0485817548042</v>
      </c>
      <c r="F38" s="1">
        <f t="shared" si="2"/>
        <v>-6670</v>
      </c>
      <c r="G38" s="1">
        <f t="shared" si="3"/>
        <v>-1.5054999996209517E-2</v>
      </c>
      <c r="K38" s="1">
        <f t="shared" si="4"/>
        <v>-1.5054999996209517E-2</v>
      </c>
      <c r="P38" s="1">
        <f t="shared" si="5"/>
        <v>-2.124199785095977E-2</v>
      </c>
      <c r="Q38" s="153">
        <f t="shared" si="6"/>
        <v>35521.958700000003</v>
      </c>
      <c r="R38" s="1">
        <f t="shared" si="7"/>
        <v>3.8278942454684229E-5</v>
      </c>
      <c r="S38" s="1">
        <v>1</v>
      </c>
      <c r="T38" s="1">
        <f t="shared" si="8"/>
        <v>3.8278942454684229E-5</v>
      </c>
    </row>
    <row r="39" spans="1:20">
      <c r="A39" s="33" t="s">
        <v>50</v>
      </c>
      <c r="B39" s="18" t="s">
        <v>51</v>
      </c>
      <c r="C39" s="34">
        <v>50547.5841</v>
      </c>
      <c r="D39" s="34">
        <v>8.0000000000000004E-4</v>
      </c>
      <c r="E39" s="1">
        <f t="shared" si="1"/>
        <v>-6647.0552615444158</v>
      </c>
      <c r="F39" s="1">
        <f t="shared" si="2"/>
        <v>-6647</v>
      </c>
      <c r="G39" s="1">
        <f t="shared" si="3"/>
        <v>-1.7124999998486601E-2</v>
      </c>
      <c r="K39" s="1">
        <f t="shared" si="4"/>
        <v>-1.7124999998486601E-2</v>
      </c>
      <c r="P39" s="1">
        <f t="shared" si="5"/>
        <v>-2.1224423054570833E-2</v>
      </c>
      <c r="Q39" s="153">
        <f t="shared" si="6"/>
        <v>35529.0841</v>
      </c>
      <c r="R39" s="1">
        <f t="shared" si="7"/>
        <v>1.6805269392754987E-5</v>
      </c>
      <c r="S39" s="1">
        <v>1</v>
      </c>
      <c r="T39" s="1">
        <f t="shared" si="8"/>
        <v>1.6805269392754987E-5</v>
      </c>
    </row>
    <row r="40" spans="1:20">
      <c r="A40" s="33" t="s">
        <v>50</v>
      </c>
      <c r="B40" s="18" t="s">
        <v>51</v>
      </c>
      <c r="C40" s="34">
        <v>51228.411999999997</v>
      </c>
      <c r="D40" s="34">
        <v>5.0000000000000001E-4</v>
      </c>
      <c r="E40" s="1">
        <f t="shared" si="1"/>
        <v>-4450.0566491335712</v>
      </c>
      <c r="F40" s="1">
        <f t="shared" si="2"/>
        <v>-4450</v>
      </c>
      <c r="G40" s="1">
        <f t="shared" si="3"/>
        <v>-1.7555000005813781E-2</v>
      </c>
      <c r="K40" s="1">
        <f t="shared" si="4"/>
        <v>-1.7555000005813781E-2</v>
      </c>
      <c r="P40" s="1">
        <f t="shared" si="5"/>
        <v>-1.7282100322175368E-2</v>
      </c>
      <c r="Q40" s="153">
        <f t="shared" si="6"/>
        <v>36209.911999999997</v>
      </c>
      <c r="R40" s="1">
        <f t="shared" si="7"/>
        <v>7.4474237329946063E-8</v>
      </c>
      <c r="S40" s="1">
        <v>1</v>
      </c>
      <c r="T40" s="1">
        <f t="shared" si="8"/>
        <v>7.4474237329946063E-8</v>
      </c>
    </row>
    <row r="41" spans="1:20">
      <c r="A41" s="33" t="s">
        <v>50</v>
      </c>
      <c r="B41" s="18" t="s">
        <v>52</v>
      </c>
      <c r="C41" s="34">
        <v>51228.567799999997</v>
      </c>
      <c r="D41" s="34">
        <v>1E-4</v>
      </c>
      <c r="E41" s="1">
        <f t="shared" si="1"/>
        <v>-4449.5538900900383</v>
      </c>
      <c r="F41" s="1">
        <f t="shared" si="2"/>
        <v>-4449.5</v>
      </c>
      <c r="G41" s="1">
        <f t="shared" si="3"/>
        <v>-1.6700000000128057E-2</v>
      </c>
      <c r="K41" s="1">
        <f t="shared" si="4"/>
        <v>-1.6700000000128057E-2</v>
      </c>
      <c r="P41" s="1">
        <f t="shared" si="5"/>
        <v>-1.7280693192228191E-2</v>
      </c>
      <c r="Q41" s="153">
        <f t="shared" si="6"/>
        <v>36210.067799999997</v>
      </c>
      <c r="R41" s="1">
        <f t="shared" si="7"/>
        <v>3.3720458335144379E-7</v>
      </c>
      <c r="S41" s="1">
        <v>1</v>
      </c>
      <c r="T41" s="1">
        <f t="shared" si="8"/>
        <v>3.3720458335144379E-7</v>
      </c>
    </row>
    <row r="42" spans="1:20">
      <c r="A42" s="33" t="s">
        <v>50</v>
      </c>
      <c r="B42" s="18" t="s">
        <v>51</v>
      </c>
      <c r="C42" s="34">
        <v>51236.469230000002</v>
      </c>
      <c r="D42" s="34">
        <v>1E-4</v>
      </c>
      <c r="E42" s="1">
        <f t="shared" si="1"/>
        <v>-4424.0563587079178</v>
      </c>
      <c r="F42" s="1">
        <f t="shared" si="2"/>
        <v>-4424</v>
      </c>
      <c r="G42" s="1">
        <f t="shared" si="3"/>
        <v>-1.7464999997173436E-2</v>
      </c>
      <c r="K42" s="1">
        <f t="shared" si="4"/>
        <v>-1.7464999997173436E-2</v>
      </c>
      <c r="P42" s="1">
        <f t="shared" si="5"/>
        <v>-1.7208621870140019E-2</v>
      </c>
      <c r="Q42" s="153">
        <f t="shared" si="6"/>
        <v>36217.969230000002</v>
      </c>
      <c r="R42" s="1">
        <f t="shared" si="7"/>
        <v>6.5729744021162686E-8</v>
      </c>
      <c r="S42" s="1">
        <v>1</v>
      </c>
      <c r="T42" s="1">
        <f t="shared" si="8"/>
        <v>6.5729744021162686E-8</v>
      </c>
    </row>
    <row r="43" spans="1:20">
      <c r="A43" s="33" t="s">
        <v>50</v>
      </c>
      <c r="B43" s="18" t="s">
        <v>52</v>
      </c>
      <c r="C43" s="34">
        <v>51236.6253</v>
      </c>
      <c r="D43" s="34">
        <v>2.9999999999999997E-4</v>
      </c>
      <c r="E43" s="1">
        <f t="shared" si="1"/>
        <v>-4423.5527283874908</v>
      </c>
      <c r="F43" s="1">
        <f t="shared" si="2"/>
        <v>-4423.5</v>
      </c>
      <c r="G43" s="1">
        <f t="shared" si="3"/>
        <v>-1.6340000001946464E-2</v>
      </c>
      <c r="K43" s="1">
        <f t="shared" si="4"/>
        <v>-1.6340000001946464E-2</v>
      </c>
      <c r="P43" s="1">
        <f t="shared" si="5"/>
        <v>-1.7207202673730791E-2</v>
      </c>
      <c r="Q43" s="153">
        <f t="shared" si="6"/>
        <v>36218.1253</v>
      </c>
      <c r="R43" s="1">
        <f t="shared" si="7"/>
        <v>7.5204047394987527E-7</v>
      </c>
      <c r="S43" s="1">
        <v>1</v>
      </c>
      <c r="T43" s="1">
        <f t="shared" si="8"/>
        <v>7.5204047394987527E-7</v>
      </c>
    </row>
    <row r="44" spans="1:20">
      <c r="A44" s="33" t="s">
        <v>50</v>
      </c>
      <c r="B44" s="18" t="s">
        <v>51</v>
      </c>
      <c r="C44" s="34">
        <v>51237.398500000003</v>
      </c>
      <c r="D44" s="34">
        <v>4.0000000000000002E-4</v>
      </c>
      <c r="E44" s="1">
        <f t="shared" si="1"/>
        <v>-4421.0576494885154</v>
      </c>
      <c r="F44" s="1">
        <f t="shared" si="2"/>
        <v>-4421</v>
      </c>
      <c r="G44" s="1">
        <f t="shared" si="3"/>
        <v>-1.7864999994344544E-2</v>
      </c>
      <c r="K44" s="1">
        <f t="shared" si="4"/>
        <v>-1.7864999994344544E-2</v>
      </c>
      <c r="P44" s="1">
        <f t="shared" si="5"/>
        <v>-1.7200103210974461E-2</v>
      </c>
      <c r="Q44" s="153">
        <f t="shared" si="6"/>
        <v>36218.898500000003</v>
      </c>
      <c r="R44" s="1">
        <f t="shared" si="7"/>
        <v>4.4208773253588205E-7</v>
      </c>
      <c r="S44" s="1">
        <v>1</v>
      </c>
      <c r="T44" s="1">
        <f t="shared" si="8"/>
        <v>4.4208773253588205E-7</v>
      </c>
    </row>
    <row r="45" spans="1:20">
      <c r="A45" s="33" t="s">
        <v>50</v>
      </c>
      <c r="B45" s="18" t="s">
        <v>52</v>
      </c>
      <c r="C45" s="34">
        <v>51237.554700000001</v>
      </c>
      <c r="D45" s="34">
        <v>2.0000000000000001E-4</v>
      </c>
      <c r="E45" s="1">
        <f t="shared" si="1"/>
        <v>-4420.5535996643921</v>
      </c>
      <c r="F45" s="1">
        <f t="shared" si="2"/>
        <v>-4420.5</v>
      </c>
      <c r="G45" s="1">
        <f t="shared" si="3"/>
        <v>-1.6609999998763669E-2</v>
      </c>
      <c r="K45" s="1">
        <f t="shared" si="4"/>
        <v>-1.6609999998763669E-2</v>
      </c>
      <c r="P45" s="1">
        <f t="shared" si="5"/>
        <v>-1.719868262228115E-2</v>
      </c>
      <c r="Q45" s="153">
        <f t="shared" si="6"/>
        <v>36219.054700000001</v>
      </c>
      <c r="R45" s="1">
        <f t="shared" si="7"/>
        <v>3.4654723123142402E-7</v>
      </c>
      <c r="S45" s="1">
        <v>1</v>
      </c>
      <c r="T45" s="1">
        <f t="shared" si="8"/>
        <v>3.4654723123142402E-7</v>
      </c>
    </row>
    <row r="46" spans="1:20">
      <c r="A46" s="33" t="s">
        <v>50</v>
      </c>
      <c r="B46" s="18" t="s">
        <v>51</v>
      </c>
      <c r="C46" s="34">
        <v>51238.3315</v>
      </c>
      <c r="D46" s="34">
        <v>5.9999999999999995E-4</v>
      </c>
      <c r="E46" s="1">
        <f t="shared" si="1"/>
        <v>-4418.0469037400335</v>
      </c>
      <c r="F46" s="1">
        <f t="shared" si="2"/>
        <v>-4418</v>
      </c>
      <c r="G46" s="1">
        <f t="shared" si="3"/>
        <v>-1.4535000002069864E-2</v>
      </c>
      <c r="K46" s="1">
        <f t="shared" si="4"/>
        <v>-1.4535000002069864E-2</v>
      </c>
      <c r="P46" s="1">
        <f t="shared" si="5"/>
        <v>-1.7191576198104394E-2</v>
      </c>
      <c r="Q46" s="153">
        <f t="shared" si="6"/>
        <v>36219.8315</v>
      </c>
      <c r="R46" s="1">
        <f t="shared" si="7"/>
        <v>7.0573970853372918E-6</v>
      </c>
      <c r="S46" s="1">
        <v>1</v>
      </c>
      <c r="T46" s="1">
        <f t="shared" si="8"/>
        <v>7.0573970853372918E-6</v>
      </c>
    </row>
    <row r="47" spans="1:20">
      <c r="A47" s="33" t="s">
        <v>50</v>
      </c>
      <c r="B47" s="18" t="s">
        <v>52</v>
      </c>
      <c r="C47" s="34">
        <v>51238.48</v>
      </c>
      <c r="D47" s="34"/>
      <c r="E47" s="1">
        <f t="shared" si="1"/>
        <v>-4417.5677014424346</v>
      </c>
      <c r="F47" s="1">
        <f t="shared" si="2"/>
        <v>-4417.5</v>
      </c>
      <c r="G47" s="1">
        <f t="shared" si="3"/>
        <v>-2.0979999993869569E-2</v>
      </c>
      <c r="K47" s="1">
        <f t="shared" si="4"/>
        <v>-2.0979999993869569E-2</v>
      </c>
      <c r="P47" s="1">
        <f t="shared" si="5"/>
        <v>-1.7190154217127007E-2</v>
      </c>
      <c r="Q47" s="153">
        <f t="shared" si="6"/>
        <v>36219.980000000003</v>
      </c>
      <c r="R47" s="1">
        <f t="shared" si="7"/>
        <v>1.4362931011493438E-5</v>
      </c>
      <c r="S47" s="1">
        <v>1</v>
      </c>
      <c r="T47" s="1">
        <f t="shared" si="8"/>
        <v>1.4362931011493438E-5</v>
      </c>
    </row>
    <row r="48" spans="1:20">
      <c r="A48" s="33" t="s">
        <v>50</v>
      </c>
      <c r="B48" s="18" t="s">
        <v>51</v>
      </c>
      <c r="C48" s="34">
        <v>51242.356599999999</v>
      </c>
      <c r="D48" s="34">
        <v>2.0000000000000001E-4</v>
      </c>
      <c r="E48" s="1">
        <f t="shared" si="1"/>
        <v>-4405.0581012617376</v>
      </c>
      <c r="F48" s="1">
        <f t="shared" si="2"/>
        <v>-4405</v>
      </c>
      <c r="G48" s="1">
        <f t="shared" si="3"/>
        <v>-1.8004999998083804E-2</v>
      </c>
      <c r="K48" s="1">
        <f t="shared" si="4"/>
        <v>-1.8004999998083804E-2</v>
      </c>
      <c r="P48" s="1">
        <f t="shared" si="5"/>
        <v>-1.7154529277304383E-2</v>
      </c>
      <c r="Q48" s="153">
        <f t="shared" si="6"/>
        <v>36223.856599999999</v>
      </c>
      <c r="R48" s="1">
        <f t="shared" si="7"/>
        <v>7.2330044690306836E-7</v>
      </c>
      <c r="S48" s="1">
        <v>1</v>
      </c>
      <c r="T48" s="1">
        <f t="shared" si="8"/>
        <v>7.2330044690306836E-7</v>
      </c>
    </row>
    <row r="49" spans="1:20">
      <c r="A49" s="33" t="s">
        <v>50</v>
      </c>
      <c r="B49" s="18" t="s">
        <v>52</v>
      </c>
      <c r="C49" s="34">
        <v>51242.5144</v>
      </c>
      <c r="D49" s="34">
        <v>2.0000000000000001E-4</v>
      </c>
      <c r="E49" s="1">
        <f t="shared" si="1"/>
        <v>-4404.5488883152057</v>
      </c>
      <c r="F49" s="1">
        <f t="shared" si="2"/>
        <v>-4404.5</v>
      </c>
      <c r="G49" s="1">
        <f t="shared" si="3"/>
        <v>-1.5149999999266583E-2</v>
      </c>
      <c r="K49" s="1">
        <f t="shared" si="4"/>
        <v>-1.5149999999266583E-2</v>
      </c>
      <c r="P49" s="1">
        <f t="shared" si="5"/>
        <v>-1.7153101263095959E-2</v>
      </c>
      <c r="Q49" s="153">
        <f t="shared" si="6"/>
        <v>36224.0144</v>
      </c>
      <c r="R49" s="1">
        <f t="shared" si="7"/>
        <v>4.0124146731548402E-6</v>
      </c>
      <c r="S49" s="1">
        <v>1</v>
      </c>
      <c r="T49" s="1">
        <f t="shared" si="8"/>
        <v>4.0124146731548402E-6</v>
      </c>
    </row>
    <row r="50" spans="1:20">
      <c r="A50" s="33" t="s">
        <v>50</v>
      </c>
      <c r="B50" s="18" t="s">
        <v>51</v>
      </c>
      <c r="C50" s="34">
        <v>51250.412499999999</v>
      </c>
      <c r="D50" s="34">
        <v>5.0000000000000001E-4</v>
      </c>
      <c r="E50" s="1">
        <f t="shared" si="1"/>
        <v>-4379.0621026815988</v>
      </c>
      <c r="F50" s="1">
        <f t="shared" si="2"/>
        <v>-4379</v>
      </c>
      <c r="G50" s="1">
        <f t="shared" si="3"/>
        <v>-1.9245000003138557E-2</v>
      </c>
      <c r="K50" s="1">
        <f t="shared" si="4"/>
        <v>-1.9245000003138557E-2</v>
      </c>
      <c r="P50" s="1">
        <f t="shared" si="5"/>
        <v>-1.7079964843684292E-2</v>
      </c>
      <c r="Q50" s="153">
        <f t="shared" si="6"/>
        <v>36231.912499999999</v>
      </c>
      <c r="R50" s="1">
        <f t="shared" si="7"/>
        <v>4.6873772416731542E-6</v>
      </c>
      <c r="S50" s="1">
        <v>1</v>
      </c>
      <c r="T50" s="1">
        <f t="shared" si="8"/>
        <v>4.6873772416731542E-6</v>
      </c>
    </row>
    <row r="51" spans="1:20">
      <c r="A51" s="33" t="s">
        <v>50</v>
      </c>
      <c r="B51" s="18" t="s">
        <v>52</v>
      </c>
      <c r="C51" s="34">
        <v>51250.565999999999</v>
      </c>
      <c r="D51" s="34"/>
      <c r="E51" s="1">
        <f t="shared" si="1"/>
        <v>-4378.5667656265132</v>
      </c>
      <c r="F51" s="1">
        <f t="shared" si="2"/>
        <v>-4378.5</v>
      </c>
      <c r="G51" s="1">
        <f t="shared" si="3"/>
        <v>-2.0689999997557607E-2</v>
      </c>
      <c r="K51" s="1">
        <f t="shared" si="4"/>
        <v>-2.0689999997557607E-2</v>
      </c>
      <c r="P51" s="1">
        <f t="shared" si="5"/>
        <v>-1.7078524763013823E-2</v>
      </c>
      <c r="Q51" s="153">
        <f t="shared" si="6"/>
        <v>36232.065999999999</v>
      </c>
      <c r="R51" s="1">
        <f t="shared" si="7"/>
        <v>1.3042753369723073E-5</v>
      </c>
      <c r="S51" s="1">
        <v>1</v>
      </c>
      <c r="T51" s="1">
        <f t="shared" si="8"/>
        <v>1.3042753369723073E-5</v>
      </c>
    </row>
    <row r="52" spans="1:20">
      <c r="A52" s="33" t="s">
        <v>50</v>
      </c>
      <c r="B52" s="18" t="s">
        <v>52</v>
      </c>
      <c r="C52" s="34">
        <v>51262.345000000001</v>
      </c>
      <c r="D52" s="34">
        <v>1E-3</v>
      </c>
      <c r="E52" s="1">
        <f t="shared" si="1"/>
        <v>-4340.5565039207395</v>
      </c>
      <c r="F52" s="1">
        <f t="shared" si="2"/>
        <v>-4340.5</v>
      </c>
      <c r="G52" s="1">
        <f t="shared" si="3"/>
        <v>-1.750999999785563E-2</v>
      </c>
      <c r="K52" s="1">
        <f t="shared" si="4"/>
        <v>-1.750999999785563E-2</v>
      </c>
      <c r="P52" s="1">
        <f t="shared" si="5"/>
        <v>-1.696839966152023E-2</v>
      </c>
      <c r="Q52" s="153">
        <f t="shared" si="6"/>
        <v>36243.845000000001</v>
      </c>
      <c r="R52" s="1">
        <f t="shared" si="7"/>
        <v>2.9333092431861865E-7</v>
      </c>
      <c r="S52" s="1">
        <v>0.6</v>
      </c>
      <c r="T52" s="1">
        <f t="shared" si="8"/>
        <v>1.759985545911712E-7</v>
      </c>
    </row>
    <row r="53" spans="1:20">
      <c r="A53" s="33" t="s">
        <v>50</v>
      </c>
      <c r="B53" s="18" t="s">
        <v>51</v>
      </c>
      <c r="C53" s="34">
        <v>51262.499000000003</v>
      </c>
      <c r="D53" s="34">
        <v>1E-3</v>
      </c>
      <c r="E53" s="1">
        <f t="shared" ref="E53:E84" si="9">+(C53-C$7)/C$8</f>
        <v>-4340.0595533898986</v>
      </c>
      <c r="F53" s="1">
        <f t="shared" ref="F53:F84" si="10">ROUND(2*E53,0)/2</f>
        <v>-4340</v>
      </c>
      <c r="G53" s="1">
        <f t="shared" ref="G53:G84" si="11">+C53-(C$7+F53*C$8)</f>
        <v>-1.8454999997629784E-2</v>
      </c>
      <c r="K53" s="1">
        <f t="shared" ref="K53:K86" si="12">G53</f>
        <v>-1.8454999997629784E-2</v>
      </c>
      <c r="P53" s="1">
        <f t="shared" ref="P53:P84" si="13">+D$11+D$12*F53+D$13*F53^2</f>
        <v>-1.6966941713204026E-2</v>
      </c>
      <c r="Q53" s="153">
        <f t="shared" ref="Q53:Q84" si="14">+C53-15018.5</f>
        <v>36243.999000000003</v>
      </c>
      <c r="R53" s="1">
        <f t="shared" ref="R53:R84" si="15">+(P53-G53)^2</f>
        <v>2.2143174578481293E-6</v>
      </c>
      <c r="S53" s="1">
        <v>0.6</v>
      </c>
      <c r="T53" s="1">
        <f t="shared" ref="T53:T84" si="16">S53*R53</f>
        <v>1.3285904747088775E-6</v>
      </c>
    </row>
    <row r="54" spans="1:20">
      <c r="A54" s="33" t="s">
        <v>50</v>
      </c>
      <c r="B54" s="18" t="s">
        <v>51</v>
      </c>
      <c r="C54" s="34">
        <v>51263.427100000001</v>
      </c>
      <c r="D54" s="34">
        <v>1E-4</v>
      </c>
      <c r="E54" s="1">
        <f t="shared" si="9"/>
        <v>-4337.0646197037604</v>
      </c>
      <c r="F54" s="1">
        <f t="shared" si="10"/>
        <v>-4337</v>
      </c>
      <c r="G54" s="1">
        <f t="shared" si="11"/>
        <v>-2.0024999997986015E-2</v>
      </c>
      <c r="K54" s="1">
        <f t="shared" si="12"/>
        <v>-2.0024999997986015E-2</v>
      </c>
      <c r="P54" s="1">
        <f t="shared" si="13"/>
        <v>-1.6958189150312521E-2</v>
      </c>
      <c r="Q54" s="153">
        <f t="shared" si="14"/>
        <v>36244.927100000001</v>
      </c>
      <c r="R54" s="1">
        <f t="shared" si="15"/>
        <v>9.4053287754078119E-6</v>
      </c>
      <c r="S54" s="1">
        <v>1</v>
      </c>
      <c r="T54" s="1">
        <f t="shared" si="16"/>
        <v>9.4053287754078119E-6</v>
      </c>
    </row>
    <row r="55" spans="1:20">
      <c r="A55" s="33" t="s">
        <v>50</v>
      </c>
      <c r="B55" s="18" t="s">
        <v>52</v>
      </c>
      <c r="C55" s="34">
        <v>51349.423000000003</v>
      </c>
      <c r="D55" s="34">
        <v>1E-4</v>
      </c>
      <c r="E55" s="1">
        <f t="shared" si="9"/>
        <v>-4059.5600212978688</v>
      </c>
      <c r="F55" s="1">
        <f t="shared" si="10"/>
        <v>-4059.5</v>
      </c>
      <c r="G55" s="1">
        <f t="shared" si="11"/>
        <v>-1.8599999995785765E-2</v>
      </c>
      <c r="K55" s="1">
        <f t="shared" si="12"/>
        <v>-1.8599999995785765E-2</v>
      </c>
      <c r="P55" s="1">
        <f t="shared" si="13"/>
        <v>-1.6112452531959608E-2</v>
      </c>
      <c r="Q55" s="153">
        <f t="shared" si="14"/>
        <v>36330.923000000003</v>
      </c>
      <c r="R55" s="1">
        <f t="shared" si="15"/>
        <v>6.187892384787949E-6</v>
      </c>
      <c r="S55" s="1">
        <v>1</v>
      </c>
      <c r="T55" s="1">
        <f t="shared" si="16"/>
        <v>6.187892384787949E-6</v>
      </c>
    </row>
    <row r="56" spans="1:20">
      <c r="A56" s="33" t="s">
        <v>50</v>
      </c>
      <c r="B56" s="18" t="s">
        <v>51</v>
      </c>
      <c r="C56" s="34">
        <v>51356.400199999996</v>
      </c>
      <c r="D56" s="34">
        <v>5.0000000000000001E-4</v>
      </c>
      <c r="E56" s="1">
        <f t="shared" si="9"/>
        <v>-4037.0449352996311</v>
      </c>
      <c r="F56" s="1">
        <f t="shared" si="10"/>
        <v>-4037</v>
      </c>
      <c r="G56" s="1">
        <f t="shared" si="11"/>
        <v>-1.3924999999289867E-2</v>
      </c>
      <c r="K56" s="1">
        <f t="shared" si="12"/>
        <v>-1.3924999999289867E-2</v>
      </c>
      <c r="P56" s="1">
        <f t="shared" si="13"/>
        <v>-1.6040746653446944E-2</v>
      </c>
      <c r="Q56" s="153">
        <f t="shared" si="14"/>
        <v>36337.900199999996</v>
      </c>
      <c r="R56" s="1">
        <f t="shared" si="15"/>
        <v>4.4763839045768676E-6</v>
      </c>
      <c r="S56" s="1">
        <v>1</v>
      </c>
      <c r="T56" s="1">
        <f t="shared" si="16"/>
        <v>4.4763839045768676E-6</v>
      </c>
    </row>
    <row r="57" spans="1:20">
      <c r="A57" s="33" t="s">
        <v>50</v>
      </c>
      <c r="B57" s="18" t="s">
        <v>52</v>
      </c>
      <c r="C57" s="34">
        <v>51675.43</v>
      </c>
      <c r="D57" s="34">
        <v>8.0000000000000004E-4</v>
      </c>
      <c r="E57" s="1">
        <f t="shared" si="9"/>
        <v>-3007.5512439897989</v>
      </c>
      <c r="F57" s="1">
        <f t="shared" si="10"/>
        <v>-3007.5</v>
      </c>
      <c r="G57" s="1">
        <f t="shared" si="11"/>
        <v>-1.5879999999015126E-2</v>
      </c>
      <c r="K57" s="1">
        <f t="shared" si="12"/>
        <v>-1.5879999999015126E-2</v>
      </c>
      <c r="O57" s="1">
        <f t="shared" ref="O57:O88" ca="1" si="17">+C$11+C$12*$F57</f>
        <v>-7.755917358881842E-2</v>
      </c>
      <c r="P57" s="1">
        <f t="shared" si="13"/>
        <v>-1.2257174012317979E-2</v>
      </c>
      <c r="Q57" s="153">
        <f t="shared" si="14"/>
        <v>36656.93</v>
      </c>
      <c r="R57" s="1">
        <f t="shared" si="15"/>
        <v>1.3124868129888158E-5</v>
      </c>
      <c r="S57" s="1">
        <v>1</v>
      </c>
      <c r="T57" s="1">
        <f t="shared" si="16"/>
        <v>1.3124868129888158E-5</v>
      </c>
    </row>
    <row r="58" spans="1:20">
      <c r="A58" s="33" t="s">
        <v>50</v>
      </c>
      <c r="B58" s="18" t="s">
        <v>52</v>
      </c>
      <c r="C58" s="34">
        <v>51715.411</v>
      </c>
      <c r="D58" s="34"/>
      <c r="E58" s="1">
        <f t="shared" si="9"/>
        <v>-2878.5344961115206</v>
      </c>
      <c r="F58" s="1">
        <f t="shared" si="10"/>
        <v>-2878.5</v>
      </c>
      <c r="G58" s="1">
        <f t="shared" si="11"/>
        <v>-1.0689999995520338E-2</v>
      </c>
      <c r="K58" s="1">
        <f t="shared" si="12"/>
        <v>-1.0689999995520338E-2</v>
      </c>
      <c r="O58" s="1">
        <f t="shared" ca="1" si="17"/>
        <v>-7.5535865779260358E-2</v>
      </c>
      <c r="P58" s="1">
        <f t="shared" si="13"/>
        <v>-1.1713721618330029E-2</v>
      </c>
      <c r="Q58" s="153">
        <f t="shared" si="14"/>
        <v>36696.911</v>
      </c>
      <c r="R58" s="1">
        <f t="shared" si="15"/>
        <v>1.0480059610081073E-6</v>
      </c>
      <c r="S58" s="1">
        <v>1</v>
      </c>
      <c r="T58" s="1">
        <f t="shared" si="16"/>
        <v>1.0480059610081073E-6</v>
      </c>
    </row>
    <row r="59" spans="1:20">
      <c r="A59" s="33" t="s">
        <v>53</v>
      </c>
      <c r="B59" s="36" t="s">
        <v>51</v>
      </c>
      <c r="C59" s="34">
        <v>51731.367200000001</v>
      </c>
      <c r="D59" s="34">
        <v>2.0000000000000001E-4</v>
      </c>
      <c r="E59" s="1">
        <f t="shared" si="9"/>
        <v>-2827.0446126044676</v>
      </c>
      <c r="F59" s="1">
        <f t="shared" si="10"/>
        <v>-2827</v>
      </c>
      <c r="G59" s="1">
        <f t="shared" si="11"/>
        <v>-1.3825000001816079E-2</v>
      </c>
      <c r="K59" s="1">
        <f t="shared" si="12"/>
        <v>-1.3825000001816079E-2</v>
      </c>
      <c r="O59" s="1">
        <f t="shared" ca="1" si="17"/>
        <v>-7.4728111111103446E-2</v>
      </c>
      <c r="P59" s="1">
        <f t="shared" si="13"/>
        <v>-1.149244783340557E-2</v>
      </c>
      <c r="Q59" s="153">
        <f t="shared" si="14"/>
        <v>36712.867200000001</v>
      </c>
      <c r="R59" s="1">
        <f t="shared" si="15"/>
        <v>5.4407996183565693E-6</v>
      </c>
      <c r="S59" s="1">
        <v>1</v>
      </c>
      <c r="T59" s="1">
        <f t="shared" si="16"/>
        <v>5.4407996183565693E-6</v>
      </c>
    </row>
    <row r="60" spans="1:20">
      <c r="A60" s="33" t="s">
        <v>53</v>
      </c>
      <c r="B60" s="36" t="s">
        <v>52</v>
      </c>
      <c r="C60" s="34">
        <v>51840.602899999998</v>
      </c>
      <c r="D60" s="34">
        <v>2.9999999999999997E-4</v>
      </c>
      <c r="E60" s="1">
        <f t="shared" si="9"/>
        <v>-2474.5463067540131</v>
      </c>
      <c r="F60" s="1">
        <f t="shared" si="10"/>
        <v>-2474.5</v>
      </c>
      <c r="G60" s="1">
        <f t="shared" si="11"/>
        <v>-1.434999999764841E-2</v>
      </c>
      <c r="K60" s="1">
        <f t="shared" si="12"/>
        <v>-1.434999999764841E-2</v>
      </c>
      <c r="O60" s="1">
        <f t="shared" ca="1" si="17"/>
        <v>-6.9199304887311019E-2</v>
      </c>
      <c r="P60" s="1">
        <f t="shared" si="13"/>
        <v>-9.9118122402986931E-3</v>
      </c>
      <c r="Q60" s="153">
        <f t="shared" si="14"/>
        <v>36822.102899999998</v>
      </c>
      <c r="R60" s="1">
        <f t="shared" si="15"/>
        <v>1.9697510569488914E-5</v>
      </c>
      <c r="S60" s="1">
        <v>1</v>
      </c>
      <c r="T60" s="1">
        <f t="shared" si="16"/>
        <v>1.9697510569488914E-5</v>
      </c>
    </row>
    <row r="61" spans="1:20">
      <c r="A61" s="33" t="s">
        <v>53</v>
      </c>
      <c r="B61" s="36" t="s">
        <v>51</v>
      </c>
      <c r="C61" s="34">
        <v>51842.623599999999</v>
      </c>
      <c r="D61" s="34">
        <v>8.0000000000000004E-4</v>
      </c>
      <c r="E61" s="1">
        <f t="shared" si="9"/>
        <v>-2468.0256058601444</v>
      </c>
      <c r="F61" s="1">
        <f t="shared" si="10"/>
        <v>-2468</v>
      </c>
      <c r="G61" s="1">
        <f t="shared" si="11"/>
        <v>-7.9350000014528632E-3</v>
      </c>
      <c r="K61" s="1">
        <f t="shared" si="12"/>
        <v>-7.9350000014528632E-3</v>
      </c>
      <c r="O61" s="1">
        <f t="shared" ca="1" si="17"/>
        <v>-6.909735526899996E-2</v>
      </c>
      <c r="P61" s="1">
        <f t="shared" si="13"/>
        <v>-9.8815828033998361E-3</v>
      </c>
      <c r="Q61" s="153">
        <f t="shared" si="14"/>
        <v>36824.123599999999</v>
      </c>
      <c r="R61" s="1">
        <f t="shared" si="15"/>
        <v>3.7891846048357277E-6</v>
      </c>
      <c r="S61" s="1">
        <v>1</v>
      </c>
      <c r="T61" s="1">
        <f t="shared" si="16"/>
        <v>3.7891846048357277E-6</v>
      </c>
    </row>
    <row r="62" spans="1:20">
      <c r="A62" s="33" t="s">
        <v>53</v>
      </c>
      <c r="B62" s="36" t="s">
        <v>51</v>
      </c>
      <c r="C62" s="34">
        <v>51925.36</v>
      </c>
      <c r="D62" s="34">
        <v>1E-3</v>
      </c>
      <c r="E62" s="1">
        <f t="shared" si="9"/>
        <v>-2201.0392558649796</v>
      </c>
      <c r="F62" s="1">
        <f t="shared" si="10"/>
        <v>-2201</v>
      </c>
      <c r="G62" s="1">
        <f t="shared" si="11"/>
        <v>-1.2165000000095461E-2</v>
      </c>
      <c r="K62" s="1">
        <f t="shared" si="12"/>
        <v>-1.2165000000095461E-2</v>
      </c>
      <c r="O62" s="1">
        <f t="shared" ca="1" si="17"/>
        <v>-6.4909578639914631E-2</v>
      </c>
      <c r="P62" s="1">
        <f t="shared" si="13"/>
        <v>-8.6059602662403919E-3</v>
      </c>
      <c r="Q62" s="153">
        <f t="shared" si="14"/>
        <v>36906.86</v>
      </c>
      <c r="R62" s="1">
        <f t="shared" si="15"/>
        <v>1.2666763827159158E-5</v>
      </c>
      <c r="S62" s="1">
        <v>0.6</v>
      </c>
      <c r="T62" s="1">
        <f t="shared" si="16"/>
        <v>7.6000582962954949E-6</v>
      </c>
    </row>
    <row r="63" spans="1:20">
      <c r="A63" s="33" t="s">
        <v>53</v>
      </c>
      <c r="B63" s="36" t="s">
        <v>52</v>
      </c>
      <c r="C63" s="34">
        <v>51958.362800000003</v>
      </c>
      <c r="D63" s="34">
        <v>2.9999999999999997E-4</v>
      </c>
      <c r="E63" s="1">
        <f t="shared" si="9"/>
        <v>-2094.54082093645</v>
      </c>
      <c r="F63" s="1">
        <f t="shared" si="10"/>
        <v>-2094.5</v>
      </c>
      <c r="G63" s="1">
        <f t="shared" si="11"/>
        <v>-1.2649999996938277E-2</v>
      </c>
      <c r="K63" s="1">
        <f t="shared" si="12"/>
        <v>-1.2649999996938277E-2</v>
      </c>
      <c r="O63" s="1">
        <f t="shared" ca="1" si="17"/>
        <v>-6.3239173355279482E-2</v>
      </c>
      <c r="P63" s="1">
        <f t="shared" si="13"/>
        <v>-8.0786838923987032E-3</v>
      </c>
      <c r="Q63" s="153">
        <f t="shared" si="14"/>
        <v>36939.862800000003</v>
      </c>
      <c r="R63" s="1">
        <f t="shared" si="15"/>
        <v>2.0896930927622862E-5</v>
      </c>
      <c r="S63" s="1">
        <v>1</v>
      </c>
      <c r="T63" s="1">
        <f t="shared" si="16"/>
        <v>2.0896930927622862E-5</v>
      </c>
    </row>
    <row r="64" spans="1:20">
      <c r="A64" s="33" t="s">
        <v>53</v>
      </c>
      <c r="B64" s="36" t="s">
        <v>51</v>
      </c>
      <c r="C64" s="34">
        <v>51967.507799999999</v>
      </c>
      <c r="D64" s="34">
        <v>4.0000000000000002E-4</v>
      </c>
      <c r="E64" s="1">
        <f t="shared" si="9"/>
        <v>-2065.0303494788463</v>
      </c>
      <c r="F64" s="1">
        <f t="shared" si="10"/>
        <v>-2065</v>
      </c>
      <c r="G64" s="1">
        <f t="shared" si="11"/>
        <v>-9.404999997059349E-3</v>
      </c>
      <c r="K64" s="1">
        <f t="shared" si="12"/>
        <v>-9.404999997059349E-3</v>
      </c>
      <c r="O64" s="1">
        <f t="shared" ca="1" si="17"/>
        <v>-6.2776478933713867E-2</v>
      </c>
      <c r="P64" s="1">
        <f t="shared" si="13"/>
        <v>-7.9307688644068217E-3</v>
      </c>
      <c r="Q64" s="153">
        <f t="shared" si="14"/>
        <v>36949.007799999999</v>
      </c>
      <c r="R64" s="1">
        <f t="shared" si="15"/>
        <v>2.1733574324819537E-6</v>
      </c>
      <c r="S64" s="1">
        <v>1</v>
      </c>
      <c r="T64" s="1">
        <f t="shared" si="16"/>
        <v>2.1733574324819537E-6</v>
      </c>
    </row>
    <row r="65" spans="1:20">
      <c r="A65" s="33" t="s">
        <v>53</v>
      </c>
      <c r="B65" s="36" t="s">
        <v>51</v>
      </c>
      <c r="C65" s="34">
        <v>52000.356</v>
      </c>
      <c r="D65" s="34">
        <v>5.0000000000000001E-4</v>
      </c>
      <c r="E65" s="1">
        <f t="shared" si="9"/>
        <v>-1959.0308012520552</v>
      </c>
      <c r="F65" s="1">
        <f t="shared" si="10"/>
        <v>-1959</v>
      </c>
      <c r="G65" s="1">
        <f t="shared" si="11"/>
        <v>-9.5450000007986091E-3</v>
      </c>
      <c r="K65" s="1">
        <f t="shared" si="12"/>
        <v>-9.5450000007986091E-3</v>
      </c>
      <c r="O65" s="1">
        <f t="shared" ca="1" si="17"/>
        <v>-6.1113915927410334E-2</v>
      </c>
      <c r="P65" s="1">
        <f t="shared" si="13"/>
        <v>-7.3926117852904363E-3</v>
      </c>
      <c r="Q65" s="153">
        <f t="shared" si="14"/>
        <v>36981.856</v>
      </c>
      <c r="R65" s="1">
        <f t="shared" si="15"/>
        <v>4.6327750302584562E-6</v>
      </c>
      <c r="S65" s="1">
        <v>1</v>
      </c>
      <c r="T65" s="1">
        <f t="shared" si="16"/>
        <v>4.6327750302584562E-6</v>
      </c>
    </row>
    <row r="66" spans="1:20">
      <c r="A66" s="33" t="s">
        <v>54</v>
      </c>
      <c r="B66" s="36" t="s">
        <v>51</v>
      </c>
      <c r="C66" s="34">
        <v>52263.456700000002</v>
      </c>
      <c r="D66" s="34">
        <v>2.0000000000000001E-4</v>
      </c>
      <c r="E66" s="1">
        <f t="shared" si="9"/>
        <v>-1110.0176030204159</v>
      </c>
      <c r="F66" s="1">
        <f t="shared" si="10"/>
        <v>-1110</v>
      </c>
      <c r="G66" s="1">
        <f t="shared" si="11"/>
        <v>-5.4549999986193143E-3</v>
      </c>
      <c r="K66" s="1">
        <f t="shared" si="12"/>
        <v>-5.4549999986193143E-3</v>
      </c>
      <c r="O66" s="1">
        <f t="shared" ca="1" si="17"/>
        <v>-4.7797727320318797E-2</v>
      </c>
      <c r="P66" s="1">
        <f t="shared" si="13"/>
        <v>-2.7059925410905898E-3</v>
      </c>
      <c r="Q66" s="153">
        <f t="shared" si="14"/>
        <v>37244.956700000002</v>
      </c>
      <c r="R66" s="1">
        <f t="shared" si="15"/>
        <v>7.5570420015485419E-6</v>
      </c>
      <c r="S66" s="1">
        <v>1</v>
      </c>
      <c r="T66" s="1">
        <f t="shared" si="16"/>
        <v>7.5570420015485419E-6</v>
      </c>
    </row>
    <row r="67" spans="1:20">
      <c r="A67" s="33" t="s">
        <v>54</v>
      </c>
      <c r="B67" s="36" t="s">
        <v>51</v>
      </c>
      <c r="C67" s="34">
        <v>52298.48</v>
      </c>
      <c r="D67" s="34">
        <v>1E-3</v>
      </c>
      <c r="E67" s="1">
        <f t="shared" si="9"/>
        <v>-996.99911258832458</v>
      </c>
      <c r="F67" s="1">
        <f t="shared" si="10"/>
        <v>-997</v>
      </c>
      <c r="G67" s="1">
        <f t="shared" si="11"/>
        <v>2.7500000578584149E-4</v>
      </c>
      <c r="K67" s="1">
        <f t="shared" si="12"/>
        <v>2.7500000578584149E-4</v>
      </c>
      <c r="O67" s="1">
        <f t="shared" ca="1" si="17"/>
        <v>-4.6025372417372576E-2</v>
      </c>
      <c r="P67" s="1">
        <f t="shared" si="13"/>
        <v>-2.0317641301569813E-3</v>
      </c>
      <c r="Q67" s="153">
        <f t="shared" si="14"/>
        <v>37279.980000000003</v>
      </c>
      <c r="R67" s="1">
        <f t="shared" si="15"/>
        <v>5.321160778872038E-6</v>
      </c>
      <c r="S67" s="1">
        <v>0.6</v>
      </c>
      <c r="T67" s="1">
        <f t="shared" si="16"/>
        <v>3.1926964673232226E-6</v>
      </c>
    </row>
    <row r="68" spans="1:20">
      <c r="A68" s="33" t="s">
        <v>54</v>
      </c>
      <c r="B68" s="36" t="s">
        <v>52</v>
      </c>
      <c r="C68" s="34">
        <v>52298.625999999997</v>
      </c>
      <c r="D68" s="34">
        <v>1E-3</v>
      </c>
      <c r="E68" s="1">
        <f t="shared" si="9"/>
        <v>-996.52797766950391</v>
      </c>
      <c r="F68" s="1">
        <f t="shared" si="10"/>
        <v>-996.5</v>
      </c>
      <c r="G68" s="1">
        <f t="shared" si="11"/>
        <v>-8.6700000028940849E-3</v>
      </c>
      <c r="K68" s="1">
        <f t="shared" si="12"/>
        <v>-8.6700000028940849E-3</v>
      </c>
      <c r="O68" s="1">
        <f t="shared" ca="1" si="17"/>
        <v>-4.601753013904096E-2</v>
      </c>
      <c r="P68" s="1">
        <f t="shared" si="13"/>
        <v>-2.0287544812302746E-3</v>
      </c>
      <c r="Q68" s="153">
        <f t="shared" si="14"/>
        <v>37280.125999999997</v>
      </c>
      <c r="R68" s="1">
        <f t="shared" si="15"/>
        <v>4.4106142079019611E-5</v>
      </c>
      <c r="S68" s="1">
        <v>0.6</v>
      </c>
      <c r="T68" s="1">
        <f t="shared" si="16"/>
        <v>2.6463685247411766E-5</v>
      </c>
    </row>
    <row r="69" spans="1:20">
      <c r="A69" s="33" t="s">
        <v>55</v>
      </c>
      <c r="B69" s="37" t="s">
        <v>52</v>
      </c>
      <c r="C69" s="34">
        <v>52345.423199999997</v>
      </c>
      <c r="D69" s="38">
        <v>8.0000000000000004E-4</v>
      </c>
      <c r="E69" s="1">
        <f t="shared" si="9"/>
        <v>-845.51568298429015</v>
      </c>
      <c r="F69" s="1">
        <f t="shared" si="10"/>
        <v>-845.5</v>
      </c>
      <c r="G69" s="1">
        <f t="shared" si="11"/>
        <v>-4.8600000009173527E-3</v>
      </c>
      <c r="K69" s="1">
        <f t="shared" si="12"/>
        <v>-4.8600000009173527E-3</v>
      </c>
      <c r="O69" s="1">
        <f t="shared" ca="1" si="17"/>
        <v>-4.3649162082891581E-2</v>
      </c>
      <c r="P69" s="1">
        <f t="shared" si="13"/>
        <v>-1.1092236430898361E-3</v>
      </c>
      <c r="Q69" s="153">
        <f t="shared" si="14"/>
        <v>37326.923199999997</v>
      </c>
      <c r="R69" s="1">
        <f t="shared" si="15"/>
        <v>1.4068323286437852E-5</v>
      </c>
      <c r="S69" s="1">
        <v>1</v>
      </c>
      <c r="T69" s="1">
        <f t="shared" si="16"/>
        <v>1.4068323286437852E-5</v>
      </c>
    </row>
    <row r="70" spans="1:20">
      <c r="A70" s="33" t="s">
        <v>55</v>
      </c>
      <c r="B70" s="37" t="s">
        <v>51</v>
      </c>
      <c r="C70" s="34">
        <v>52345.5815</v>
      </c>
      <c r="D70" s="38">
        <v>4.0000000000000002E-4</v>
      </c>
      <c r="E70" s="1">
        <f t="shared" si="9"/>
        <v>-845.00485656200226</v>
      </c>
      <c r="F70" s="1">
        <f t="shared" si="10"/>
        <v>-845</v>
      </c>
      <c r="G70" s="1">
        <f t="shared" si="11"/>
        <v>-1.5050000001792796E-3</v>
      </c>
      <c r="K70" s="1">
        <f t="shared" si="12"/>
        <v>-1.5050000001792796E-3</v>
      </c>
      <c r="O70" s="1">
        <f t="shared" ca="1" si="17"/>
        <v>-4.3641319804559958E-2</v>
      </c>
      <c r="P70" s="1">
        <f t="shared" si="13"/>
        <v>-1.1061436838169379E-3</v>
      </c>
      <c r="Q70" s="153">
        <f t="shared" si="14"/>
        <v>37327.0815</v>
      </c>
      <c r="R70" s="1">
        <f t="shared" si="15"/>
        <v>1.5908636110213638E-7</v>
      </c>
      <c r="S70" s="1">
        <v>1</v>
      </c>
      <c r="T70" s="1">
        <f t="shared" si="16"/>
        <v>1.5908636110213638E-7</v>
      </c>
    </row>
    <row r="71" spans="1:20">
      <c r="A71" s="33" t="s">
        <v>54</v>
      </c>
      <c r="B71" s="36" t="s">
        <v>51</v>
      </c>
      <c r="C71" s="34">
        <v>52347.438699999999</v>
      </c>
      <c r="D71" s="34">
        <v>1E-4</v>
      </c>
      <c r="E71" s="1">
        <f t="shared" si="9"/>
        <v>-839.0117622382146</v>
      </c>
      <c r="F71" s="1">
        <f t="shared" si="10"/>
        <v>-839</v>
      </c>
      <c r="G71" s="1">
        <f t="shared" si="11"/>
        <v>-3.6449999970500357E-3</v>
      </c>
      <c r="K71" s="1">
        <f t="shared" si="12"/>
        <v>-3.6449999970500357E-3</v>
      </c>
      <c r="O71" s="1">
        <f t="shared" ca="1" si="17"/>
        <v>-4.3547212464580515E-2</v>
      </c>
      <c r="P71" s="1">
        <f t="shared" si="13"/>
        <v>-1.0691660728490765E-3</v>
      </c>
      <c r="Q71" s="153">
        <f t="shared" si="14"/>
        <v>37328.938699999999</v>
      </c>
      <c r="R71" s="1">
        <f t="shared" si="15"/>
        <v>6.6349204050645134E-6</v>
      </c>
      <c r="S71" s="1">
        <v>1</v>
      </c>
      <c r="T71" s="1">
        <f t="shared" si="16"/>
        <v>6.6349204050645134E-6</v>
      </c>
    </row>
    <row r="72" spans="1:20">
      <c r="A72" s="33" t="s">
        <v>54</v>
      </c>
      <c r="B72" s="36" t="s">
        <v>52</v>
      </c>
      <c r="C72" s="34">
        <v>52347.595000000001</v>
      </c>
      <c r="D72" s="34">
        <v>5.0000000000000001E-4</v>
      </c>
      <c r="E72" s="1">
        <f t="shared" si="9"/>
        <v>-838.50738971892588</v>
      </c>
      <c r="F72" s="1">
        <f t="shared" si="10"/>
        <v>-838.5</v>
      </c>
      <c r="G72" s="1">
        <f t="shared" si="11"/>
        <v>-2.2899999967194162E-3</v>
      </c>
      <c r="K72" s="1">
        <f t="shared" si="12"/>
        <v>-2.2899999967194162E-3</v>
      </c>
      <c r="O72" s="1">
        <f t="shared" ca="1" si="17"/>
        <v>-4.3539370186248892E-2</v>
      </c>
      <c r="P72" s="1">
        <f t="shared" si="13"/>
        <v>-1.0660830969606643E-3</v>
      </c>
      <c r="Q72" s="153">
        <f t="shared" si="14"/>
        <v>37329.095000000001</v>
      </c>
      <c r="R72" s="1">
        <f t="shared" si="15"/>
        <v>1.4979725775150748E-6</v>
      </c>
      <c r="S72" s="1">
        <v>1</v>
      </c>
      <c r="T72" s="1">
        <f t="shared" si="16"/>
        <v>1.4979725775150748E-6</v>
      </c>
    </row>
    <row r="73" spans="1:20">
      <c r="A73" s="33" t="s">
        <v>54</v>
      </c>
      <c r="B73" s="36" t="s">
        <v>51</v>
      </c>
      <c r="C73" s="34">
        <v>52366.340100000001</v>
      </c>
      <c r="D73" s="34">
        <v>2.0000000000000001E-4</v>
      </c>
      <c r="E73" s="1">
        <f t="shared" si="9"/>
        <v>-778.01786117653967</v>
      </c>
      <c r="F73" s="1">
        <f t="shared" si="10"/>
        <v>-778</v>
      </c>
      <c r="G73" s="1">
        <f t="shared" si="11"/>
        <v>-5.5349999965983443E-3</v>
      </c>
      <c r="K73" s="1">
        <f t="shared" si="12"/>
        <v>-5.5349999965983443E-3</v>
      </c>
      <c r="O73" s="1">
        <f t="shared" ca="1" si="17"/>
        <v>-4.2590454508122821E-2</v>
      </c>
      <c r="P73" s="1">
        <f t="shared" si="13"/>
        <v>-6.9133027299340911E-4</v>
      </c>
      <c r="Q73" s="153">
        <f t="shared" si="14"/>
        <v>37347.840100000001</v>
      </c>
      <c r="R73" s="1">
        <f t="shared" si="15"/>
        <v>2.3461136391367104E-5</v>
      </c>
      <c r="S73" s="1">
        <v>1</v>
      </c>
      <c r="T73" s="1">
        <f t="shared" si="16"/>
        <v>2.3461136391367104E-5</v>
      </c>
    </row>
    <row r="74" spans="1:20">
      <c r="A74" s="33" t="s">
        <v>54</v>
      </c>
      <c r="B74" s="36" t="s">
        <v>52</v>
      </c>
      <c r="C74" s="34">
        <v>52366.497000000003</v>
      </c>
      <c r="D74" s="34">
        <v>1E-3</v>
      </c>
      <c r="E74" s="1">
        <f t="shared" si="9"/>
        <v>-777.51155248635348</v>
      </c>
      <c r="F74" s="1">
        <f t="shared" si="10"/>
        <v>-777.5</v>
      </c>
      <c r="G74" s="1">
        <f t="shared" si="11"/>
        <v>-3.5799999968730845E-3</v>
      </c>
      <c r="K74" s="1">
        <f t="shared" si="12"/>
        <v>-3.5799999968730845E-3</v>
      </c>
      <c r="O74" s="1">
        <f t="shared" ca="1" si="17"/>
        <v>-4.2582612229791199E-2</v>
      </c>
      <c r="P74" s="1">
        <f t="shared" si="13"/>
        <v>-6.8821898732864342E-4</v>
      </c>
      <c r="Q74" s="153">
        <f t="shared" si="14"/>
        <v>37347.997000000003</v>
      </c>
      <c r="R74" s="1">
        <f t="shared" si="15"/>
        <v>8.3623974071618665E-6</v>
      </c>
      <c r="S74" s="1">
        <v>0.6</v>
      </c>
      <c r="T74" s="1">
        <f t="shared" si="16"/>
        <v>5.0174384442971194E-6</v>
      </c>
    </row>
    <row r="75" spans="1:20">
      <c r="A75" s="39" t="s">
        <v>56</v>
      </c>
      <c r="B75" s="37" t="s">
        <v>52</v>
      </c>
      <c r="C75" s="34">
        <v>52607.595000000001</v>
      </c>
      <c r="D75" s="38">
        <v>1E-3</v>
      </c>
      <c r="E75" s="1">
        <f t="shared" si="9"/>
        <v>0.50000000000659672</v>
      </c>
      <c r="F75" s="1">
        <f t="shared" si="10"/>
        <v>0.5</v>
      </c>
      <c r="G75" s="1">
        <f t="shared" si="11"/>
        <v>0</v>
      </c>
      <c r="K75" s="1">
        <f t="shared" si="12"/>
        <v>0</v>
      </c>
      <c r="O75" s="1">
        <f t="shared" ca="1" si="17"/>
        <v>-3.038002714578977E-2</v>
      </c>
      <c r="P75" s="1">
        <f t="shared" si="13"/>
        <v>4.4340311328484507E-3</v>
      </c>
      <c r="Q75" s="153">
        <f t="shared" si="14"/>
        <v>37589.095000000001</v>
      </c>
      <c r="R75" s="1">
        <f t="shared" si="15"/>
        <v>1.9660632087069316E-5</v>
      </c>
      <c r="S75" s="1">
        <v>0.6</v>
      </c>
      <c r="T75" s="1">
        <f t="shared" si="16"/>
        <v>1.1796379252241589E-5</v>
      </c>
    </row>
    <row r="76" spans="1:20">
      <c r="A76" s="39" t="s">
        <v>56</v>
      </c>
      <c r="B76" s="37" t="s">
        <v>51</v>
      </c>
      <c r="C76" s="34">
        <v>52709.398000000001</v>
      </c>
      <c r="D76" s="38">
        <v>2.9999999999999997E-4</v>
      </c>
      <c r="E76" s="1">
        <f t="shared" si="9"/>
        <v>329.01334344445428</v>
      </c>
      <c r="F76" s="1">
        <f t="shared" si="10"/>
        <v>329</v>
      </c>
      <c r="G76" s="1">
        <f t="shared" si="11"/>
        <v>4.1350000028614886E-3</v>
      </c>
      <c r="K76" s="1">
        <f t="shared" si="12"/>
        <v>4.1350000028614886E-3</v>
      </c>
      <c r="O76" s="1">
        <f t="shared" ca="1" si="17"/>
        <v>-2.5227650281915127E-2</v>
      </c>
      <c r="P76" s="1">
        <f t="shared" si="13"/>
        <v>6.7655236914617306E-3</v>
      </c>
      <c r="Q76" s="153">
        <f t="shared" si="14"/>
        <v>37690.898000000001</v>
      </c>
      <c r="R76" s="1">
        <f t="shared" si="15"/>
        <v>6.9196548762870233E-6</v>
      </c>
      <c r="S76" s="1">
        <v>1</v>
      </c>
      <c r="T76" s="1">
        <f t="shared" si="16"/>
        <v>6.9196548762870233E-6</v>
      </c>
    </row>
    <row r="77" spans="1:20">
      <c r="A77" s="39" t="s">
        <v>56</v>
      </c>
      <c r="B77" s="37" t="s">
        <v>52</v>
      </c>
      <c r="C77" s="34">
        <v>52716.375999999997</v>
      </c>
      <c r="D77" s="38"/>
      <c r="E77" s="1">
        <f t="shared" si="9"/>
        <v>351.53101100389637</v>
      </c>
      <c r="F77" s="1">
        <f t="shared" si="10"/>
        <v>351.5</v>
      </c>
      <c r="G77" s="1">
        <f t="shared" si="11"/>
        <v>9.6100000009755604E-3</v>
      </c>
      <c r="K77" s="1">
        <f t="shared" si="12"/>
        <v>9.6100000009755604E-3</v>
      </c>
      <c r="O77" s="1">
        <f t="shared" ca="1" si="17"/>
        <v>-2.4874747756992208E-2</v>
      </c>
      <c r="P77" s="1">
        <f t="shared" si="13"/>
        <v>6.9288801504481254E-3</v>
      </c>
      <c r="Q77" s="153">
        <f t="shared" si="14"/>
        <v>37697.875999999997</v>
      </c>
      <c r="R77" s="1">
        <f t="shared" si="15"/>
        <v>7.188403652892255E-6</v>
      </c>
      <c r="S77" s="1">
        <v>1</v>
      </c>
      <c r="T77" s="1">
        <f t="shared" si="16"/>
        <v>7.188403652892255E-6</v>
      </c>
    </row>
    <row r="78" spans="1:20">
      <c r="A78" s="39" t="s">
        <v>56</v>
      </c>
      <c r="B78" s="37" t="s">
        <v>51</v>
      </c>
      <c r="C78" s="34">
        <v>52716.525800000003</v>
      </c>
      <c r="D78" s="38">
        <v>8.0000000000000004E-4</v>
      </c>
      <c r="E78" s="1">
        <f t="shared" si="9"/>
        <v>352.01440833845544</v>
      </c>
      <c r="F78" s="1">
        <f t="shared" si="10"/>
        <v>352</v>
      </c>
      <c r="G78" s="1">
        <f t="shared" si="11"/>
        <v>4.4650000054389238E-3</v>
      </c>
      <c r="K78" s="1">
        <f t="shared" si="12"/>
        <v>4.4650000054389238E-3</v>
      </c>
      <c r="O78" s="1">
        <f t="shared" ca="1" si="17"/>
        <v>-2.4866905478660589E-2</v>
      </c>
      <c r="P78" s="1">
        <f t="shared" si="13"/>
        <v>6.9325156310701417E-3</v>
      </c>
      <c r="Q78" s="153">
        <f t="shared" si="14"/>
        <v>37698.025800000003</v>
      </c>
      <c r="R78" s="1">
        <f t="shared" si="15"/>
        <v>6.0886333627342202E-6</v>
      </c>
      <c r="S78" s="1">
        <v>1</v>
      </c>
      <c r="T78" s="1">
        <f t="shared" si="16"/>
        <v>6.0886333627342202E-6</v>
      </c>
    </row>
    <row r="79" spans="1:20">
      <c r="A79" s="39" t="s">
        <v>56</v>
      </c>
      <c r="B79" s="37" t="s">
        <v>52</v>
      </c>
      <c r="C79" s="34">
        <v>52721.332000000002</v>
      </c>
      <c r="D79" s="38">
        <v>5.9999999999999995E-4</v>
      </c>
      <c r="E79" s="1">
        <f t="shared" si="9"/>
        <v>367.52378263255684</v>
      </c>
      <c r="F79" s="1">
        <f t="shared" si="10"/>
        <v>367.5</v>
      </c>
      <c r="G79" s="1">
        <f t="shared" si="11"/>
        <v>7.3700000066310167E-3</v>
      </c>
      <c r="K79" s="1">
        <f t="shared" si="12"/>
        <v>7.3700000066310167E-3</v>
      </c>
      <c r="O79" s="1">
        <f t="shared" ca="1" si="17"/>
        <v>-2.4623794850380354E-2</v>
      </c>
      <c r="P79" s="1">
        <f t="shared" si="13"/>
        <v>7.0453306258368275E-3</v>
      </c>
      <c r="Q79" s="153">
        <f t="shared" si="14"/>
        <v>37702.832000000002</v>
      </c>
      <c r="R79" s="1">
        <f t="shared" si="15"/>
        <v>1.0541020682528225E-7</v>
      </c>
      <c r="S79" s="1">
        <v>1</v>
      </c>
      <c r="T79" s="1">
        <f t="shared" si="16"/>
        <v>1.0541020682528225E-7</v>
      </c>
    </row>
    <row r="80" spans="1:20">
      <c r="A80" s="39" t="s">
        <v>56</v>
      </c>
      <c r="B80" s="37" t="s">
        <v>51</v>
      </c>
      <c r="C80" s="34">
        <v>52721.482799999998</v>
      </c>
      <c r="D80" s="38">
        <v>1E-4</v>
      </c>
      <c r="E80" s="1">
        <f t="shared" si="9"/>
        <v>368.01040691858026</v>
      </c>
      <c r="F80" s="1">
        <f t="shared" si="10"/>
        <v>368</v>
      </c>
      <c r="G80" s="1">
        <f t="shared" si="11"/>
        <v>3.2250000003841706E-3</v>
      </c>
      <c r="K80" s="1">
        <f t="shared" si="12"/>
        <v>3.2250000003841706E-3</v>
      </c>
      <c r="O80" s="1">
        <f t="shared" ca="1" si="17"/>
        <v>-2.4615952572048731E-2</v>
      </c>
      <c r="P80" s="1">
        <f t="shared" si="13"/>
        <v>7.0489735319739519E-3</v>
      </c>
      <c r="Q80" s="153">
        <f t="shared" si="14"/>
        <v>37702.982799999998</v>
      </c>
      <c r="R80" s="1">
        <f t="shared" si="15"/>
        <v>1.4622773570299224E-5</v>
      </c>
      <c r="S80" s="1">
        <v>1</v>
      </c>
      <c r="T80" s="1">
        <f t="shared" si="16"/>
        <v>1.4622773570299224E-5</v>
      </c>
    </row>
    <row r="81" spans="1:22">
      <c r="A81" s="39" t="s">
        <v>56</v>
      </c>
      <c r="B81" s="37" t="s">
        <v>52</v>
      </c>
      <c r="C81" s="34">
        <v>52724.428399999997</v>
      </c>
      <c r="D81" s="38"/>
      <c r="E81" s="1">
        <f t="shared" si="9"/>
        <v>377.51571525379308</v>
      </c>
      <c r="F81" s="1">
        <f t="shared" si="10"/>
        <v>377.5</v>
      </c>
      <c r="G81" s="1">
        <f t="shared" si="11"/>
        <v>4.8699999970267527E-3</v>
      </c>
      <c r="K81" s="1">
        <f t="shared" si="12"/>
        <v>4.8699999970267527E-3</v>
      </c>
      <c r="O81" s="1">
        <f t="shared" ca="1" si="17"/>
        <v>-2.4466949283747944E-2</v>
      </c>
      <c r="P81" s="1">
        <f t="shared" si="13"/>
        <v>7.1182328375752925E-3</v>
      </c>
      <c r="Q81" s="153">
        <f t="shared" si="14"/>
        <v>37705.928399999997</v>
      </c>
      <c r="R81" s="1">
        <f t="shared" si="15"/>
        <v>5.054550905320956E-6</v>
      </c>
      <c r="S81" s="1">
        <v>1</v>
      </c>
      <c r="T81" s="1">
        <f t="shared" si="16"/>
        <v>5.054550905320956E-6</v>
      </c>
    </row>
    <row r="82" spans="1:22">
      <c r="A82" s="39" t="s">
        <v>56</v>
      </c>
      <c r="B82" s="37" t="s">
        <v>51</v>
      </c>
      <c r="C82" s="34">
        <v>52730.469799999999</v>
      </c>
      <c r="D82" s="38">
        <v>2.9999999999999997E-4</v>
      </c>
      <c r="E82" s="1">
        <f t="shared" si="9"/>
        <v>397.01102003936825</v>
      </c>
      <c r="F82" s="1">
        <f t="shared" si="10"/>
        <v>397</v>
      </c>
      <c r="G82" s="1">
        <f t="shared" si="11"/>
        <v>3.4149999992223457E-3</v>
      </c>
      <c r="K82" s="1">
        <f t="shared" si="12"/>
        <v>3.4149999992223457E-3</v>
      </c>
      <c r="O82" s="1">
        <f t="shared" ca="1" si="17"/>
        <v>-2.4161100428814745E-2</v>
      </c>
      <c r="P82" s="1">
        <f t="shared" si="13"/>
        <v>7.2606591209382152E-3</v>
      </c>
      <c r="Q82" s="153">
        <f t="shared" si="14"/>
        <v>37711.969799999999</v>
      </c>
      <c r="R82" s="1">
        <f t="shared" si="15"/>
        <v>1.4789094080436474E-5</v>
      </c>
      <c r="S82" s="1">
        <v>1</v>
      </c>
      <c r="T82" s="1">
        <f t="shared" si="16"/>
        <v>1.4789094080436474E-5</v>
      </c>
    </row>
    <row r="83" spans="1:22" s="41" customFormat="1">
      <c r="A83" s="40" t="s">
        <v>57</v>
      </c>
      <c r="B83" s="36" t="s">
        <v>51</v>
      </c>
      <c r="C83" s="34">
        <v>53036.647599999997</v>
      </c>
      <c r="D83" s="38">
        <v>4.0000000000000002E-4</v>
      </c>
      <c r="E83" s="1">
        <f t="shared" si="9"/>
        <v>1385.0319306850736</v>
      </c>
      <c r="F83" s="1">
        <f t="shared" si="10"/>
        <v>1385</v>
      </c>
      <c r="G83" s="1">
        <f t="shared" si="11"/>
        <v>9.8949999955948442E-3</v>
      </c>
      <c r="H83" s="1"/>
      <c r="I83" s="1"/>
      <c r="J83" s="1"/>
      <c r="K83" s="1">
        <f t="shared" si="12"/>
        <v>9.8949999955948442E-3</v>
      </c>
      <c r="L83" s="1"/>
      <c r="M83" s="1"/>
      <c r="N83" s="1"/>
      <c r="O83" s="1">
        <f t="shared" ca="1" si="17"/>
        <v>-8.6647584455327269E-3</v>
      </c>
      <c r="P83" s="1">
        <f t="shared" si="13"/>
        <v>1.4938888644346225E-2</v>
      </c>
      <c r="Q83" s="153">
        <f t="shared" si="14"/>
        <v>38018.147599999997</v>
      </c>
      <c r="R83" s="1">
        <f t="shared" si="15"/>
        <v>2.5440812701003029E-5</v>
      </c>
      <c r="S83" s="1">
        <v>1</v>
      </c>
      <c r="T83" s="1">
        <f t="shared" si="16"/>
        <v>2.5440812701003029E-5</v>
      </c>
      <c r="U83" s="1"/>
      <c r="V83" s="1"/>
    </row>
    <row r="84" spans="1:22" s="41" customFormat="1">
      <c r="A84" s="42" t="s">
        <v>58</v>
      </c>
      <c r="B84" s="43" t="s">
        <v>52</v>
      </c>
      <c r="C84" s="44">
        <v>53080.501199999999</v>
      </c>
      <c r="D84" s="45">
        <v>2.9999999999999997E-4</v>
      </c>
      <c r="E84" s="41">
        <f t="shared" si="9"/>
        <v>1526.5453709380738</v>
      </c>
      <c r="F84" s="41">
        <f t="shared" si="10"/>
        <v>1526.5</v>
      </c>
      <c r="G84" s="41">
        <f t="shared" si="11"/>
        <v>1.4060000001336448E-2</v>
      </c>
      <c r="K84" s="1">
        <f t="shared" si="12"/>
        <v>1.4060000001336448E-2</v>
      </c>
      <c r="L84" s="1"/>
      <c r="O84" s="41">
        <f t="shared" ca="1" si="17"/>
        <v>-6.4453936776841386E-3</v>
      </c>
      <c r="P84" s="41">
        <f t="shared" si="13"/>
        <v>1.611272769391674E-2</v>
      </c>
      <c r="Q84" s="154">
        <f t="shared" si="14"/>
        <v>38062.001199999999</v>
      </c>
      <c r="R84" s="41">
        <f t="shared" si="15"/>
        <v>4.2136909798860113E-6</v>
      </c>
      <c r="S84" s="1">
        <v>1</v>
      </c>
      <c r="T84" s="1">
        <f t="shared" si="16"/>
        <v>4.2136909798860113E-6</v>
      </c>
    </row>
    <row r="85" spans="1:22" s="41" customFormat="1">
      <c r="A85" s="39" t="s">
        <v>55</v>
      </c>
      <c r="B85" s="47" t="s">
        <v>52</v>
      </c>
      <c r="C85" s="42">
        <v>53095.375</v>
      </c>
      <c r="D85" s="45">
        <v>1E-3</v>
      </c>
      <c r="E85" s="41">
        <f t="shared" ref="E85:E116" si="18">+(C85-C$7)/C$8</f>
        <v>1574.5424021426986</v>
      </c>
      <c r="F85" s="41">
        <f t="shared" ref="F85:F102" si="19">ROUND(2*E85,0)/2</f>
        <v>1574.5</v>
      </c>
      <c r="G85" s="41">
        <f t="shared" ref="G85:G116" si="20">+C85-(C$7+F85*C$8)</f>
        <v>1.314000000274973E-2</v>
      </c>
      <c r="K85" s="1">
        <f t="shared" si="12"/>
        <v>1.314000000274973E-2</v>
      </c>
      <c r="L85" s="1"/>
      <c r="O85" s="41">
        <f t="shared" ca="1" si="17"/>
        <v>-5.6925349578485739E-3</v>
      </c>
      <c r="P85" s="41">
        <f t="shared" ref="P85:P116" si="21">+D$11+D$12*F85+D$13*F85^2</f>
        <v>1.6515141851054169E-2</v>
      </c>
      <c r="Q85" s="154">
        <f t="shared" ref="Q85:Q121" si="22">+C85-15018.5</f>
        <v>38076.875</v>
      </c>
      <c r="R85" s="41">
        <f t="shared" ref="R85:R116" si="23">+(P85-G85)^2</f>
        <v>1.1391582496175904E-5</v>
      </c>
      <c r="S85" s="1">
        <v>0.6</v>
      </c>
      <c r="T85" s="1">
        <f t="shared" ref="T85:T116" si="24">S85*R85</f>
        <v>6.8349494977055419E-6</v>
      </c>
    </row>
    <row r="86" spans="1:22" s="41" customFormat="1">
      <c r="A86" s="48" t="s">
        <v>57</v>
      </c>
      <c r="B86" s="43" t="s">
        <v>52</v>
      </c>
      <c r="C86" s="42">
        <v>53375.521200000003</v>
      </c>
      <c r="D86" s="45">
        <v>5.0000000000000001E-4</v>
      </c>
      <c r="E86" s="41">
        <f t="shared" si="18"/>
        <v>2478.5606021491617</v>
      </c>
      <c r="F86" s="41">
        <f t="shared" si="19"/>
        <v>2478.5</v>
      </c>
      <c r="G86" s="41">
        <f t="shared" si="20"/>
        <v>1.8780000005790498E-2</v>
      </c>
      <c r="K86" s="1">
        <f t="shared" si="12"/>
        <v>1.8780000005790498E-2</v>
      </c>
      <c r="L86" s="1"/>
      <c r="O86" s="41">
        <f t="shared" ca="1" si="17"/>
        <v>8.486304265721209E-3</v>
      </c>
      <c r="P86" s="41">
        <f t="shared" si="21"/>
        <v>2.4493345417176803E-2</v>
      </c>
      <c r="Q86" s="154">
        <f t="shared" si="22"/>
        <v>38357.021200000003</v>
      </c>
      <c r="R86" s="41">
        <f t="shared" si="23"/>
        <v>3.2642315789808945E-5</v>
      </c>
      <c r="S86" s="1">
        <v>1</v>
      </c>
      <c r="T86" s="1">
        <f t="shared" si="24"/>
        <v>3.2642315789808945E-5</v>
      </c>
    </row>
    <row r="87" spans="1:22" s="41" customFormat="1">
      <c r="A87" s="49" t="s">
        <v>59</v>
      </c>
      <c r="B87" s="50"/>
      <c r="C87" s="42">
        <v>53407.447500000002</v>
      </c>
      <c r="D87" s="42">
        <v>8.9999999999999998E-4</v>
      </c>
      <c r="E87" s="41">
        <f t="shared" si="18"/>
        <v>2581.5852237890958</v>
      </c>
      <c r="F87" s="41">
        <f t="shared" si="19"/>
        <v>2581.5</v>
      </c>
      <c r="G87" s="41">
        <f t="shared" si="20"/>
        <v>2.6410000005853362E-2</v>
      </c>
      <c r="J87" s="41">
        <f>G87</f>
        <v>2.6410000005853362E-2</v>
      </c>
      <c r="L87" s="1"/>
      <c r="O87" s="41">
        <f t="shared" ca="1" si="17"/>
        <v>1.010181360203502E-2</v>
      </c>
      <c r="P87" s="41">
        <f t="shared" si="21"/>
        <v>2.5450502764506083E-2</v>
      </c>
      <c r="Q87" s="154">
        <f t="shared" si="22"/>
        <v>38388.947500000002</v>
      </c>
      <c r="R87" s="41">
        <f t="shared" si="23"/>
        <v>9.2063495615303872E-7</v>
      </c>
      <c r="S87" s="1">
        <v>1</v>
      </c>
      <c r="T87" s="1">
        <f t="shared" si="24"/>
        <v>9.2063495615303872E-7</v>
      </c>
    </row>
    <row r="88" spans="1:22" s="41" customFormat="1">
      <c r="A88" s="42" t="s">
        <v>58</v>
      </c>
      <c r="B88" s="43" t="s">
        <v>51</v>
      </c>
      <c r="C88" s="44">
        <v>53443.545400000003</v>
      </c>
      <c r="D88" s="45">
        <v>6.9999999999999999E-4</v>
      </c>
      <c r="E88" s="41">
        <f t="shared" si="18"/>
        <v>2698.0713963019252</v>
      </c>
      <c r="F88" s="41">
        <f t="shared" si="19"/>
        <v>2698</v>
      </c>
      <c r="G88" s="41">
        <f t="shared" si="20"/>
        <v>2.2125000003143214E-2</v>
      </c>
      <c r="K88" s="1">
        <f>G88</f>
        <v>2.2125000003143214E-2</v>
      </c>
      <c r="L88" s="1"/>
      <c r="O88" s="41">
        <f t="shared" ca="1" si="17"/>
        <v>1.1929064453302593E-2</v>
      </c>
      <c r="P88" s="41">
        <f t="shared" si="21"/>
        <v>2.6544980487363781E-2</v>
      </c>
      <c r="Q88" s="154">
        <f t="shared" si="22"/>
        <v>38425.045400000003</v>
      </c>
      <c r="R88" s="41">
        <f t="shared" si="23"/>
        <v>1.9536227480890675E-5</v>
      </c>
      <c r="S88" s="1">
        <v>1</v>
      </c>
      <c r="T88" s="1">
        <f t="shared" si="24"/>
        <v>1.9536227480890675E-5</v>
      </c>
    </row>
    <row r="89" spans="1:22" s="41" customFormat="1">
      <c r="A89" s="42" t="s">
        <v>58</v>
      </c>
      <c r="B89" s="43" t="s">
        <v>52</v>
      </c>
      <c r="C89" s="44">
        <v>53451.4473</v>
      </c>
      <c r="D89" s="45">
        <v>4.0000000000000002E-4</v>
      </c>
      <c r="E89" s="41">
        <f t="shared" si="18"/>
        <v>2723.5704443512236</v>
      </c>
      <c r="F89" s="41">
        <f t="shared" si="19"/>
        <v>2723.5</v>
      </c>
      <c r="G89" s="41">
        <f t="shared" si="20"/>
        <v>2.1829999997862615E-2</v>
      </c>
      <c r="K89" s="1">
        <f>G89</f>
        <v>2.1829999997862615E-2</v>
      </c>
      <c r="L89" s="1"/>
      <c r="O89" s="41">
        <f t="shared" ref="O89:O120" ca="1" si="25">+C$11+C$12*$F89</f>
        <v>1.2329020648215235E-2</v>
      </c>
      <c r="P89" s="41">
        <f t="shared" si="21"/>
        <v>2.6786224767667167E-2</v>
      </c>
      <c r="Q89" s="154">
        <f t="shared" si="22"/>
        <v>38432.9473</v>
      </c>
      <c r="R89" s="41">
        <f t="shared" si="23"/>
        <v>2.4564163968824186E-5</v>
      </c>
      <c r="S89" s="1">
        <v>1</v>
      </c>
      <c r="T89" s="1">
        <f t="shared" si="24"/>
        <v>2.4564163968824186E-5</v>
      </c>
    </row>
    <row r="90" spans="1:22" s="41" customFormat="1">
      <c r="A90" s="48" t="s">
        <v>57</v>
      </c>
      <c r="B90" s="43" t="s">
        <v>52</v>
      </c>
      <c r="C90" s="42">
        <v>53465.391000000003</v>
      </c>
      <c r="D90" s="45">
        <v>3.0000000000000001E-3</v>
      </c>
      <c r="E90" s="41">
        <f t="shared" si="18"/>
        <v>2768.5660879667112</v>
      </c>
      <c r="F90" s="41">
        <f t="shared" si="19"/>
        <v>2768.5</v>
      </c>
      <c r="G90" s="41">
        <f t="shared" si="20"/>
        <v>2.0480000006500632E-2</v>
      </c>
      <c r="K90" s="1">
        <f>G90</f>
        <v>2.0480000006500632E-2</v>
      </c>
      <c r="L90" s="1"/>
      <c r="O90" s="41">
        <f t="shared" ca="1" si="25"/>
        <v>1.3034825698061074E-2</v>
      </c>
      <c r="P90" s="41">
        <f t="shared" si="21"/>
        <v>2.7213422308620332E-2</v>
      </c>
      <c r="Q90" s="154">
        <f t="shared" si="22"/>
        <v>38446.891000000003</v>
      </c>
      <c r="R90" s="41">
        <f t="shared" si="23"/>
        <v>4.5338975898682962E-5</v>
      </c>
      <c r="S90" s="1">
        <v>0.4</v>
      </c>
      <c r="T90" s="1">
        <f t="shared" si="24"/>
        <v>1.8135590359473186E-5</v>
      </c>
    </row>
    <row r="91" spans="1:22" s="41" customFormat="1">
      <c r="A91" s="48" t="s">
        <v>57</v>
      </c>
      <c r="B91" s="43" t="s">
        <v>51</v>
      </c>
      <c r="C91" s="42">
        <v>53465.554499999998</v>
      </c>
      <c r="D91" s="45">
        <v>2.5000000000000001E-3</v>
      </c>
      <c r="E91" s="41">
        <f t="shared" si="18"/>
        <v>2769.0936945367689</v>
      </c>
      <c r="F91" s="41">
        <f t="shared" si="19"/>
        <v>2769</v>
      </c>
      <c r="G91" s="41">
        <f t="shared" si="20"/>
        <v>2.9034999999566935E-2</v>
      </c>
      <c r="K91" s="1">
        <f>G91</f>
        <v>2.9034999999566935E-2</v>
      </c>
      <c r="L91" s="1"/>
      <c r="O91" s="41">
        <f t="shared" ca="1" si="25"/>
        <v>1.3042667976392697E-2</v>
      </c>
      <c r="P91" s="41">
        <f t="shared" si="21"/>
        <v>2.7218179506118555E-2</v>
      </c>
      <c r="Q91" s="154">
        <f t="shared" si="22"/>
        <v>38447.054499999998</v>
      </c>
      <c r="R91" s="41">
        <f t="shared" si="23"/>
        <v>3.3008367054140135E-6</v>
      </c>
      <c r="S91" s="1">
        <v>0.4</v>
      </c>
      <c r="T91" s="1">
        <f t="shared" si="24"/>
        <v>1.3203346821656054E-6</v>
      </c>
    </row>
    <row r="92" spans="1:22" s="41" customFormat="1">
      <c r="A92" s="42" t="s">
        <v>58</v>
      </c>
      <c r="B92" s="43" t="s">
        <v>51</v>
      </c>
      <c r="C92" s="44">
        <v>53767.392999999996</v>
      </c>
      <c r="D92" s="45">
        <v>2E-3</v>
      </c>
      <c r="E92" s="41">
        <f t="shared" si="18"/>
        <v>3743.1118945432163</v>
      </c>
      <c r="F92" s="41">
        <f t="shared" si="19"/>
        <v>3743</v>
      </c>
      <c r="G92" s="41">
        <f t="shared" si="20"/>
        <v>3.4674999995331746E-2</v>
      </c>
      <c r="K92" s="1">
        <f>G92</f>
        <v>3.4674999995331746E-2</v>
      </c>
      <c r="L92" s="1"/>
      <c r="O92" s="41">
        <f t="shared" ca="1" si="25"/>
        <v>2.8319426166389342E-2</v>
      </c>
      <c r="P92" s="41">
        <f t="shared" si="21"/>
        <v>3.6925701745009087E-2</v>
      </c>
      <c r="Q92" s="154">
        <f t="shared" si="22"/>
        <v>38748.892999999996</v>
      </c>
      <c r="R92" s="41">
        <f t="shared" si="23"/>
        <v>5.0656583660006476E-6</v>
      </c>
      <c r="S92" s="1">
        <v>0.4</v>
      </c>
      <c r="T92" s="1">
        <f t="shared" si="24"/>
        <v>2.0262633464002593E-6</v>
      </c>
    </row>
    <row r="93" spans="1:22" s="41" customFormat="1">
      <c r="A93" s="49" t="s">
        <v>59</v>
      </c>
      <c r="B93" s="50"/>
      <c r="C93" s="42">
        <v>53814.345699999998</v>
      </c>
      <c r="D93" s="42">
        <v>1.1000000000000001E-3</v>
      </c>
      <c r="E93" s="41">
        <f t="shared" si="18"/>
        <v>3894.6259801865144</v>
      </c>
      <c r="F93" s="41">
        <f t="shared" si="19"/>
        <v>3894.5</v>
      </c>
      <c r="G93" s="41">
        <f t="shared" si="20"/>
        <v>3.9039999996020924E-2</v>
      </c>
      <c r="J93" s="41">
        <f>G93</f>
        <v>3.9039999996020924E-2</v>
      </c>
      <c r="L93" s="1"/>
      <c r="O93" s="41">
        <f t="shared" ca="1" si="25"/>
        <v>3.0695636500870337E-2</v>
      </c>
      <c r="P93" s="41">
        <f t="shared" si="21"/>
        <v>3.8514784313972004E-2</v>
      </c>
      <c r="Q93" s="154">
        <f t="shared" si="22"/>
        <v>38795.845699999998</v>
      </c>
      <c r="R93" s="41">
        <f t="shared" si="23"/>
        <v>2.7585151267011207E-7</v>
      </c>
      <c r="S93" s="1">
        <v>0.6</v>
      </c>
      <c r="T93" s="1">
        <f t="shared" si="24"/>
        <v>1.6551090760206725E-7</v>
      </c>
    </row>
    <row r="94" spans="1:22" s="41" customFormat="1">
      <c r="A94" s="42" t="s">
        <v>58</v>
      </c>
      <c r="B94" s="43" t="s">
        <v>52</v>
      </c>
      <c r="C94" s="44">
        <v>53815.583400000003</v>
      </c>
      <c r="D94" s="45">
        <v>4.0000000000000002E-4</v>
      </c>
      <c r="E94" s="41">
        <f t="shared" si="18"/>
        <v>3898.6199780567431</v>
      </c>
      <c r="F94" s="41">
        <f t="shared" si="19"/>
        <v>3898.5</v>
      </c>
      <c r="G94" s="41">
        <f t="shared" si="20"/>
        <v>3.7180000006628688E-2</v>
      </c>
      <c r="K94" s="1">
        <f>G94</f>
        <v>3.7180000006628688E-2</v>
      </c>
      <c r="L94" s="1"/>
      <c r="O94" s="41">
        <f t="shared" ca="1" si="25"/>
        <v>3.0758374727523304E-2</v>
      </c>
      <c r="P94" s="41">
        <f t="shared" si="21"/>
        <v>3.855702895629004E-2</v>
      </c>
      <c r="Q94" s="154">
        <f t="shared" si="22"/>
        <v>38797.083400000003</v>
      </c>
      <c r="R94" s="41">
        <f t="shared" si="23"/>
        <v>1.896208728205446E-6</v>
      </c>
      <c r="S94" s="1">
        <v>1</v>
      </c>
      <c r="T94" s="1">
        <f t="shared" si="24"/>
        <v>1.896208728205446E-6</v>
      </c>
    </row>
    <row r="95" spans="1:22" s="41" customFormat="1">
      <c r="A95" s="42" t="s">
        <v>58</v>
      </c>
      <c r="B95" s="43" t="s">
        <v>51</v>
      </c>
      <c r="C95" s="44">
        <v>53819.4545</v>
      </c>
      <c r="D95" s="45">
        <v>2.0000000000000001E-4</v>
      </c>
      <c r="E95" s="41">
        <f t="shared" si="18"/>
        <v>3911.1118300041971</v>
      </c>
      <c r="F95" s="41">
        <f t="shared" si="19"/>
        <v>3911</v>
      </c>
      <c r="G95" s="41">
        <f t="shared" si="20"/>
        <v>3.4655000003112946E-2</v>
      </c>
      <c r="K95" s="1">
        <f>G95</f>
        <v>3.4655000003112946E-2</v>
      </c>
      <c r="L95" s="1"/>
      <c r="O95" s="41">
        <f t="shared" ca="1" si="25"/>
        <v>3.0954431685813813E-2</v>
      </c>
      <c r="P95" s="41">
        <f t="shared" si="21"/>
        <v>3.8689139183064623E-2</v>
      </c>
      <c r="Q95" s="154">
        <f t="shared" si="22"/>
        <v>38800.9545</v>
      </c>
      <c r="R95" s="41">
        <f t="shared" si="23"/>
        <v>1.6274278923221193E-5</v>
      </c>
      <c r="S95" s="1">
        <v>1</v>
      </c>
      <c r="T95" s="1">
        <f t="shared" si="24"/>
        <v>1.6274278923221193E-5</v>
      </c>
    </row>
    <row r="96" spans="1:22" s="41" customFormat="1">
      <c r="A96" s="42" t="s">
        <v>58</v>
      </c>
      <c r="B96" s="43" t="s">
        <v>52</v>
      </c>
      <c r="C96" s="44">
        <v>53822.401100000003</v>
      </c>
      <c r="D96" s="45">
        <v>2.9999999999999997E-4</v>
      </c>
      <c r="E96" s="41">
        <f t="shared" si="18"/>
        <v>3920.6203652909217</v>
      </c>
      <c r="F96" s="41">
        <f t="shared" si="19"/>
        <v>3920.5</v>
      </c>
      <c r="G96" s="41">
        <f t="shared" si="20"/>
        <v>3.7300000003597233E-2</v>
      </c>
      <c r="K96" s="1">
        <f>G96</f>
        <v>3.7300000003597233E-2</v>
      </c>
      <c r="L96" s="1"/>
      <c r="O96" s="41">
        <f t="shared" ca="1" si="25"/>
        <v>3.1103434974114601E-2</v>
      </c>
      <c r="P96" s="41">
        <f t="shared" si="21"/>
        <v>3.8789639951204422E-2</v>
      </c>
      <c r="Q96" s="154">
        <f t="shared" si="22"/>
        <v>38803.901100000003</v>
      </c>
      <c r="R96" s="41">
        <f t="shared" si="23"/>
        <v>2.2190271735071462E-6</v>
      </c>
      <c r="S96" s="1">
        <v>1</v>
      </c>
      <c r="T96" s="1">
        <f t="shared" si="24"/>
        <v>2.2190271735071462E-6</v>
      </c>
    </row>
    <row r="97" spans="1:22">
      <c r="A97" s="42" t="s">
        <v>58</v>
      </c>
      <c r="B97" s="43" t="s">
        <v>52</v>
      </c>
      <c r="C97" s="51">
        <v>53861.443500000001</v>
      </c>
      <c r="D97" s="45">
        <v>4.0000000000000002E-4</v>
      </c>
      <c r="E97" s="41">
        <f t="shared" si="18"/>
        <v>4046.6082964923107</v>
      </c>
      <c r="F97" s="41">
        <f t="shared" si="19"/>
        <v>4046.5</v>
      </c>
      <c r="G97" s="41">
        <f t="shared" si="20"/>
        <v>3.3560000003490131E-2</v>
      </c>
      <c r="H97" s="41"/>
      <c r="I97" s="41"/>
      <c r="J97" s="41"/>
      <c r="K97" s="1">
        <f>G97</f>
        <v>3.3560000003490131E-2</v>
      </c>
      <c r="M97" s="41"/>
      <c r="N97" s="41"/>
      <c r="O97" s="41">
        <f t="shared" ca="1" si="25"/>
        <v>3.3079689113682961E-2</v>
      </c>
      <c r="P97" s="41">
        <f t="shared" si="21"/>
        <v>4.0130520996301197E-2</v>
      </c>
      <c r="Q97" s="154">
        <f t="shared" si="22"/>
        <v>38842.943500000001</v>
      </c>
      <c r="R97" s="41">
        <f t="shared" si="23"/>
        <v>4.3171746116970911E-5</v>
      </c>
      <c r="S97" s="1">
        <v>1</v>
      </c>
      <c r="T97" s="1">
        <f t="shared" si="24"/>
        <v>4.3171746116970911E-5</v>
      </c>
      <c r="U97" s="41"/>
      <c r="V97" s="41"/>
    </row>
    <row r="98" spans="1:22">
      <c r="A98" s="42" t="s">
        <v>60</v>
      </c>
      <c r="B98" s="52" t="s">
        <v>51</v>
      </c>
      <c r="C98" s="42">
        <v>54173.522299999997</v>
      </c>
      <c r="D98" s="42">
        <v>1.5E-3</v>
      </c>
      <c r="E98" s="41">
        <f t="shared" si="18"/>
        <v>5053.6714479331304</v>
      </c>
      <c r="F98" s="41">
        <f t="shared" si="19"/>
        <v>5053.5</v>
      </c>
      <c r="G98" s="41">
        <f t="shared" si="20"/>
        <v>5.3130000000237487E-2</v>
      </c>
      <c r="H98" s="41"/>
      <c r="I98" s="41"/>
      <c r="J98" s="41">
        <f>G98</f>
        <v>5.3130000000237487E-2</v>
      </c>
      <c r="K98" s="41"/>
      <c r="M98" s="41"/>
      <c r="N98" s="41"/>
      <c r="O98" s="41">
        <f t="shared" ca="1" si="25"/>
        <v>4.8874037673566559E-2</v>
      </c>
      <c r="P98" s="41">
        <f t="shared" si="21"/>
        <v>5.1376427467719844E-2</v>
      </c>
      <c r="Q98" s="154">
        <f t="shared" si="22"/>
        <v>39155.022299999997</v>
      </c>
      <c r="R98" s="41">
        <f t="shared" si="23"/>
        <v>3.07501662680034E-6</v>
      </c>
      <c r="S98" s="1">
        <v>0.6</v>
      </c>
      <c r="T98" s="1">
        <f t="shared" si="24"/>
        <v>1.845009976080204E-6</v>
      </c>
    </row>
    <row r="99" spans="1:22">
      <c r="A99" s="39" t="s">
        <v>61</v>
      </c>
      <c r="B99" s="53" t="s">
        <v>51</v>
      </c>
      <c r="C99" s="39">
        <v>54176.456599999998</v>
      </c>
      <c r="D99" s="39">
        <v>8.0000000000000004E-4</v>
      </c>
      <c r="E99" s="41">
        <f t="shared" si="18"/>
        <v>5063.1402917164114</v>
      </c>
      <c r="F99" s="41">
        <f t="shared" si="19"/>
        <v>5063</v>
      </c>
      <c r="G99" s="41">
        <f t="shared" si="20"/>
        <v>4.3474999998579733E-2</v>
      </c>
      <c r="H99" s="41"/>
      <c r="I99" s="41"/>
      <c r="K99" s="1">
        <f t="shared" ref="K99:K121" si="26">G99</f>
        <v>4.3474999998579733E-2</v>
      </c>
      <c r="M99" s="41"/>
      <c r="N99" s="41"/>
      <c r="O99" s="41">
        <f t="shared" ca="1" si="25"/>
        <v>4.902304096186734E-2</v>
      </c>
      <c r="P99" s="41">
        <f t="shared" si="21"/>
        <v>5.1487002571436888E-2</v>
      </c>
      <c r="Q99" s="154">
        <f t="shared" si="22"/>
        <v>39157.956599999998</v>
      </c>
      <c r="R99" s="41">
        <f t="shared" si="23"/>
        <v>6.4192185227469672E-5</v>
      </c>
      <c r="S99" s="1">
        <v>1</v>
      </c>
      <c r="T99" s="1">
        <f t="shared" si="24"/>
        <v>6.4192185227469672E-5</v>
      </c>
    </row>
    <row r="100" spans="1:22">
      <c r="A100" s="39" t="s">
        <v>61</v>
      </c>
      <c r="B100" s="53" t="s">
        <v>52</v>
      </c>
      <c r="C100" s="39">
        <v>54176.620999999999</v>
      </c>
      <c r="D100" s="39">
        <v>1E-3</v>
      </c>
      <c r="E100" s="41">
        <f t="shared" si="18"/>
        <v>5063.6708025428379</v>
      </c>
      <c r="F100" s="41">
        <f t="shared" si="19"/>
        <v>5063.5</v>
      </c>
      <c r="G100" s="41">
        <f t="shared" si="20"/>
        <v>5.2929999998013955E-2</v>
      </c>
      <c r="H100" s="41"/>
      <c r="I100" s="41"/>
      <c r="K100" s="1">
        <f t="shared" si="26"/>
        <v>5.2929999998013955E-2</v>
      </c>
      <c r="M100" s="41"/>
      <c r="N100" s="41"/>
      <c r="O100" s="41">
        <f t="shared" ca="1" si="25"/>
        <v>4.9030883240198969E-2</v>
      </c>
      <c r="P100" s="41">
        <f t="shared" si="21"/>
        <v>5.1492824634211259E-2</v>
      </c>
      <c r="Q100" s="154">
        <f t="shared" si="22"/>
        <v>39158.120999999999</v>
      </c>
      <c r="R100" s="41">
        <f t="shared" si="23"/>
        <v>2.0654730263214093E-6</v>
      </c>
      <c r="S100" s="1">
        <v>0.6</v>
      </c>
      <c r="T100" s="1">
        <f t="shared" si="24"/>
        <v>1.2392838157928455E-6</v>
      </c>
    </row>
    <row r="101" spans="1:22">
      <c r="A101" s="39" t="s">
        <v>61</v>
      </c>
      <c r="B101" s="53" t="s">
        <v>52</v>
      </c>
      <c r="C101" s="39">
        <v>54214.424500000001</v>
      </c>
      <c r="D101" s="39">
        <v>8.0000000000000004E-4</v>
      </c>
      <c r="E101" s="41">
        <f t="shared" si="18"/>
        <v>5185.6608635322273</v>
      </c>
      <c r="F101" s="41">
        <f t="shared" si="19"/>
        <v>5185.5</v>
      </c>
      <c r="G101" s="41">
        <f t="shared" si="20"/>
        <v>4.9850000003061723E-2</v>
      </c>
      <c r="H101" s="41"/>
      <c r="I101" s="41"/>
      <c r="K101" s="1">
        <f t="shared" si="26"/>
        <v>4.9850000003061723E-2</v>
      </c>
      <c r="M101" s="41"/>
      <c r="N101" s="41"/>
      <c r="O101" s="41">
        <f t="shared" ca="1" si="25"/>
        <v>5.0944399153114356E-2</v>
      </c>
      <c r="P101" s="41">
        <f t="shared" si="21"/>
        <v>5.2920343846363987E-2</v>
      </c>
      <c r="Q101" s="154">
        <f t="shared" si="22"/>
        <v>39195.924500000001</v>
      </c>
      <c r="R101" s="41">
        <f t="shared" si="23"/>
        <v>9.4270113161041203E-6</v>
      </c>
      <c r="S101" s="1">
        <v>1</v>
      </c>
      <c r="T101" s="1">
        <f t="shared" si="24"/>
        <v>9.4270113161041203E-6</v>
      </c>
    </row>
    <row r="102" spans="1:22">
      <c r="A102" s="39" t="s">
        <v>61</v>
      </c>
      <c r="B102" s="53" t="s">
        <v>51</v>
      </c>
      <c r="C102" s="39">
        <v>54214.584000000003</v>
      </c>
      <c r="D102" s="39">
        <v>1E-3</v>
      </c>
      <c r="E102" s="41">
        <f t="shared" si="18"/>
        <v>5186.1755622963101</v>
      </c>
      <c r="F102" s="41">
        <f t="shared" si="19"/>
        <v>5186</v>
      </c>
      <c r="G102" s="41">
        <f t="shared" si="20"/>
        <v>5.4405000002589077E-2</v>
      </c>
      <c r="H102" s="41"/>
      <c r="I102" s="41"/>
      <c r="K102" s="1">
        <f t="shared" si="26"/>
        <v>5.4405000002589077E-2</v>
      </c>
      <c r="M102" s="41"/>
      <c r="N102" s="41"/>
      <c r="O102" s="41">
        <f t="shared" ca="1" si="25"/>
        <v>5.0952241431445972E-2</v>
      </c>
      <c r="P102" s="41">
        <f t="shared" si="21"/>
        <v>5.2926222760738412E-2</v>
      </c>
      <c r="Q102" s="154">
        <f t="shared" si="22"/>
        <v>39196.084000000003</v>
      </c>
      <c r="R102" s="41">
        <f t="shared" si="23"/>
        <v>2.1867821310154605E-6</v>
      </c>
      <c r="S102" s="1">
        <v>0.6</v>
      </c>
      <c r="T102" s="1">
        <f t="shared" si="24"/>
        <v>1.3120692786092764E-6</v>
      </c>
    </row>
    <row r="103" spans="1:22">
      <c r="A103" s="10" t="s">
        <v>62</v>
      </c>
      <c r="B103" s="10" t="s">
        <v>52</v>
      </c>
      <c r="C103" s="54">
        <v>54527.143600000003</v>
      </c>
      <c r="D103" s="10" t="s">
        <v>39</v>
      </c>
      <c r="E103" s="41">
        <f t="shared" si="18"/>
        <v>6194.7902320178255</v>
      </c>
      <c r="F103" s="10">
        <f>ROUND(2*E103,0)/2-0.5</f>
        <v>6194.5</v>
      </c>
      <c r="G103" s="41">
        <f t="shared" si="20"/>
        <v>8.9940000005299225E-2</v>
      </c>
      <c r="H103" s="41"/>
      <c r="I103" s="41"/>
      <c r="K103" s="41">
        <f t="shared" si="26"/>
        <v>8.9940000005299225E-2</v>
      </c>
      <c r="L103" s="41"/>
      <c r="M103" s="41"/>
      <c r="N103" s="41"/>
      <c r="O103" s="41">
        <f t="shared" ca="1" si="25"/>
        <v>6.677011682632443E-2</v>
      </c>
      <c r="P103" s="41">
        <f t="shared" si="21"/>
        <v>6.5256244908680941E-2</v>
      </c>
      <c r="Q103" s="154">
        <f t="shared" si="22"/>
        <v>39508.643600000003</v>
      </c>
      <c r="R103" s="41">
        <f t="shared" si="23"/>
        <v>6.092877656698291E-4</v>
      </c>
      <c r="S103" s="1">
        <v>0.2</v>
      </c>
      <c r="T103" s="1">
        <f t="shared" si="24"/>
        <v>1.2185755313396583E-4</v>
      </c>
    </row>
    <row r="104" spans="1:22">
      <c r="A104" s="10" t="s">
        <v>62</v>
      </c>
      <c r="B104" s="10" t="s">
        <v>51</v>
      </c>
      <c r="C104" s="54">
        <v>54527.273800000003</v>
      </c>
      <c r="D104" s="10" t="s">
        <v>39</v>
      </c>
      <c r="E104" s="41">
        <f t="shared" si="18"/>
        <v>6195.2103811029838</v>
      </c>
      <c r="F104" s="41">
        <f t="shared" ref="F104:F121" si="27">ROUND(2*E104,0)/2</f>
        <v>6195</v>
      </c>
      <c r="G104" s="41">
        <f t="shared" si="20"/>
        <v>6.519500000285916E-2</v>
      </c>
      <c r="H104" s="41"/>
      <c r="I104" s="41"/>
      <c r="K104" s="41">
        <f t="shared" si="26"/>
        <v>6.519500000285916E-2</v>
      </c>
      <c r="L104" s="41"/>
      <c r="M104" s="41"/>
      <c r="N104" s="41"/>
      <c r="O104" s="41">
        <f t="shared" ca="1" si="25"/>
        <v>6.6777959104656059E-2</v>
      </c>
      <c r="P104" s="41">
        <f t="shared" si="21"/>
        <v>6.5262592094601946E-2</v>
      </c>
      <c r="Q104" s="154">
        <f t="shared" si="22"/>
        <v>39508.773800000003</v>
      </c>
      <c r="R104" s="41">
        <f t="shared" si="23"/>
        <v>4.568690866165097E-9</v>
      </c>
      <c r="S104" s="1">
        <v>1</v>
      </c>
      <c r="T104" s="1">
        <f t="shared" si="24"/>
        <v>4.568690866165097E-9</v>
      </c>
    </row>
    <row r="105" spans="1:22">
      <c r="A105" s="10" t="s">
        <v>62</v>
      </c>
      <c r="B105" s="10" t="s">
        <v>52</v>
      </c>
      <c r="C105" s="54">
        <v>54528.053399999997</v>
      </c>
      <c r="D105" s="10" t="s">
        <v>39</v>
      </c>
      <c r="E105" s="41">
        <f t="shared" si="18"/>
        <v>6197.7261124915231</v>
      </c>
      <c r="F105" s="41">
        <f t="shared" si="27"/>
        <v>6197.5</v>
      </c>
      <c r="G105" s="41">
        <f t="shared" si="20"/>
        <v>7.0069999994302634E-2</v>
      </c>
      <c r="H105" s="41"/>
      <c r="I105" s="41"/>
      <c r="K105" s="41">
        <f t="shared" si="26"/>
        <v>7.0069999994302634E-2</v>
      </c>
      <c r="L105" s="41"/>
      <c r="M105" s="41"/>
      <c r="N105" s="41"/>
      <c r="O105" s="41">
        <f t="shared" ca="1" si="25"/>
        <v>6.6817170496314152E-2</v>
      </c>
      <c r="P105" s="41">
        <f t="shared" si="21"/>
        <v>6.5294331504917189E-2</v>
      </c>
      <c r="Q105" s="154">
        <f t="shared" si="22"/>
        <v>39509.553399999997</v>
      </c>
      <c r="R105" s="41">
        <f t="shared" si="23"/>
        <v>2.2807009520509063E-5</v>
      </c>
      <c r="S105" s="1">
        <v>1</v>
      </c>
      <c r="T105" s="1">
        <f t="shared" si="24"/>
        <v>2.2807009520509063E-5</v>
      </c>
    </row>
    <row r="106" spans="1:22">
      <c r="A106" s="39" t="s">
        <v>61</v>
      </c>
      <c r="B106" s="53" t="s">
        <v>52</v>
      </c>
      <c r="C106" s="39">
        <v>54544.476799999997</v>
      </c>
      <c r="D106" s="39">
        <v>5.0000000000000001E-4</v>
      </c>
      <c r="E106" s="41">
        <f t="shared" si="18"/>
        <v>6250.7236277388674</v>
      </c>
      <c r="F106" s="41">
        <f t="shared" si="27"/>
        <v>6250.5</v>
      </c>
      <c r="G106" s="41">
        <f t="shared" si="20"/>
        <v>6.9299999995564576E-2</v>
      </c>
      <c r="H106" s="41"/>
      <c r="I106" s="41"/>
      <c r="K106" s="1">
        <f t="shared" si="26"/>
        <v>6.9299999995564576E-2</v>
      </c>
      <c r="M106" s="41"/>
      <c r="N106" s="41"/>
      <c r="O106" s="41">
        <f t="shared" ca="1" si="25"/>
        <v>6.7648451999465925E-2</v>
      </c>
      <c r="P106" s="41">
        <f t="shared" si="21"/>
        <v>6.5968572138143708E-2</v>
      </c>
      <c r="Q106" s="154">
        <f t="shared" si="22"/>
        <v>39525.976799999997</v>
      </c>
      <c r="R106" s="41">
        <f t="shared" si="23"/>
        <v>1.1098411569199797E-5</v>
      </c>
      <c r="S106" s="1">
        <v>1</v>
      </c>
      <c r="T106" s="1">
        <f t="shared" si="24"/>
        <v>1.1098411569199797E-5</v>
      </c>
    </row>
    <row r="107" spans="1:22">
      <c r="A107" s="39" t="s">
        <v>61</v>
      </c>
      <c r="B107" s="53" t="s">
        <v>51</v>
      </c>
      <c r="C107" s="39">
        <v>54544.629000000001</v>
      </c>
      <c r="D107" s="39">
        <v>1E-3</v>
      </c>
      <c r="E107" s="41">
        <f t="shared" si="18"/>
        <v>6251.2147697570163</v>
      </c>
      <c r="F107" s="41">
        <f t="shared" si="27"/>
        <v>6251</v>
      </c>
      <c r="G107" s="41">
        <f t="shared" si="20"/>
        <v>6.6555000004882459E-2</v>
      </c>
      <c r="H107" s="41"/>
      <c r="I107" s="41"/>
      <c r="K107" s="1">
        <f t="shared" si="26"/>
        <v>6.6555000004882459E-2</v>
      </c>
      <c r="M107" s="41"/>
      <c r="N107" s="41"/>
      <c r="O107" s="41">
        <f t="shared" ca="1" si="25"/>
        <v>6.7656294277797541E-2</v>
      </c>
      <c r="P107" s="41">
        <f t="shared" si="21"/>
        <v>6.5974945313367589E-2</v>
      </c>
      <c r="Q107" s="154">
        <f t="shared" si="22"/>
        <v>39526.129000000001</v>
      </c>
      <c r="R107" s="41">
        <f t="shared" si="23"/>
        <v>3.3646344514841059E-7</v>
      </c>
      <c r="S107" s="1">
        <v>0.6</v>
      </c>
      <c r="T107" s="1">
        <f t="shared" si="24"/>
        <v>2.0187806708904636E-7</v>
      </c>
    </row>
    <row r="108" spans="1:22">
      <c r="A108" s="10" t="s">
        <v>62</v>
      </c>
      <c r="B108" s="10" t="s">
        <v>51</v>
      </c>
      <c r="C108" s="54">
        <v>54547.110099999998</v>
      </c>
      <c r="D108" s="10" t="s">
        <v>39</v>
      </c>
      <c r="E108" s="41">
        <f t="shared" si="18"/>
        <v>6259.2211591209752</v>
      </c>
      <c r="F108" s="41">
        <f t="shared" si="27"/>
        <v>6259</v>
      </c>
      <c r="G108" s="41">
        <f t="shared" si="20"/>
        <v>6.8534999998519197E-2</v>
      </c>
      <c r="H108" s="41"/>
      <c r="I108" s="41"/>
      <c r="K108" s="41">
        <f t="shared" si="26"/>
        <v>6.8534999998519197E-2</v>
      </c>
      <c r="L108" s="41"/>
      <c r="M108" s="41"/>
      <c r="N108" s="41"/>
      <c r="O108" s="41">
        <f t="shared" ca="1" si="25"/>
        <v>6.7781770731103475E-2</v>
      </c>
      <c r="P108" s="41">
        <f t="shared" si="21"/>
        <v>6.6076947675389047E-2</v>
      </c>
      <c r="Q108" s="154">
        <f t="shared" si="22"/>
        <v>39528.610099999998</v>
      </c>
      <c r="R108" s="41">
        <f t="shared" si="23"/>
        <v>6.0420212232455264E-6</v>
      </c>
      <c r="S108" s="1">
        <v>1</v>
      </c>
      <c r="T108" s="1">
        <f t="shared" si="24"/>
        <v>6.0420212232455264E-6</v>
      </c>
    </row>
    <row r="109" spans="1:22">
      <c r="A109" s="10" t="s">
        <v>62</v>
      </c>
      <c r="B109" s="10" t="s">
        <v>51</v>
      </c>
      <c r="C109" s="54">
        <v>54552.064899999998</v>
      </c>
      <c r="D109" s="10" t="s">
        <v>39</v>
      </c>
      <c r="E109" s="41">
        <f t="shared" si="18"/>
        <v>6275.2100584078171</v>
      </c>
      <c r="F109" s="41">
        <f t="shared" si="27"/>
        <v>6275</v>
      </c>
      <c r="G109" s="41">
        <f t="shared" si="20"/>
        <v>6.5094999998109415E-2</v>
      </c>
      <c r="H109" s="41"/>
      <c r="I109" s="41"/>
      <c r="K109" s="41">
        <f t="shared" si="26"/>
        <v>6.5094999998109415E-2</v>
      </c>
      <c r="L109" s="41"/>
      <c r="M109" s="41"/>
      <c r="N109" s="41"/>
      <c r="O109" s="41">
        <f t="shared" ca="1" si="25"/>
        <v>6.8032723637715328E-2</v>
      </c>
      <c r="P109" s="41">
        <f t="shared" si="21"/>
        <v>6.6281130611794567E-2</v>
      </c>
      <c r="Q109" s="154">
        <f t="shared" si="22"/>
        <v>39533.564899999998</v>
      </c>
      <c r="R109" s="41">
        <f t="shared" si="23"/>
        <v>1.4069058327211149E-6</v>
      </c>
      <c r="S109" s="1">
        <v>1</v>
      </c>
      <c r="T109" s="1">
        <f t="shared" si="24"/>
        <v>1.4069058327211149E-6</v>
      </c>
    </row>
    <row r="110" spans="1:22">
      <c r="A110" s="10" t="s">
        <v>62</v>
      </c>
      <c r="B110" s="10" t="s">
        <v>52</v>
      </c>
      <c r="C110" s="54">
        <v>54552.225400000003</v>
      </c>
      <c r="D110" s="10" t="s">
        <v>39</v>
      </c>
      <c r="E110" s="41">
        <f t="shared" si="18"/>
        <v>6275.7279841234113</v>
      </c>
      <c r="F110" s="41">
        <f t="shared" si="27"/>
        <v>6275.5</v>
      </c>
      <c r="G110" s="41">
        <f t="shared" si="20"/>
        <v>7.0650000001478475E-2</v>
      </c>
      <c r="H110" s="41"/>
      <c r="I110" s="41"/>
      <c r="K110" s="41">
        <f t="shared" si="26"/>
        <v>7.0650000001478475E-2</v>
      </c>
      <c r="L110" s="41"/>
      <c r="M110" s="41"/>
      <c r="N110" s="41"/>
      <c r="O110" s="41">
        <f t="shared" ca="1" si="25"/>
        <v>6.8040565916046944E-2</v>
      </c>
      <c r="P110" s="41">
        <f t="shared" si="21"/>
        <v>6.6287515157338467E-2</v>
      </c>
      <c r="Q110" s="154">
        <f t="shared" si="22"/>
        <v>39533.725400000003</v>
      </c>
      <c r="R110" s="41">
        <f t="shared" si="23"/>
        <v>1.9031274015351267E-5</v>
      </c>
      <c r="S110" s="1">
        <v>1</v>
      </c>
      <c r="T110" s="1">
        <f t="shared" si="24"/>
        <v>1.9031274015351267E-5</v>
      </c>
    </row>
    <row r="111" spans="1:22">
      <c r="A111" s="10" t="s">
        <v>62</v>
      </c>
      <c r="B111" s="10" t="s">
        <v>52</v>
      </c>
      <c r="C111" s="54">
        <v>54554.081899999997</v>
      </c>
      <c r="D111" s="10" t="s">
        <v>39</v>
      </c>
      <c r="E111" s="41">
        <f t="shared" si="18"/>
        <v>6281.7188195811359</v>
      </c>
      <c r="F111" s="41">
        <f t="shared" si="27"/>
        <v>6281.5</v>
      </c>
      <c r="G111" s="41">
        <f t="shared" si="20"/>
        <v>6.7810000000463333E-2</v>
      </c>
      <c r="H111" s="41"/>
      <c r="I111" s="41"/>
      <c r="K111" s="41">
        <f t="shared" si="26"/>
        <v>6.7810000000463333E-2</v>
      </c>
      <c r="L111" s="41"/>
      <c r="M111" s="41"/>
      <c r="N111" s="41"/>
      <c r="O111" s="41">
        <f t="shared" ca="1" si="25"/>
        <v>6.8134673256026401E-2</v>
      </c>
      <c r="P111" s="41">
        <f t="shared" si="21"/>
        <v>6.6364147803558357E-2</v>
      </c>
      <c r="Q111" s="154">
        <f t="shared" si="22"/>
        <v>39535.581899999997</v>
      </c>
      <c r="R111" s="41">
        <f t="shared" si="23"/>
        <v>2.0904885752949452E-6</v>
      </c>
      <c r="S111" s="1">
        <v>1</v>
      </c>
      <c r="T111" s="1">
        <f t="shared" si="24"/>
        <v>2.0904885752949452E-6</v>
      </c>
    </row>
    <row r="112" spans="1:22">
      <c r="A112" s="10" t="s">
        <v>62</v>
      </c>
      <c r="B112" s="10" t="s">
        <v>51</v>
      </c>
      <c r="C112" s="54">
        <v>54561.051800000001</v>
      </c>
      <c r="D112" s="10" t="s">
        <v>39</v>
      </c>
      <c r="E112" s="41">
        <f t="shared" si="18"/>
        <v>6304.2103488334633</v>
      </c>
      <c r="F112" s="41">
        <f t="shared" si="27"/>
        <v>6304</v>
      </c>
      <c r="G112" s="41">
        <f t="shared" si="20"/>
        <v>6.5184999999473803E-2</v>
      </c>
      <c r="H112" s="41"/>
      <c r="I112" s="41"/>
      <c r="K112" s="41">
        <f t="shared" si="26"/>
        <v>6.5184999999473803E-2</v>
      </c>
      <c r="L112" s="41"/>
      <c r="M112" s="41"/>
      <c r="N112" s="41"/>
      <c r="O112" s="41">
        <f t="shared" ca="1" si="25"/>
        <v>6.8487575780949314E-2</v>
      </c>
      <c r="P112" s="41">
        <f t="shared" si="21"/>
        <v>6.6651817827605681E-2</v>
      </c>
      <c r="Q112" s="154">
        <f t="shared" si="22"/>
        <v>39542.551800000001</v>
      </c>
      <c r="R112" s="41">
        <f t="shared" si="23"/>
        <v>2.1515545409255187E-6</v>
      </c>
      <c r="S112" s="1">
        <v>1</v>
      </c>
      <c r="T112" s="1">
        <f t="shared" si="24"/>
        <v>2.1515545409255187E-6</v>
      </c>
    </row>
    <row r="113" spans="1:20">
      <c r="A113" s="10" t="s">
        <v>62</v>
      </c>
      <c r="B113" s="10" t="s">
        <v>52</v>
      </c>
      <c r="C113" s="54">
        <v>54572.048300000002</v>
      </c>
      <c r="D113" s="10" t="s">
        <v>39</v>
      </c>
      <c r="E113" s="41">
        <f t="shared" si="18"/>
        <v>6339.6955209913294</v>
      </c>
      <c r="F113" s="41">
        <f t="shared" si="27"/>
        <v>6339.5</v>
      </c>
      <c r="G113" s="41">
        <f t="shared" si="20"/>
        <v>6.0590000000956934E-2</v>
      </c>
      <c r="H113" s="41"/>
      <c r="I113" s="41"/>
      <c r="K113" s="41">
        <f t="shared" si="26"/>
        <v>6.0590000000956934E-2</v>
      </c>
      <c r="L113" s="41"/>
      <c r="M113" s="41"/>
      <c r="N113" s="41"/>
      <c r="O113" s="41">
        <f t="shared" ca="1" si="25"/>
        <v>6.9044377542494373E-2</v>
      </c>
      <c r="P113" s="41">
        <f t="shared" si="21"/>
        <v>6.7106652769855973E-2</v>
      </c>
      <c r="Q113" s="154">
        <f t="shared" si="22"/>
        <v>39553.548300000002</v>
      </c>
      <c r="R113" s="41">
        <f t="shared" si="23"/>
        <v>4.2466763310399516E-5</v>
      </c>
      <c r="S113" s="1">
        <v>1</v>
      </c>
      <c r="T113" s="1">
        <f t="shared" si="24"/>
        <v>4.2466763310399516E-5</v>
      </c>
    </row>
    <row r="114" spans="1:20">
      <c r="A114" s="10" t="s">
        <v>62</v>
      </c>
      <c r="B114" s="10" t="s">
        <v>52</v>
      </c>
      <c r="C114" s="54">
        <v>54576.0841</v>
      </c>
      <c r="D114" s="10" t="s">
        <v>39</v>
      </c>
      <c r="E114" s="41">
        <f t="shared" si="18"/>
        <v>6352.71885185066</v>
      </c>
      <c r="F114" s="41">
        <f t="shared" si="27"/>
        <v>6352.5</v>
      </c>
      <c r="G114" s="41">
        <f t="shared" si="20"/>
        <v>6.7820000003848691E-2</v>
      </c>
      <c r="H114" s="41"/>
      <c r="I114" s="41"/>
      <c r="K114" s="41">
        <f t="shared" si="26"/>
        <v>6.7820000003848691E-2</v>
      </c>
      <c r="L114" s="41"/>
      <c r="M114" s="41"/>
      <c r="N114" s="41"/>
      <c r="O114" s="41">
        <f t="shared" ca="1" si="25"/>
        <v>6.9248276779116505E-2</v>
      </c>
      <c r="P114" s="41">
        <f t="shared" si="21"/>
        <v>6.727350465618763E-2</v>
      </c>
      <c r="Q114" s="154">
        <f t="shared" si="22"/>
        <v>39557.5841</v>
      </c>
      <c r="R114" s="41">
        <f t="shared" si="23"/>
        <v>2.9865716501518358E-7</v>
      </c>
      <c r="S114" s="1">
        <v>1</v>
      </c>
      <c r="T114" s="1">
        <f t="shared" si="24"/>
        <v>2.9865716501518358E-7</v>
      </c>
    </row>
    <row r="115" spans="1:20">
      <c r="A115" s="10" t="s">
        <v>62</v>
      </c>
      <c r="B115" s="10" t="s">
        <v>52</v>
      </c>
      <c r="C115" s="54">
        <v>54577.948799999998</v>
      </c>
      <c r="D115" s="10" t="s">
        <v>39</v>
      </c>
      <c r="E115" s="41">
        <f t="shared" si="18"/>
        <v>6358.7361483106879</v>
      </c>
      <c r="F115" s="41">
        <f t="shared" si="27"/>
        <v>6358.5</v>
      </c>
      <c r="G115" s="41">
        <f t="shared" si="20"/>
        <v>7.3179999999410938E-2</v>
      </c>
      <c r="H115" s="41"/>
      <c r="I115" s="41"/>
      <c r="K115" s="41">
        <f t="shared" si="26"/>
        <v>7.3179999999410938E-2</v>
      </c>
      <c r="L115" s="41"/>
      <c r="M115" s="41"/>
      <c r="N115" s="41"/>
      <c r="O115" s="41">
        <f t="shared" ca="1" si="25"/>
        <v>6.9342384119095948E-2</v>
      </c>
      <c r="P115" s="41">
        <f t="shared" si="21"/>
        <v>6.7350566125905079E-2</v>
      </c>
      <c r="Q115" s="154">
        <f t="shared" si="22"/>
        <v>39559.448799999998</v>
      </c>
      <c r="R115" s="41">
        <f t="shared" si="23"/>
        <v>3.3982299285577536E-5</v>
      </c>
      <c r="S115" s="1">
        <v>1</v>
      </c>
      <c r="T115" s="1">
        <f t="shared" si="24"/>
        <v>3.3982299285577536E-5</v>
      </c>
    </row>
    <row r="116" spans="1:20">
      <c r="A116" s="10" t="s">
        <v>62</v>
      </c>
      <c r="B116" s="10" t="s">
        <v>51</v>
      </c>
      <c r="C116" s="54">
        <v>54578.104200000002</v>
      </c>
      <c r="D116" s="10" t="s">
        <v>39</v>
      </c>
      <c r="E116" s="41">
        <f t="shared" si="18"/>
        <v>6359.2376165736305</v>
      </c>
      <c r="F116" s="41">
        <f t="shared" si="27"/>
        <v>6359</v>
      </c>
      <c r="G116" s="41">
        <f t="shared" si="20"/>
        <v>7.3635000000649597E-2</v>
      </c>
      <c r="H116" s="41"/>
      <c r="I116" s="41"/>
      <c r="K116" s="41">
        <f t="shared" si="26"/>
        <v>7.3635000000649597E-2</v>
      </c>
      <c r="L116" s="41"/>
      <c r="M116" s="41"/>
      <c r="N116" s="41"/>
      <c r="O116" s="41">
        <f t="shared" ca="1" si="25"/>
        <v>6.9350226397427564E-2</v>
      </c>
      <c r="P116" s="41">
        <f t="shared" si="21"/>
        <v>6.7356989423355967E-2</v>
      </c>
      <c r="Q116" s="154">
        <f t="shared" si="22"/>
        <v>39559.604200000002</v>
      </c>
      <c r="R116" s="41">
        <f t="shared" si="23"/>
        <v>3.9413416808610701E-5</v>
      </c>
      <c r="S116" s="1">
        <v>1</v>
      </c>
      <c r="T116" s="1">
        <f t="shared" si="24"/>
        <v>3.9413416808610701E-5</v>
      </c>
    </row>
    <row r="117" spans="1:20">
      <c r="A117" s="10" t="s">
        <v>62</v>
      </c>
      <c r="B117" s="10" t="s">
        <v>51</v>
      </c>
      <c r="C117" s="54">
        <v>54579.029600000002</v>
      </c>
      <c r="D117" s="10" t="s">
        <v>39</v>
      </c>
      <c r="E117" s="41">
        <f t="shared" ref="E117:E142" si="28">+(C117-C$7)/C$8</f>
        <v>6362.2238374907311</v>
      </c>
      <c r="F117" s="41">
        <f t="shared" si="27"/>
        <v>6362</v>
      </c>
      <c r="G117" s="41">
        <f t="shared" ref="G117:G142" si="29">+C117-(C$7+F117*C$8)</f>
        <v>6.9365000003017485E-2</v>
      </c>
      <c r="H117" s="41"/>
      <c r="I117" s="41"/>
      <c r="K117" s="41">
        <f t="shared" si="26"/>
        <v>6.9365000003017485E-2</v>
      </c>
      <c r="L117" s="41"/>
      <c r="M117" s="41"/>
      <c r="N117" s="41"/>
      <c r="O117" s="41">
        <f t="shared" ca="1" si="25"/>
        <v>6.9397280067417286E-2</v>
      </c>
      <c r="P117" s="41">
        <f t="shared" ref="P117:P142" si="30">+D$11+D$12*F117+D$13*F117^2</f>
        <v>6.7395534081055516E-2</v>
      </c>
      <c r="Q117" s="154">
        <f t="shared" si="22"/>
        <v>39560.529600000002</v>
      </c>
      <c r="R117" s="41">
        <f t="shared" ref="R117:R142" si="31">+(P117-G117)^2</f>
        <v>3.8787960177695077E-6</v>
      </c>
      <c r="S117" s="1">
        <v>1</v>
      </c>
      <c r="T117" s="1">
        <f t="shared" ref="T117:T142" si="32">S117*R117</f>
        <v>3.8787960177695077E-6</v>
      </c>
    </row>
    <row r="118" spans="1:20">
      <c r="A118" s="10" t="s">
        <v>62</v>
      </c>
      <c r="B118" s="10" t="s">
        <v>52</v>
      </c>
      <c r="C118" s="54">
        <v>54581.036999999997</v>
      </c>
      <c r="D118" s="10" t="s">
        <v>39</v>
      </c>
      <c r="E118" s="41">
        <f t="shared" si="28"/>
        <v>6368.701619929644</v>
      </c>
      <c r="F118" s="41">
        <f t="shared" si="27"/>
        <v>6368.5</v>
      </c>
      <c r="G118" s="41">
        <f t="shared" si="29"/>
        <v>6.2480000000505242E-2</v>
      </c>
      <c r="H118" s="41"/>
      <c r="I118" s="41"/>
      <c r="K118" s="41">
        <f t="shared" si="26"/>
        <v>6.2480000000505242E-2</v>
      </c>
      <c r="L118" s="41"/>
      <c r="M118" s="41"/>
      <c r="N118" s="41"/>
      <c r="O118" s="41">
        <f t="shared" ca="1" si="25"/>
        <v>6.9499229685728359E-2</v>
      </c>
      <c r="P118" s="41">
        <f t="shared" si="30"/>
        <v>6.74790761639186E-2</v>
      </c>
      <c r="Q118" s="154">
        <f t="shared" si="22"/>
        <v>39562.536999999997</v>
      </c>
      <c r="R118" s="41">
        <f t="shared" si="31"/>
        <v>2.4990762487607612E-5</v>
      </c>
      <c r="S118" s="1">
        <v>1</v>
      </c>
      <c r="T118" s="1">
        <f t="shared" si="32"/>
        <v>2.4990762487607612E-5</v>
      </c>
    </row>
    <row r="119" spans="1:20">
      <c r="A119" s="10" t="s">
        <v>62</v>
      </c>
      <c r="B119" s="10" t="s">
        <v>51</v>
      </c>
      <c r="C119" s="54">
        <v>54583.992400000003</v>
      </c>
      <c r="D119" s="10" t="s">
        <v>39</v>
      </c>
      <c r="E119" s="41">
        <f t="shared" si="28"/>
        <v>6378.2385523895691</v>
      </c>
      <c r="F119" s="41">
        <f t="shared" si="27"/>
        <v>6378</v>
      </c>
      <c r="G119" s="41">
        <f t="shared" si="29"/>
        <v>7.3925000004237518E-2</v>
      </c>
      <c r="H119" s="41"/>
      <c r="I119" s="41"/>
      <c r="K119" s="41">
        <f t="shared" si="26"/>
        <v>7.3925000004237518E-2</v>
      </c>
      <c r="L119" s="41"/>
      <c r="M119" s="41"/>
      <c r="N119" s="41"/>
      <c r="O119" s="41">
        <f t="shared" ca="1" si="25"/>
        <v>6.9648232974029139E-2</v>
      </c>
      <c r="P119" s="41">
        <f t="shared" si="30"/>
        <v>6.7601246673573562E-2</v>
      </c>
      <c r="Q119" s="154">
        <f t="shared" si="22"/>
        <v>39565.492400000003</v>
      </c>
      <c r="R119" s="41">
        <f t="shared" si="31"/>
        <v>3.9989856187083477E-5</v>
      </c>
      <c r="S119" s="1">
        <v>1</v>
      </c>
      <c r="T119" s="1">
        <f t="shared" si="32"/>
        <v>3.9989856187083477E-5</v>
      </c>
    </row>
    <row r="120" spans="1:20">
      <c r="A120" s="10" t="s">
        <v>62</v>
      </c>
      <c r="B120" s="10" t="s">
        <v>51</v>
      </c>
      <c r="C120" s="54">
        <v>54587.090600000003</v>
      </c>
      <c r="D120" s="10" t="s">
        <v>39</v>
      </c>
      <c r="E120" s="41">
        <f t="shared" si="28"/>
        <v>6388.2362935235215</v>
      </c>
      <c r="F120" s="41">
        <f t="shared" si="27"/>
        <v>6388</v>
      </c>
      <c r="G120" s="41">
        <f t="shared" si="29"/>
        <v>7.322500000736909E-2</v>
      </c>
      <c r="H120" s="41"/>
      <c r="I120" s="41"/>
      <c r="K120" s="41">
        <f t="shared" si="26"/>
        <v>7.322500000736909E-2</v>
      </c>
      <c r="L120" s="41"/>
      <c r="M120" s="41"/>
      <c r="N120" s="41"/>
      <c r="O120" s="41">
        <f t="shared" ca="1" si="25"/>
        <v>6.980507854066155E-2</v>
      </c>
      <c r="P120" s="41">
        <f t="shared" si="30"/>
        <v>6.7729937708517873E-2</v>
      </c>
      <c r="Q120" s="154">
        <f t="shared" si="22"/>
        <v>39568.590600000003</v>
      </c>
      <c r="R120" s="41">
        <f t="shared" si="31"/>
        <v>3.0195709668256016E-5</v>
      </c>
      <c r="S120" s="1">
        <v>1</v>
      </c>
      <c r="T120" s="1">
        <f t="shared" si="32"/>
        <v>3.0195709668256016E-5</v>
      </c>
    </row>
    <row r="121" spans="1:20">
      <c r="A121" s="10" t="s">
        <v>62</v>
      </c>
      <c r="B121" s="10" t="s">
        <v>51</v>
      </c>
      <c r="C121" s="54">
        <v>54592.978499999997</v>
      </c>
      <c r="D121" s="10" t="s">
        <v>39</v>
      </c>
      <c r="E121" s="41">
        <f t="shared" si="28"/>
        <v>6407.2362612539882</v>
      </c>
      <c r="F121" s="41">
        <f t="shared" si="27"/>
        <v>6407</v>
      </c>
      <c r="G121" s="41">
        <f t="shared" si="29"/>
        <v>7.3214999996707775E-2</v>
      </c>
      <c r="H121" s="41"/>
      <c r="I121" s="41"/>
      <c r="K121" s="41">
        <f t="shared" si="26"/>
        <v>7.3214999996707775E-2</v>
      </c>
      <c r="L121" s="41"/>
      <c r="M121" s="41"/>
      <c r="N121" s="41"/>
      <c r="O121" s="41">
        <f t="shared" ref="O121:O142" ca="1" si="33">+C$11+C$12*$F121</f>
        <v>7.0103085117263125E-2</v>
      </c>
      <c r="P121" s="41">
        <f t="shared" si="30"/>
        <v>6.797470639108863E-2</v>
      </c>
      <c r="Q121" s="154">
        <f t="shared" si="22"/>
        <v>39574.478499999997</v>
      </c>
      <c r="R121" s="41">
        <f t="shared" si="31"/>
        <v>2.7460677073092902E-5</v>
      </c>
      <c r="S121" s="1">
        <v>1</v>
      </c>
      <c r="T121" s="1">
        <f t="shared" si="32"/>
        <v>2.7460677073092902E-5</v>
      </c>
    </row>
    <row r="122" spans="1:20">
      <c r="A122" s="42" t="s">
        <v>60</v>
      </c>
      <c r="B122" s="52" t="s">
        <v>51</v>
      </c>
      <c r="C122" s="42">
        <v>54595.455399999999</v>
      </c>
      <c r="D122" s="42">
        <v>1.1000000000000001E-3</v>
      </c>
      <c r="E122" s="41">
        <f t="shared" si="28"/>
        <v>6415.2290974216648</v>
      </c>
      <c r="F122" s="41">
        <f>ROUND(2*E122,0)/2</f>
        <v>6415</v>
      </c>
      <c r="G122" s="41">
        <f t="shared" si="29"/>
        <v>7.0995000001857989E-2</v>
      </c>
      <c r="H122" s="41"/>
      <c r="I122" s="41"/>
      <c r="J122" s="41">
        <f>G122</f>
        <v>7.0995000001857989E-2</v>
      </c>
      <c r="K122" s="41"/>
      <c r="M122" s="41"/>
      <c r="N122" s="41"/>
      <c r="O122" s="41">
        <f t="shared" ca="1" si="33"/>
        <v>7.0228561570569059E-2</v>
      </c>
      <c r="P122" s="41">
        <f t="shared" si="30"/>
        <v>6.807786713346714E-2</v>
      </c>
      <c r="Q122" s="154" t="e">
        <f>+A122-15018.5</f>
        <v>#VALUE!</v>
      </c>
      <c r="R122" s="41">
        <f t="shared" si="31"/>
        <v>8.5096641718462179E-6</v>
      </c>
      <c r="S122" s="1">
        <v>0.6</v>
      </c>
      <c r="T122" s="1">
        <f t="shared" si="32"/>
        <v>5.1057985031077304E-6</v>
      </c>
    </row>
    <row r="123" spans="1:20">
      <c r="A123" s="39" t="s">
        <v>63</v>
      </c>
      <c r="B123" s="53" t="s">
        <v>51</v>
      </c>
      <c r="C123" s="39">
        <v>54844.460899999998</v>
      </c>
      <c r="D123" s="39">
        <v>1.5E-3</v>
      </c>
      <c r="E123" s="41">
        <f t="shared" si="28"/>
        <v>7218.7577688857309</v>
      </c>
      <c r="F123" s="55">
        <f t="shared" ref="F123:F142" si="34">ROUND(2*E123,0)/2-0.5</f>
        <v>7218.5</v>
      </c>
      <c r="G123" s="41">
        <f t="shared" si="29"/>
        <v>7.9879999997501727E-2</v>
      </c>
      <c r="H123" s="41"/>
      <c r="I123" s="41"/>
      <c r="J123" s="41">
        <f>G123</f>
        <v>7.9879999997501727E-2</v>
      </c>
      <c r="M123" s="41"/>
      <c r="N123" s="41"/>
      <c r="O123" s="41">
        <f t="shared" ca="1" si="33"/>
        <v>8.2831102849483126E-2</v>
      </c>
      <c r="P123" s="41">
        <f t="shared" si="30"/>
        <v>7.8741682616625244E-2</v>
      </c>
      <c r="Q123" s="154">
        <f t="shared" ref="Q123:Q140" si="35">+C123-15018.5</f>
        <v>39825.960899999998</v>
      </c>
      <c r="R123" s="41">
        <f t="shared" si="31"/>
        <v>1.2957664596054959E-6</v>
      </c>
      <c r="S123" s="1">
        <v>0.6</v>
      </c>
      <c r="T123" s="1">
        <f t="shared" si="32"/>
        <v>7.7745987576329749E-7</v>
      </c>
    </row>
    <row r="124" spans="1:20">
      <c r="A124" s="39" t="s">
        <v>63</v>
      </c>
      <c r="B124" s="53" t="s">
        <v>51</v>
      </c>
      <c r="C124" s="39">
        <v>54866.313800000004</v>
      </c>
      <c r="D124" s="39">
        <v>3.0999999999999999E-3</v>
      </c>
      <c r="E124" s="41">
        <f t="shared" si="28"/>
        <v>7289.2760172964745</v>
      </c>
      <c r="F124" s="55">
        <f t="shared" si="34"/>
        <v>7289</v>
      </c>
      <c r="G124" s="41">
        <f t="shared" si="29"/>
        <v>8.5535000005620532E-2</v>
      </c>
      <c r="H124" s="41"/>
      <c r="I124" s="41"/>
      <c r="J124" s="41">
        <f>G124</f>
        <v>8.5535000005620532E-2</v>
      </c>
      <c r="M124" s="41"/>
      <c r="N124" s="41"/>
      <c r="O124" s="41">
        <f t="shared" ca="1" si="33"/>
        <v>8.3936864094241614E-2</v>
      </c>
      <c r="P124" s="41">
        <f t="shared" si="30"/>
        <v>7.9705933987150424E-2</v>
      </c>
      <c r="Q124" s="154">
        <f t="shared" si="35"/>
        <v>39847.813800000004</v>
      </c>
      <c r="R124" s="41">
        <f t="shared" si="31"/>
        <v>3.3978010647682957E-5</v>
      </c>
      <c r="S124" s="1">
        <v>0.4</v>
      </c>
      <c r="T124" s="1">
        <f t="shared" si="32"/>
        <v>1.3591204259073183E-5</v>
      </c>
    </row>
    <row r="125" spans="1:20">
      <c r="A125" s="56" t="s">
        <v>64</v>
      </c>
      <c r="B125" s="41"/>
      <c r="C125" s="42">
        <v>54884.750500000002</v>
      </c>
      <c r="D125" s="42">
        <v>2.9999999999999997E-4</v>
      </c>
      <c r="E125" s="41">
        <f t="shared" si="28"/>
        <v>7348.7703539965887</v>
      </c>
      <c r="F125" s="55">
        <f t="shared" si="34"/>
        <v>7348.5</v>
      </c>
      <c r="G125" s="41">
        <f t="shared" si="29"/>
        <v>8.3780000000842847E-2</v>
      </c>
      <c r="H125" s="41"/>
      <c r="J125" s="41"/>
      <c r="K125" s="1">
        <f>G125</f>
        <v>8.3780000000842847E-2</v>
      </c>
      <c r="M125" s="41"/>
      <c r="N125" s="41"/>
      <c r="O125" s="41">
        <f t="shared" ca="1" si="33"/>
        <v>8.4870095215704447E-2</v>
      </c>
      <c r="P125" s="41">
        <f t="shared" si="30"/>
        <v>8.0523324561685539E-2</v>
      </c>
      <c r="Q125" s="154">
        <f t="shared" si="35"/>
        <v>39866.250500000002</v>
      </c>
      <c r="R125" s="41">
        <f t="shared" si="31"/>
        <v>1.0605934916010446E-5</v>
      </c>
      <c r="S125" s="1">
        <v>1</v>
      </c>
      <c r="T125" s="1">
        <f t="shared" si="32"/>
        <v>1.0605934916010446E-5</v>
      </c>
    </row>
    <row r="126" spans="1:20">
      <c r="A126" s="50" t="s">
        <v>65</v>
      </c>
      <c r="B126" s="43" t="s">
        <v>51</v>
      </c>
      <c r="C126" s="44">
        <v>54910.316899999998</v>
      </c>
      <c r="D126" s="42">
        <v>1.2999999999999999E-3</v>
      </c>
      <c r="E126" s="41">
        <f t="shared" si="28"/>
        <v>7431.2718867985377</v>
      </c>
      <c r="F126" s="55">
        <f t="shared" si="34"/>
        <v>7431</v>
      </c>
      <c r="G126" s="41">
        <f t="shared" si="29"/>
        <v>8.4255000001576263E-2</v>
      </c>
      <c r="H126" s="41"/>
      <c r="I126" s="41"/>
      <c r="K126" s="1">
        <f>G126</f>
        <v>8.4255000001576263E-2</v>
      </c>
      <c r="M126" s="41"/>
      <c r="N126" s="41"/>
      <c r="O126" s="41">
        <f t="shared" ca="1" si="33"/>
        <v>8.6164071140421822E-2</v>
      </c>
      <c r="P126" s="41">
        <f t="shared" si="30"/>
        <v>8.1662118110006912E-2</v>
      </c>
      <c r="Q126" s="154">
        <f t="shared" si="35"/>
        <v>39891.816899999998</v>
      </c>
      <c r="R126" s="41">
        <f t="shared" si="31"/>
        <v>6.7230365036282577E-6</v>
      </c>
      <c r="S126" s="1">
        <v>0.6</v>
      </c>
      <c r="T126" s="1">
        <f t="shared" si="32"/>
        <v>4.0338219021769548E-6</v>
      </c>
    </row>
    <row r="127" spans="1:20">
      <c r="A127" s="50" t="s">
        <v>65</v>
      </c>
      <c r="B127" s="43" t="s">
        <v>52</v>
      </c>
      <c r="C127" s="44">
        <v>54910.468500000003</v>
      </c>
      <c r="D127" s="42">
        <v>1.1000000000000001E-3</v>
      </c>
      <c r="E127" s="41">
        <f t="shared" si="28"/>
        <v>7431.7610926457892</v>
      </c>
      <c r="F127" s="55">
        <f t="shared" si="34"/>
        <v>7431.5</v>
      </c>
      <c r="G127" s="41">
        <f t="shared" si="29"/>
        <v>8.0910000004223548E-2</v>
      </c>
      <c r="H127" s="41"/>
      <c r="I127" s="41"/>
      <c r="K127" s="1">
        <f>G127</f>
        <v>8.0910000004223548E-2</v>
      </c>
      <c r="M127" s="41"/>
      <c r="N127" s="41"/>
      <c r="O127" s="41">
        <f t="shared" ca="1" si="33"/>
        <v>8.6171913418753437E-2</v>
      </c>
      <c r="P127" s="41">
        <f t="shared" si="30"/>
        <v>8.1669039149017464E-2</v>
      </c>
      <c r="Q127" s="154">
        <f t="shared" si="35"/>
        <v>39891.968500000003</v>
      </c>
      <c r="R127" s="41">
        <f t="shared" si="31"/>
        <v>5.7614042332947937E-7</v>
      </c>
      <c r="S127" s="1">
        <v>0.6</v>
      </c>
      <c r="T127" s="1">
        <f t="shared" si="32"/>
        <v>3.4568425399768764E-7</v>
      </c>
    </row>
    <row r="128" spans="1:20">
      <c r="A128" s="50" t="s">
        <v>65</v>
      </c>
      <c r="B128" s="43" t="s">
        <v>51</v>
      </c>
      <c r="C128" s="44">
        <v>54910.628599999996</v>
      </c>
      <c r="D128" s="42">
        <v>1.5E-3</v>
      </c>
      <c r="E128" s="41">
        <f t="shared" si="28"/>
        <v>7432.2777275807457</v>
      </c>
      <c r="F128" s="55">
        <f t="shared" si="34"/>
        <v>7432</v>
      </c>
      <c r="G128" s="41">
        <f t="shared" si="29"/>
        <v>8.6064999995869584E-2</v>
      </c>
      <c r="H128" s="41"/>
      <c r="I128" s="41"/>
      <c r="K128" s="1">
        <f>G128</f>
        <v>8.6064999995869584E-2</v>
      </c>
      <c r="M128" s="41"/>
      <c r="N128" s="41"/>
      <c r="O128" s="41">
        <f t="shared" ca="1" si="33"/>
        <v>8.6179755697085067E-2</v>
      </c>
      <c r="P128" s="41">
        <f t="shared" si="30"/>
        <v>8.1675960420075355E-2</v>
      </c>
      <c r="Q128" s="154">
        <f t="shared" si="35"/>
        <v>39892.128599999996</v>
      </c>
      <c r="R128" s="41">
        <f t="shared" si="31"/>
        <v>1.9263668397887986E-5</v>
      </c>
      <c r="S128" s="1">
        <v>0.6</v>
      </c>
      <c r="T128" s="1">
        <f t="shared" si="32"/>
        <v>1.1558201038732792E-5</v>
      </c>
    </row>
    <row r="129" spans="1:20">
      <c r="A129" s="39" t="s">
        <v>66</v>
      </c>
      <c r="B129" s="53" t="s">
        <v>51</v>
      </c>
      <c r="C129" s="39">
        <v>55260.3514</v>
      </c>
      <c r="D129" s="39">
        <v>1.1000000000000001E-3</v>
      </c>
      <c r="E129" s="41">
        <f t="shared" si="28"/>
        <v>8560.8162412468955</v>
      </c>
      <c r="F129" s="55">
        <f t="shared" si="34"/>
        <v>8560.5</v>
      </c>
      <c r="G129" s="41">
        <f t="shared" si="29"/>
        <v>9.7999999998137355E-2</v>
      </c>
      <c r="H129" s="41"/>
      <c r="I129" s="41"/>
      <c r="J129" s="41">
        <f>G129</f>
        <v>9.7999999998137355E-2</v>
      </c>
      <c r="M129" s="41"/>
      <c r="N129" s="41"/>
      <c r="O129" s="41">
        <f t="shared" ca="1" si="33"/>
        <v>0.10387977789155242</v>
      </c>
      <c r="P129" s="41">
        <f t="shared" si="30"/>
        <v>9.7888561341575378E-2</v>
      </c>
      <c r="Q129" s="154">
        <f t="shared" si="35"/>
        <v>40241.8514</v>
      </c>
      <c r="R129" s="41">
        <f t="shared" si="31"/>
        <v>1.2418574176338221E-8</v>
      </c>
      <c r="S129" s="1">
        <v>0.6</v>
      </c>
      <c r="T129" s="1">
        <f t="shared" si="32"/>
        <v>7.4511445058029315E-9</v>
      </c>
    </row>
    <row r="130" spans="1:20">
      <c r="A130" s="49" t="s">
        <v>67</v>
      </c>
      <c r="B130" s="52" t="s">
        <v>52</v>
      </c>
      <c r="C130" s="42">
        <v>55621.39142</v>
      </c>
      <c r="D130" s="42">
        <v>2.9999999999999997E-4</v>
      </c>
      <c r="E130" s="41">
        <f t="shared" si="28"/>
        <v>9725.8748749556325</v>
      </c>
      <c r="F130" s="55">
        <f t="shared" si="34"/>
        <v>9725.5</v>
      </c>
      <c r="G130" s="41">
        <f t="shared" si="29"/>
        <v>0.11617000000114786</v>
      </c>
      <c r="H130" s="41"/>
      <c r="K130" s="41">
        <f>G130</f>
        <v>0.11617000000114786</v>
      </c>
      <c r="M130" s="41"/>
      <c r="N130" s="41"/>
      <c r="O130" s="41">
        <f t="shared" ca="1" si="33"/>
        <v>0.12215228640422809</v>
      </c>
      <c r="P130" s="41">
        <f t="shared" si="30"/>
        <v>0.11586556707290736</v>
      </c>
      <c r="Q130" s="154">
        <f t="shared" si="35"/>
        <v>40602.89142</v>
      </c>
      <c r="R130" s="41">
        <f t="shared" si="31"/>
        <v>9.2679407797080383E-8</v>
      </c>
      <c r="S130" s="1">
        <v>1</v>
      </c>
      <c r="T130" s="1">
        <f t="shared" si="32"/>
        <v>9.2679407797080383E-8</v>
      </c>
    </row>
    <row r="131" spans="1:20">
      <c r="A131" s="49" t="s">
        <v>67</v>
      </c>
      <c r="B131" s="52" t="s">
        <v>51</v>
      </c>
      <c r="C131" s="42">
        <v>55642.621650000001</v>
      </c>
      <c r="D131" s="42">
        <v>4.0000000000000002E-4</v>
      </c>
      <c r="E131" s="41">
        <f t="shared" si="28"/>
        <v>9794.3837974765302</v>
      </c>
      <c r="F131" s="55">
        <f t="shared" si="34"/>
        <v>9794</v>
      </c>
      <c r="G131" s="41">
        <f t="shared" si="29"/>
        <v>0.11893499999860069</v>
      </c>
      <c r="H131" s="41"/>
      <c r="K131" s="41">
        <f>G131</f>
        <v>0.11893499999860069</v>
      </c>
      <c r="M131" s="41"/>
      <c r="N131" s="41"/>
      <c r="O131" s="41">
        <f t="shared" ca="1" si="33"/>
        <v>0.12322667853566011</v>
      </c>
      <c r="P131" s="41">
        <f t="shared" si="30"/>
        <v>0.11696179771327131</v>
      </c>
      <c r="Q131" s="154">
        <f t="shared" si="35"/>
        <v>40624.121650000001</v>
      </c>
      <c r="R131" s="41">
        <f t="shared" si="31"/>
        <v>3.8935272588290823E-6</v>
      </c>
      <c r="S131" s="1">
        <v>1</v>
      </c>
      <c r="T131" s="1">
        <f t="shared" si="32"/>
        <v>3.8935272588290823E-6</v>
      </c>
    </row>
    <row r="132" spans="1:20">
      <c r="A132" s="39" t="s">
        <v>68</v>
      </c>
      <c r="B132" s="53" t="s">
        <v>52</v>
      </c>
      <c r="C132" s="39">
        <v>55644.326849999998</v>
      </c>
      <c r="D132" s="39">
        <v>3.8000000000000002E-4</v>
      </c>
      <c r="E132" s="41">
        <f t="shared" si="28"/>
        <v>9799.8863951724761</v>
      </c>
      <c r="F132" s="55">
        <f t="shared" si="34"/>
        <v>9799.5</v>
      </c>
      <c r="G132" s="41">
        <f t="shared" si="29"/>
        <v>0.11974000000191154</v>
      </c>
      <c r="H132" s="41"/>
      <c r="I132" s="41"/>
      <c r="K132" s="1">
        <f>G132</f>
        <v>0.11974000000191154</v>
      </c>
      <c r="M132" s="41"/>
      <c r="N132" s="41"/>
      <c r="O132" s="41">
        <f t="shared" ca="1" si="33"/>
        <v>0.12331294359730793</v>
      </c>
      <c r="P132" s="41">
        <f t="shared" si="30"/>
        <v>0.11705000511838126</v>
      </c>
      <c r="Q132" s="154">
        <f t="shared" si="35"/>
        <v>40625.826849999998</v>
      </c>
      <c r="R132" s="41">
        <f t="shared" si="31"/>
        <v>7.2360724734190726E-6</v>
      </c>
      <c r="S132" s="1">
        <v>1</v>
      </c>
      <c r="T132" s="1">
        <f t="shared" si="32"/>
        <v>7.2360724734190726E-6</v>
      </c>
    </row>
    <row r="133" spans="1:20">
      <c r="A133" s="39" t="s">
        <v>69</v>
      </c>
      <c r="B133" s="53" t="s">
        <v>51</v>
      </c>
      <c r="C133" s="39">
        <v>55650.3681</v>
      </c>
      <c r="D133" s="39">
        <v>6.9999999999999999E-4</v>
      </c>
      <c r="E133" s="41">
        <f t="shared" si="28"/>
        <v>9819.3812159153258</v>
      </c>
      <c r="F133" s="55">
        <f t="shared" si="34"/>
        <v>9819</v>
      </c>
      <c r="G133" s="41">
        <f t="shared" si="29"/>
        <v>0.11813500000425847</v>
      </c>
      <c r="H133" s="41"/>
      <c r="I133" s="41"/>
      <c r="J133" s="41">
        <f>G133</f>
        <v>0.11813500000425847</v>
      </c>
      <c r="M133" s="41"/>
      <c r="N133" s="41"/>
      <c r="O133" s="41">
        <f t="shared" ca="1" si="33"/>
        <v>0.12361879245224111</v>
      </c>
      <c r="P133" s="41">
        <f t="shared" si="30"/>
        <v>0.11736296670993462</v>
      </c>
      <c r="Q133" s="154">
        <f t="shared" si="35"/>
        <v>40631.8681</v>
      </c>
      <c r="R133" s="41">
        <f t="shared" si="31"/>
        <v>5.9603540754453387E-7</v>
      </c>
      <c r="S133" s="1">
        <v>1</v>
      </c>
      <c r="T133" s="1">
        <f t="shared" si="32"/>
        <v>5.9603540754453387E-7</v>
      </c>
    </row>
    <row r="134" spans="1:20">
      <c r="A134" s="49" t="s">
        <v>67</v>
      </c>
      <c r="B134" s="52" t="s">
        <v>52</v>
      </c>
      <c r="C134" s="42">
        <v>55669.428200000002</v>
      </c>
      <c r="D134" s="42">
        <v>1E-3</v>
      </c>
      <c r="E134" s="41">
        <f t="shared" si="28"/>
        <v>9880.8872341798797</v>
      </c>
      <c r="F134" s="55">
        <f t="shared" si="34"/>
        <v>9880.5</v>
      </c>
      <c r="G134" s="41">
        <f t="shared" si="29"/>
        <v>0.12000000000261934</v>
      </c>
      <c r="H134" s="41"/>
      <c r="K134" s="41">
        <f>G134</f>
        <v>0.12000000000261934</v>
      </c>
      <c r="M134" s="41"/>
      <c r="N134" s="41"/>
      <c r="O134" s="41">
        <f t="shared" ca="1" si="33"/>
        <v>0.12458339268703045</v>
      </c>
      <c r="P134" s="41">
        <f t="shared" si="30"/>
        <v>0.11835231130947657</v>
      </c>
      <c r="Q134" s="154">
        <f t="shared" si="35"/>
        <v>40650.928200000002</v>
      </c>
      <c r="R134" s="41">
        <f t="shared" si="31"/>
        <v>2.7148780295105413E-6</v>
      </c>
      <c r="S134" s="1">
        <v>0.8</v>
      </c>
      <c r="T134" s="1">
        <f t="shared" si="32"/>
        <v>2.171902423608433E-6</v>
      </c>
    </row>
    <row r="135" spans="1:20">
      <c r="A135" s="49" t="s">
        <v>67</v>
      </c>
      <c r="B135" s="52" t="s">
        <v>51</v>
      </c>
      <c r="C135" s="42">
        <v>55669.581760000001</v>
      </c>
      <c r="D135" s="42">
        <v>1E-3</v>
      </c>
      <c r="E135" s="41">
        <f t="shared" si="28"/>
        <v>9881.382764852051</v>
      </c>
      <c r="F135" s="55">
        <f t="shared" si="34"/>
        <v>9881</v>
      </c>
      <c r="G135" s="41">
        <f t="shared" si="29"/>
        <v>0.11861499999940861</v>
      </c>
      <c r="H135" s="41"/>
      <c r="K135" s="41">
        <f>G135</f>
        <v>0.11861499999940861</v>
      </c>
      <c r="M135" s="41"/>
      <c r="N135" s="41"/>
      <c r="O135" s="41">
        <f t="shared" ca="1" si="33"/>
        <v>0.12459123496536206</v>
      </c>
      <c r="P135" s="41">
        <f t="shared" si="30"/>
        <v>0.11836036914844089</v>
      </c>
      <c r="Q135" s="154">
        <f t="shared" si="35"/>
        <v>40651.081760000001</v>
      </c>
      <c r="R135" s="41">
        <f t="shared" si="31"/>
        <v>6.4836870264544541E-8</v>
      </c>
      <c r="S135" s="1">
        <v>0.8</v>
      </c>
      <c r="T135" s="1">
        <f t="shared" si="32"/>
        <v>5.1869496211635634E-8</v>
      </c>
    </row>
    <row r="136" spans="1:20">
      <c r="A136" s="39" t="s">
        <v>69</v>
      </c>
      <c r="B136" s="53" t="s">
        <v>51</v>
      </c>
      <c r="C136" s="39">
        <v>55674.388899999998</v>
      </c>
      <c r="D136" s="39">
        <v>1.4E-3</v>
      </c>
      <c r="E136" s="41">
        <f t="shared" si="28"/>
        <v>9896.8951724805538</v>
      </c>
      <c r="F136" s="55">
        <f t="shared" si="34"/>
        <v>9896.5</v>
      </c>
      <c r="G136" s="41">
        <f t="shared" si="29"/>
        <v>0.12245999999868218</v>
      </c>
      <c r="H136" s="41"/>
      <c r="I136" s="41"/>
      <c r="J136" s="41">
        <f>G136</f>
        <v>0.12245999999868218</v>
      </c>
      <c r="M136" s="41"/>
      <c r="N136" s="41"/>
      <c r="O136" s="41">
        <f t="shared" ca="1" si="33"/>
        <v>0.12483434559364229</v>
      </c>
      <c r="P136" s="41">
        <f t="shared" si="30"/>
        <v>0.11861027725181902</v>
      </c>
      <c r="Q136" s="154">
        <f t="shared" si="35"/>
        <v>40655.888899999998</v>
      </c>
      <c r="R136" s="41">
        <f t="shared" si="31"/>
        <v>1.4820365227715591E-5</v>
      </c>
      <c r="S136" s="1">
        <v>0.6</v>
      </c>
      <c r="T136" s="1">
        <f t="shared" si="32"/>
        <v>8.8922191366293549E-6</v>
      </c>
    </row>
    <row r="137" spans="1:20">
      <c r="A137" s="39" t="s">
        <v>69</v>
      </c>
      <c r="B137" s="53" t="s">
        <v>51</v>
      </c>
      <c r="C137" s="39">
        <v>55688.482799999998</v>
      </c>
      <c r="D137" s="39">
        <v>2.3E-3</v>
      </c>
      <c r="E137" s="41">
        <f t="shared" si="28"/>
        <v>9942.3755042111679</v>
      </c>
      <c r="F137" s="55">
        <f t="shared" si="34"/>
        <v>9942</v>
      </c>
      <c r="G137" s="41">
        <f t="shared" si="29"/>
        <v>0.11636500000167871</v>
      </c>
      <c r="H137" s="41"/>
      <c r="I137" s="41"/>
      <c r="J137" s="41">
        <f>G137</f>
        <v>0.11636500000167871</v>
      </c>
      <c r="M137" s="41"/>
      <c r="N137" s="41"/>
      <c r="O137" s="41">
        <f t="shared" ca="1" si="33"/>
        <v>0.12554799292181976</v>
      </c>
      <c r="P137" s="41">
        <f t="shared" si="30"/>
        <v>0.11934516655333377</v>
      </c>
      <c r="Q137" s="154">
        <f t="shared" si="35"/>
        <v>40669.982799999998</v>
      </c>
      <c r="R137" s="41">
        <f t="shared" si="31"/>
        <v>8.8813926756036186E-6</v>
      </c>
      <c r="S137" s="1">
        <v>0.4</v>
      </c>
      <c r="T137" s="1">
        <f t="shared" si="32"/>
        <v>3.5525570702414476E-6</v>
      </c>
    </row>
    <row r="138" spans="1:20">
      <c r="A138" s="49" t="s">
        <v>67</v>
      </c>
      <c r="B138" s="52" t="s">
        <v>52</v>
      </c>
      <c r="C138" s="42">
        <v>55984.289879999997</v>
      </c>
      <c r="D138" s="42">
        <v>2.9999999999999997E-4</v>
      </c>
      <c r="E138" s="41">
        <f t="shared" si="28"/>
        <v>10896.930604408008</v>
      </c>
      <c r="F138" s="55">
        <f t="shared" si="34"/>
        <v>10896.5</v>
      </c>
      <c r="G138" s="41">
        <f t="shared" si="29"/>
        <v>0.13343999999779044</v>
      </c>
      <c r="H138" s="41"/>
      <c r="K138" s="41">
        <f>G138</f>
        <v>0.13343999999779044</v>
      </c>
      <c r="M138" s="41"/>
      <c r="N138" s="41"/>
      <c r="O138" s="41">
        <f t="shared" ca="1" si="33"/>
        <v>0.14051890225688321</v>
      </c>
      <c r="P138" s="41">
        <f t="shared" si="30"/>
        <v>0.13520466885766522</v>
      </c>
      <c r="Q138" s="154">
        <f t="shared" si="35"/>
        <v>40965.789879999997</v>
      </c>
      <c r="R138" s="41">
        <f t="shared" si="31"/>
        <v>3.114056185011754E-6</v>
      </c>
      <c r="S138" s="1">
        <v>1</v>
      </c>
      <c r="T138" s="1">
        <f t="shared" si="32"/>
        <v>3.114056185011754E-6</v>
      </c>
    </row>
    <row r="139" spans="1:20">
      <c r="A139" s="49" t="s">
        <v>67</v>
      </c>
      <c r="B139" s="52" t="s">
        <v>51</v>
      </c>
      <c r="C139" s="42">
        <v>55984.451979999998</v>
      </c>
      <c r="D139" s="42">
        <v>5.9999999999999995E-4</v>
      </c>
      <c r="E139" s="41">
        <f t="shared" si="28"/>
        <v>10897.453693245987</v>
      </c>
      <c r="F139" s="55">
        <f t="shared" si="34"/>
        <v>10897</v>
      </c>
      <c r="G139" s="41">
        <f t="shared" si="29"/>
        <v>0.14059499999711988</v>
      </c>
      <c r="H139" s="41"/>
      <c r="K139" s="41">
        <f>G139</f>
        <v>0.14059499999711988</v>
      </c>
      <c r="M139" s="41"/>
      <c r="N139" s="41"/>
      <c r="O139" s="41">
        <f t="shared" ca="1" si="33"/>
        <v>0.14052674453521483</v>
      </c>
      <c r="P139" s="41">
        <f t="shared" si="30"/>
        <v>0.13521319821683897</v>
      </c>
      <c r="Q139" s="154">
        <f t="shared" si="35"/>
        <v>40965.951979999998</v>
      </c>
      <c r="R139" s="41">
        <f t="shared" si="31"/>
        <v>2.8963790402234823E-5</v>
      </c>
      <c r="S139" s="1">
        <v>1</v>
      </c>
      <c r="T139" s="1">
        <f t="shared" si="32"/>
        <v>2.8963790402234823E-5</v>
      </c>
    </row>
    <row r="140" spans="1:20">
      <c r="A140" s="49" t="s">
        <v>70</v>
      </c>
      <c r="B140" s="52" t="s">
        <v>51</v>
      </c>
      <c r="C140" s="42">
        <v>56002.422100000003</v>
      </c>
      <c r="D140" s="42">
        <v>2.5000000000000001E-3</v>
      </c>
      <c r="E140" s="41">
        <f t="shared" si="28"/>
        <v>10955.442398915759</v>
      </c>
      <c r="F140" s="55">
        <f t="shared" si="34"/>
        <v>10955</v>
      </c>
      <c r="G140" s="41">
        <f t="shared" si="29"/>
        <v>0.13709500000550179</v>
      </c>
      <c r="H140" s="41"/>
      <c r="I140" s="41"/>
      <c r="J140" s="41">
        <f>G140</f>
        <v>0.13709500000550179</v>
      </c>
      <c r="M140" s="41"/>
      <c r="N140" s="41"/>
      <c r="O140" s="41">
        <f t="shared" ca="1" si="33"/>
        <v>0.1414364488216828</v>
      </c>
      <c r="P140" s="41">
        <f t="shared" si="30"/>
        <v>0.13620417855429343</v>
      </c>
      <c r="Q140" s="154">
        <f t="shared" si="35"/>
        <v>40983.922100000003</v>
      </c>
      <c r="R140" s="41">
        <f t="shared" si="31"/>
        <v>7.9356285793297265E-7</v>
      </c>
      <c r="S140" s="1">
        <v>1</v>
      </c>
      <c r="T140" s="1">
        <f t="shared" si="32"/>
        <v>7.9356285793297265E-7</v>
      </c>
    </row>
    <row r="141" spans="1:20">
      <c r="A141" s="42" t="s">
        <v>71</v>
      </c>
      <c r="B141" s="52"/>
      <c r="C141" s="42">
        <v>56356.485350000003</v>
      </c>
      <c r="D141" s="42">
        <v>3.3E-4</v>
      </c>
      <c r="E141" s="41">
        <f t="shared" si="28"/>
        <v>12097.987334215379</v>
      </c>
      <c r="F141" s="55">
        <f t="shared" si="34"/>
        <v>12097.5</v>
      </c>
      <c r="G141" s="41">
        <f t="shared" si="29"/>
        <v>0.15102000000479165</v>
      </c>
      <c r="H141" s="41"/>
      <c r="K141" s="41">
        <f t="shared" ref="K141:K156" si="36">G141</f>
        <v>0.15102000000479165</v>
      </c>
      <c r="M141" s="41"/>
      <c r="N141" s="41"/>
      <c r="O141" s="41">
        <f t="shared" ca="1" si="33"/>
        <v>0.15935605480943554</v>
      </c>
      <c r="P141" s="41">
        <f t="shared" si="30"/>
        <v>0.15636132155538263</v>
      </c>
      <c r="Q141" s="154">
        <f>+C141-15018.96875</f>
        <v>41337.516600000003</v>
      </c>
      <c r="R141" s="41">
        <f t="shared" si="31"/>
        <v>2.8529715906807541E-5</v>
      </c>
      <c r="S141" s="1">
        <v>1</v>
      </c>
      <c r="T141" s="1">
        <f t="shared" si="32"/>
        <v>2.8529715906807541E-5</v>
      </c>
    </row>
    <row r="142" spans="1:20">
      <c r="A142" s="42" t="s">
        <v>71</v>
      </c>
      <c r="B142" s="52"/>
      <c r="C142" s="42">
        <v>56356.6489</v>
      </c>
      <c r="D142" s="42">
        <v>3.4000000000000002E-4</v>
      </c>
      <c r="E142" s="41">
        <f t="shared" si="28"/>
        <v>12098.515102133018</v>
      </c>
      <c r="F142" s="55">
        <f t="shared" si="34"/>
        <v>12098</v>
      </c>
      <c r="G142" s="41">
        <f t="shared" si="29"/>
        <v>0.15962500000023283</v>
      </c>
      <c r="H142" s="41"/>
      <c r="K142" s="41">
        <f t="shared" si="36"/>
        <v>0.15962500000023283</v>
      </c>
      <c r="M142" s="41"/>
      <c r="N142" s="41"/>
      <c r="O142" s="41">
        <f t="shared" ca="1" si="33"/>
        <v>0.15936389708776716</v>
      </c>
      <c r="P142" s="41">
        <f t="shared" si="30"/>
        <v>0.15637040829228427</v>
      </c>
      <c r="Q142" s="154">
        <f>+C142-15018.5</f>
        <v>41338.1489</v>
      </c>
      <c r="R142" s="41">
        <f t="shared" si="31"/>
        <v>1.0592367185447539E-5</v>
      </c>
      <c r="S142" s="1">
        <v>1</v>
      </c>
      <c r="T142" s="1">
        <f t="shared" si="32"/>
        <v>1.0592367185447539E-5</v>
      </c>
    </row>
    <row r="143" spans="1:20">
      <c r="A143" s="42" t="s">
        <v>72</v>
      </c>
      <c r="B143" s="52" t="s">
        <v>51</v>
      </c>
      <c r="C143" s="57">
        <v>56692.586669999997</v>
      </c>
      <c r="D143" s="42">
        <v>5.0000000000000001E-4</v>
      </c>
      <c r="E143" s="41">
        <f t="shared" ref="E143:E156" si="37">+(C143-C$7)/C$8</f>
        <v>13182.569992578005</v>
      </c>
      <c r="F143" s="55">
        <f t="shared" ref="F143:F156" si="38">ROUND(2*E143,0)/2-0.5</f>
        <v>13182</v>
      </c>
      <c r="G143" s="41">
        <f t="shared" ref="G143:G156" si="39">+C143-(C$7+F143*C$8)</f>
        <v>0.17663499999616761</v>
      </c>
      <c r="H143" s="41"/>
      <c r="K143" s="41">
        <f t="shared" si="36"/>
        <v>0.17663499999616761</v>
      </c>
      <c r="M143" s="41"/>
      <c r="N143" s="41"/>
      <c r="O143" s="41">
        <f t="shared" ref="O143:O156" ca="1" si="40">+C$11+C$12*$F143</f>
        <v>0.17636595651072029</v>
      </c>
      <c r="P143" s="41">
        <f t="shared" ref="P143:P156" si="41">+D$11+D$12*F143+D$13*F143^2</f>
        <v>0.17661604268954822</v>
      </c>
      <c r="Q143" s="154">
        <f>+C143-15018.96875</f>
        <v>41673.617919999997</v>
      </c>
      <c r="R143" s="41">
        <f t="shared" ref="R143:R156" si="42">+(P143-G143)^2</f>
        <v>3.5937947426128976E-10</v>
      </c>
      <c r="S143" s="1">
        <v>1</v>
      </c>
      <c r="T143" s="1">
        <f t="shared" ref="T143:T156" si="43">S143*R143</f>
        <v>3.5937947426128976E-10</v>
      </c>
    </row>
    <row r="144" spans="1:20">
      <c r="A144" s="42" t="s">
        <v>72</v>
      </c>
      <c r="B144" s="52" t="s">
        <v>52</v>
      </c>
      <c r="C144" s="57">
        <v>56718.461329999998</v>
      </c>
      <c r="D144" s="42">
        <v>8.0000000000000004E-4</v>
      </c>
      <c r="E144" s="41">
        <f t="shared" si="37"/>
        <v>13266.066265449028</v>
      </c>
      <c r="F144" s="55">
        <f t="shared" si="38"/>
        <v>13265.5</v>
      </c>
      <c r="G144" s="41">
        <f t="shared" si="39"/>
        <v>0.17547999999806052</v>
      </c>
      <c r="H144" s="41"/>
      <c r="K144" s="41">
        <f t="shared" si="36"/>
        <v>0.17547999999806052</v>
      </c>
      <c r="M144" s="41"/>
      <c r="N144" s="41"/>
      <c r="O144" s="41">
        <f t="shared" ca="1" si="40"/>
        <v>0.17767561699210091</v>
      </c>
      <c r="P144" s="41">
        <f t="shared" si="41"/>
        <v>0.17822079704663701</v>
      </c>
      <c r="Q144" s="154">
        <f>+C144-15018.5</f>
        <v>41699.961329999998</v>
      </c>
      <c r="R144" s="41">
        <f t="shared" si="42"/>
        <v>7.5119684614856159E-6</v>
      </c>
      <c r="S144" s="1">
        <v>1</v>
      </c>
      <c r="T144" s="1">
        <f t="shared" si="43"/>
        <v>7.5119684614856159E-6</v>
      </c>
    </row>
    <row r="145" spans="1:20">
      <c r="A145" s="44" t="s">
        <v>73</v>
      </c>
      <c r="B145" s="43" t="s">
        <v>51</v>
      </c>
      <c r="C145" s="44">
        <v>56728.374799999998</v>
      </c>
      <c r="D145" s="44">
        <v>2.7000000000000001E-3</v>
      </c>
      <c r="E145" s="41">
        <f t="shared" si="37"/>
        <v>13298.056552325013</v>
      </c>
      <c r="F145" s="55">
        <f t="shared" si="38"/>
        <v>13297.5</v>
      </c>
      <c r="G145" s="41">
        <f t="shared" si="39"/>
        <v>0.17246999999770196</v>
      </c>
      <c r="H145" s="41"/>
      <c r="K145" s="41">
        <f t="shared" si="36"/>
        <v>0.17246999999770196</v>
      </c>
      <c r="M145" s="41"/>
      <c r="N145" s="41"/>
      <c r="O145" s="41">
        <f t="shared" ca="1" si="40"/>
        <v>0.17817752280532462</v>
      </c>
      <c r="P145" s="41">
        <f t="shared" si="41"/>
        <v>0.17883750802238585</v>
      </c>
      <c r="Q145" s="154">
        <f>+C145-15018.5</f>
        <v>41709.874799999998</v>
      </c>
      <c r="R145" s="41">
        <f t="shared" si="42"/>
        <v>4.0545158444413709E-5</v>
      </c>
      <c r="S145" s="1">
        <v>1</v>
      </c>
      <c r="T145" s="1">
        <f t="shared" si="43"/>
        <v>4.0545158444413709E-5</v>
      </c>
    </row>
    <row r="146" spans="1:20">
      <c r="A146" s="42" t="s">
        <v>72</v>
      </c>
      <c r="B146" s="52" t="s">
        <v>51</v>
      </c>
      <c r="C146" s="57">
        <v>56729.335789999997</v>
      </c>
      <c r="D146" s="42">
        <v>4.0000000000000002E-4</v>
      </c>
      <c r="E146" s="41">
        <f t="shared" si="37"/>
        <v>13301.15762044596</v>
      </c>
      <c r="F146" s="55">
        <f t="shared" si="38"/>
        <v>13300.5</v>
      </c>
      <c r="G146" s="41">
        <f t="shared" si="39"/>
        <v>0.20378999999957159</v>
      </c>
      <c r="H146" s="41"/>
      <c r="K146" s="41">
        <f t="shared" si="36"/>
        <v>0.20378999999957159</v>
      </c>
      <c r="M146" s="41"/>
      <c r="N146" s="41"/>
      <c r="O146" s="41">
        <f t="shared" ca="1" si="40"/>
        <v>0.17822457647531434</v>
      </c>
      <c r="P146" s="41">
        <f t="shared" si="41"/>
        <v>0.17889537340630521</v>
      </c>
      <c r="Q146" s="154">
        <f>+C146-15018.5</f>
        <v>41710.835789999997</v>
      </c>
      <c r="R146" s="41">
        <f t="shared" si="42"/>
        <v>6.1974243321816583E-4</v>
      </c>
      <c r="S146" s="1">
        <v>1</v>
      </c>
      <c r="T146" s="1">
        <f t="shared" si="43"/>
        <v>6.1974243321816583E-4</v>
      </c>
    </row>
    <row r="147" spans="1:20">
      <c r="A147" s="42" t="s">
        <v>72</v>
      </c>
      <c r="B147" s="52" t="s">
        <v>51</v>
      </c>
      <c r="C147" s="57">
        <v>56729.337379999997</v>
      </c>
      <c r="D147" s="42">
        <v>5.0000000000000001E-4</v>
      </c>
      <c r="E147" s="41">
        <f t="shared" si="37"/>
        <v>13301.162751298842</v>
      </c>
      <c r="F147" s="55">
        <f t="shared" si="38"/>
        <v>13300.5</v>
      </c>
      <c r="G147" s="41">
        <f t="shared" si="39"/>
        <v>0.20537999999942258</v>
      </c>
      <c r="H147" s="41"/>
      <c r="K147" s="41">
        <f t="shared" si="36"/>
        <v>0.20537999999942258</v>
      </c>
      <c r="M147" s="41"/>
      <c r="N147" s="41"/>
      <c r="O147" s="41">
        <f t="shared" ca="1" si="40"/>
        <v>0.17822457647531434</v>
      </c>
      <c r="P147" s="41">
        <f t="shared" si="41"/>
        <v>0.17889537340630521</v>
      </c>
      <c r="Q147" s="154">
        <f>+C147-15018.96875</f>
        <v>41710.368629999997</v>
      </c>
      <c r="R147" s="41">
        <f t="shared" si="42"/>
        <v>7.0143544577685991E-4</v>
      </c>
      <c r="S147" s="1">
        <v>1</v>
      </c>
      <c r="T147" s="1">
        <f t="shared" si="43"/>
        <v>7.0143544577685991E-4</v>
      </c>
    </row>
    <row r="148" spans="1:20">
      <c r="A148" s="42" t="s">
        <v>72</v>
      </c>
      <c r="B148" s="52" t="s">
        <v>51</v>
      </c>
      <c r="C148" s="57">
        <v>56729.337919999998</v>
      </c>
      <c r="D148" s="42">
        <v>4.0000000000000002E-4</v>
      </c>
      <c r="E148" s="41">
        <f t="shared" si="37"/>
        <v>13301.164493852653</v>
      </c>
      <c r="F148" s="55">
        <f t="shared" si="38"/>
        <v>13300.5</v>
      </c>
      <c r="G148" s="41">
        <f t="shared" si="39"/>
        <v>0.20592000000033295</v>
      </c>
      <c r="H148" s="41"/>
      <c r="K148" s="41">
        <f t="shared" si="36"/>
        <v>0.20592000000033295</v>
      </c>
      <c r="M148" s="41"/>
      <c r="N148" s="41"/>
      <c r="O148" s="41">
        <f t="shared" ca="1" si="40"/>
        <v>0.17822457647531434</v>
      </c>
      <c r="P148" s="41">
        <f t="shared" si="41"/>
        <v>0.17889537340630521</v>
      </c>
      <c r="Q148" s="154">
        <f>+C148-15018.96875</f>
        <v>41710.369169999998</v>
      </c>
      <c r="R148" s="41">
        <f t="shared" si="42"/>
        <v>7.3033044254663135E-4</v>
      </c>
      <c r="S148" s="1">
        <v>1</v>
      </c>
      <c r="T148" s="1">
        <f t="shared" si="43"/>
        <v>7.3033044254663135E-4</v>
      </c>
    </row>
    <row r="149" spans="1:20">
      <c r="A149" s="42" t="s">
        <v>72</v>
      </c>
      <c r="B149" s="52" t="s">
        <v>51</v>
      </c>
      <c r="C149" s="57">
        <v>56747.300900000002</v>
      </c>
      <c r="D149" s="42">
        <v>1E-4</v>
      </c>
      <c r="E149" s="41">
        <f t="shared" si="37"/>
        <v>13359.130159088718</v>
      </c>
      <c r="F149" s="55">
        <f t="shared" si="38"/>
        <v>13358.5</v>
      </c>
      <c r="G149" s="41">
        <f t="shared" si="39"/>
        <v>0.19527999999991152</v>
      </c>
      <c r="H149" s="41"/>
      <c r="K149" s="41">
        <f t="shared" si="36"/>
        <v>0.19527999999991152</v>
      </c>
      <c r="M149" s="41"/>
      <c r="N149" s="41"/>
      <c r="O149" s="41">
        <f t="shared" ca="1" si="40"/>
        <v>0.17913428076178231</v>
      </c>
      <c r="P149" s="41">
        <f t="shared" si="41"/>
        <v>0.18001574612910801</v>
      </c>
      <c r="Q149" s="154">
        <f>+C149-15018.96875</f>
        <v>41728.332150000002</v>
      </c>
      <c r="R149" s="41">
        <f t="shared" si="42"/>
        <v>2.3299744623234017E-4</v>
      </c>
      <c r="S149" s="1">
        <v>1</v>
      </c>
      <c r="T149" s="1">
        <f t="shared" si="43"/>
        <v>2.3299744623234017E-4</v>
      </c>
    </row>
    <row r="150" spans="1:20">
      <c r="A150" s="42" t="s">
        <v>72</v>
      </c>
      <c r="B150" s="52" t="s">
        <v>51</v>
      </c>
      <c r="C150" s="57">
        <v>56747.301310000003</v>
      </c>
      <c r="D150" s="42">
        <v>1E-4</v>
      </c>
      <c r="E150" s="41">
        <f t="shared" si="37"/>
        <v>13359.131482138835</v>
      </c>
      <c r="F150" s="55">
        <f t="shared" si="38"/>
        <v>13358.5</v>
      </c>
      <c r="G150" s="41">
        <f t="shared" si="39"/>
        <v>0.19569000000046799</v>
      </c>
      <c r="H150" s="41"/>
      <c r="K150" s="41">
        <f t="shared" si="36"/>
        <v>0.19569000000046799</v>
      </c>
      <c r="M150" s="41"/>
      <c r="N150" s="41"/>
      <c r="O150" s="41">
        <f t="shared" ca="1" si="40"/>
        <v>0.17913428076178231</v>
      </c>
      <c r="P150" s="41">
        <f t="shared" si="41"/>
        <v>0.18001574612910801</v>
      </c>
      <c r="Q150" s="154">
        <f>+C150-15018.5</f>
        <v>41728.801310000003</v>
      </c>
      <c r="R150" s="41">
        <f t="shared" si="42"/>
        <v>2.456822344238434E-4</v>
      </c>
      <c r="S150" s="1">
        <v>1</v>
      </c>
      <c r="T150" s="1">
        <f t="shared" si="43"/>
        <v>2.456822344238434E-4</v>
      </c>
    </row>
    <row r="151" spans="1:20">
      <c r="A151" s="42" t="s">
        <v>72</v>
      </c>
      <c r="B151" s="52" t="s">
        <v>52</v>
      </c>
      <c r="C151" s="57">
        <v>56747.58</v>
      </c>
      <c r="D151" s="42">
        <v>2.0000000000000001E-4</v>
      </c>
      <c r="E151" s="41">
        <f t="shared" si="37"/>
        <v>13360.030801252065</v>
      </c>
      <c r="F151" s="55">
        <f t="shared" si="38"/>
        <v>13359.5</v>
      </c>
      <c r="G151" s="41">
        <f t="shared" si="39"/>
        <v>0.16449000000284286</v>
      </c>
      <c r="H151" s="41"/>
      <c r="K151" s="41">
        <f t="shared" si="36"/>
        <v>0.16449000000284286</v>
      </c>
      <c r="M151" s="41"/>
      <c r="N151" s="41"/>
      <c r="O151" s="41">
        <f t="shared" ca="1" si="40"/>
        <v>0.17914996531844557</v>
      </c>
      <c r="P151" s="41">
        <f t="shared" si="41"/>
        <v>0.18003509028177778</v>
      </c>
      <c r="Q151" s="154">
        <f>+C151-15018.96875</f>
        <v>41728.611250000002</v>
      </c>
      <c r="R151" s="41">
        <f t="shared" si="42"/>
        <v>2.4164983178023679E-4</v>
      </c>
      <c r="S151" s="1">
        <v>1</v>
      </c>
      <c r="T151" s="1">
        <f t="shared" si="43"/>
        <v>2.4164983178023679E-4</v>
      </c>
    </row>
    <row r="152" spans="1:20">
      <c r="A152" s="42" t="s">
        <v>72</v>
      </c>
      <c r="B152" s="52" t="s">
        <v>52</v>
      </c>
      <c r="C152" s="57">
        <v>56747.580370000003</v>
      </c>
      <c r="D152" s="42">
        <v>2.0000000000000001E-4</v>
      </c>
      <c r="E152" s="41">
        <f t="shared" si="37"/>
        <v>13360.031995224126</v>
      </c>
      <c r="F152" s="55">
        <f t="shared" si="38"/>
        <v>13359.5</v>
      </c>
      <c r="G152" s="41">
        <f t="shared" si="39"/>
        <v>0.16486000000440981</v>
      </c>
      <c r="H152" s="41"/>
      <c r="K152" s="41">
        <f t="shared" si="36"/>
        <v>0.16486000000440981</v>
      </c>
      <c r="M152" s="41"/>
      <c r="N152" s="41"/>
      <c r="O152" s="41">
        <f t="shared" ca="1" si="40"/>
        <v>0.17914996531844557</v>
      </c>
      <c r="P152" s="41">
        <f t="shared" si="41"/>
        <v>0.18003509028177778</v>
      </c>
      <c r="Q152" s="154">
        <f t="shared" ref="Q152:Q158" si="44">+C152-15018.5</f>
        <v>41729.080370000003</v>
      </c>
      <c r="R152" s="41">
        <f t="shared" si="42"/>
        <v>2.3028336492626772E-4</v>
      </c>
      <c r="S152" s="1">
        <v>1</v>
      </c>
      <c r="T152" s="1">
        <f t="shared" si="43"/>
        <v>2.3028336492626772E-4</v>
      </c>
    </row>
    <row r="153" spans="1:20">
      <c r="A153" s="58" t="s">
        <v>74</v>
      </c>
      <c r="B153" s="59" t="s">
        <v>51</v>
      </c>
      <c r="C153" s="60">
        <v>57070.36393</v>
      </c>
      <c r="D153" s="60">
        <v>5.9999999999999995E-4</v>
      </c>
      <c r="E153" s="41">
        <f t="shared" si="37"/>
        <v>14401.638887992514</v>
      </c>
      <c r="F153" s="55">
        <f t="shared" si="38"/>
        <v>14401</v>
      </c>
      <c r="G153" s="41">
        <f t="shared" si="39"/>
        <v>0.19798499999888008</v>
      </c>
      <c r="H153" s="41"/>
      <c r="K153" s="41">
        <f t="shared" si="36"/>
        <v>0.19798499999888008</v>
      </c>
      <c r="M153" s="41"/>
      <c r="N153" s="41"/>
      <c r="O153" s="41">
        <f t="shared" ca="1" si="40"/>
        <v>0.19548543108321098</v>
      </c>
      <c r="P153" s="41">
        <f t="shared" si="41"/>
        <v>0.20068592248302078</v>
      </c>
      <c r="Q153" s="154">
        <f t="shared" si="44"/>
        <v>42051.86393</v>
      </c>
      <c r="R153" s="41">
        <f t="shared" si="42"/>
        <v>7.2949822653367388E-6</v>
      </c>
      <c r="S153" s="1">
        <v>1</v>
      </c>
      <c r="T153" s="1">
        <f t="shared" si="43"/>
        <v>7.2949822653367388E-6</v>
      </c>
    </row>
    <row r="154" spans="1:20">
      <c r="A154" s="58" t="s">
        <v>74</v>
      </c>
      <c r="B154" s="59" t="s">
        <v>51</v>
      </c>
      <c r="C154" s="61">
        <v>57410.327409999998</v>
      </c>
      <c r="D154" s="61">
        <v>8.9999999999999998E-4</v>
      </c>
      <c r="E154" s="41">
        <f t="shared" si="37"/>
        <v>15498.68454935622</v>
      </c>
      <c r="F154" s="55">
        <f t="shared" si="38"/>
        <v>15498</v>
      </c>
      <c r="G154" s="41">
        <f t="shared" si="39"/>
        <v>0.21213500000158092</v>
      </c>
      <c r="H154" s="41"/>
      <c r="K154" s="41">
        <f t="shared" si="36"/>
        <v>0.21213500000158092</v>
      </c>
      <c r="M154" s="41"/>
      <c r="N154" s="41"/>
      <c r="O154" s="41">
        <f t="shared" ca="1" si="40"/>
        <v>0.21269138974278626</v>
      </c>
      <c r="P154" s="41">
        <f t="shared" si="41"/>
        <v>0.22352594285103605</v>
      </c>
      <c r="Q154" s="154">
        <f t="shared" si="44"/>
        <v>42391.827409999998</v>
      </c>
      <c r="R154" s="41">
        <f t="shared" si="42"/>
        <v>1.29753578999553E-4</v>
      </c>
      <c r="S154" s="1">
        <v>1</v>
      </c>
      <c r="T154" s="1">
        <f t="shared" si="43"/>
        <v>1.29753578999553E-4</v>
      </c>
    </row>
    <row r="155" spans="1:20">
      <c r="A155" s="58" t="s">
        <v>74</v>
      </c>
      <c r="B155" s="59" t="s">
        <v>51</v>
      </c>
      <c r="C155" s="61">
        <v>57410.484629999999</v>
      </c>
      <c r="D155" s="61">
        <v>6.9999999999999999E-4</v>
      </c>
      <c r="E155" s="41">
        <f t="shared" si="37"/>
        <v>15499.191890670883</v>
      </c>
      <c r="F155" s="55">
        <f t="shared" si="38"/>
        <v>15498.5</v>
      </c>
      <c r="G155" s="41">
        <f t="shared" si="39"/>
        <v>0.21441000000049826</v>
      </c>
      <c r="H155" s="41"/>
      <c r="K155" s="41">
        <f t="shared" si="36"/>
        <v>0.21441000000049826</v>
      </c>
      <c r="M155" s="41"/>
      <c r="N155" s="41"/>
      <c r="O155" s="41">
        <f t="shared" ca="1" si="40"/>
        <v>0.21269923202111787</v>
      </c>
      <c r="P155" s="41">
        <f t="shared" si="41"/>
        <v>0.22353660774194578</v>
      </c>
      <c r="Q155" s="154">
        <f t="shared" si="44"/>
        <v>42391.984629999999</v>
      </c>
      <c r="R155" s="41">
        <f t="shared" si="42"/>
        <v>8.3294968866249862E-5</v>
      </c>
      <c r="S155" s="1">
        <v>1</v>
      </c>
      <c r="T155" s="1">
        <f t="shared" si="43"/>
        <v>8.3294968866249862E-5</v>
      </c>
    </row>
    <row r="156" spans="1:20">
      <c r="A156" s="56" t="s">
        <v>75</v>
      </c>
      <c r="B156" s="41"/>
      <c r="C156" s="62">
        <v>57453.716</v>
      </c>
      <c r="D156" s="63">
        <v>4.0000000000000002E-4</v>
      </c>
      <c r="E156" s="41">
        <f t="shared" si="37"/>
        <v>15638.697424892707</v>
      </c>
      <c r="F156" s="55">
        <f t="shared" si="38"/>
        <v>15638</v>
      </c>
      <c r="G156" s="41">
        <f t="shared" si="39"/>
        <v>0.21612499999901047</v>
      </c>
      <c r="H156" s="41"/>
      <c r="K156" s="41">
        <f t="shared" si="36"/>
        <v>0.21612499999901047</v>
      </c>
      <c r="M156" s="41"/>
      <c r="N156" s="41"/>
      <c r="O156" s="41">
        <f t="shared" ca="1" si="40"/>
        <v>0.21488722767563997</v>
      </c>
      <c r="P156" s="41">
        <f t="shared" si="41"/>
        <v>0.22652117607514344</v>
      </c>
      <c r="Q156" s="154">
        <f t="shared" si="44"/>
        <v>42435.216</v>
      </c>
      <c r="R156" s="41">
        <f t="shared" si="42"/>
        <v>1.0808047700595948E-4</v>
      </c>
      <c r="S156" s="1">
        <v>1</v>
      </c>
      <c r="T156" s="1">
        <f t="shared" si="43"/>
        <v>1.0808047700595948E-4</v>
      </c>
    </row>
    <row r="157" spans="1:20">
      <c r="A157" s="64" t="s">
        <v>76</v>
      </c>
      <c r="B157" s="65" t="s">
        <v>51</v>
      </c>
      <c r="C157" s="66">
        <v>57839.394200000002</v>
      </c>
      <c r="D157" s="66">
        <v>1E-4</v>
      </c>
      <c r="E157" s="41">
        <f>+(C157-C$7)/C$8</f>
        <v>16883.262270483086</v>
      </c>
      <c r="F157" s="67">
        <f>ROUND(2*E157,0)/2-1</f>
        <v>16882.5</v>
      </c>
      <c r="G157" s="41">
        <f>+C157-(C$7+F157*C$8)</f>
        <v>0.23622000000614207</v>
      </c>
      <c r="H157" s="41"/>
      <c r="K157" s="41">
        <f>G157</f>
        <v>0.23622000000614207</v>
      </c>
      <c r="M157" s="41"/>
      <c r="N157" s="41"/>
      <c r="O157" s="41">
        <f ca="1">+C$11+C$12*$F157</f>
        <v>0.23440665844304329</v>
      </c>
      <c r="P157" s="41">
        <f>+D$11+D$12*F157+D$13*F157^2</f>
        <v>0.25394629990046252</v>
      </c>
      <c r="Q157" s="154">
        <f t="shared" si="44"/>
        <v>42820.894200000002</v>
      </c>
      <c r="R157" s="41">
        <f>+(P157-G157)^2</f>
        <v>3.1422170794338528E-4</v>
      </c>
      <c r="S157" s="1">
        <v>1</v>
      </c>
      <c r="T157" s="1">
        <f>S157*R157</f>
        <v>3.1422170794338528E-4</v>
      </c>
    </row>
    <row r="158" spans="1:20">
      <c r="A158" s="64" t="s">
        <v>76</v>
      </c>
      <c r="B158" s="65" t="s">
        <v>51</v>
      </c>
      <c r="C158" s="66">
        <v>57839.554700000001</v>
      </c>
      <c r="D158" s="66">
        <v>2.0000000000000001E-4</v>
      </c>
      <c r="E158" s="41">
        <f>+(C158-C$7)/C$8</f>
        <v>16883.780196198655</v>
      </c>
      <c r="F158" s="67">
        <f>ROUND(2*E158,0)/2-1</f>
        <v>16883</v>
      </c>
      <c r="G158" s="41">
        <f>+C158-(C$7+F158*C$8)</f>
        <v>0.24177500000223517</v>
      </c>
      <c r="H158" s="41"/>
      <c r="K158" s="41">
        <f>G158</f>
        <v>0.24177500000223517</v>
      </c>
      <c r="M158" s="41"/>
      <c r="N158" s="41"/>
      <c r="O158" s="41">
        <f ca="1">+C$11+C$12*$F158</f>
        <v>0.2344145007213749</v>
      </c>
      <c r="P158" s="41">
        <f>+D$11+D$12*F158+D$13*F158^2</f>
        <v>0.25395760733047656</v>
      </c>
      <c r="Q158" s="154">
        <f t="shared" si="44"/>
        <v>42821.054700000001</v>
      </c>
      <c r="R158" s="41">
        <f>+(P158-G158)^2</f>
        <v>1.4841592131412083E-4</v>
      </c>
      <c r="S158" s="1">
        <v>1</v>
      </c>
      <c r="T158" s="1">
        <f>S158*R158</f>
        <v>1.4841592131412083E-4</v>
      </c>
    </row>
    <row r="159" spans="1:20">
      <c r="A159" s="68" t="s">
        <v>77</v>
      </c>
      <c r="B159" s="69" t="s">
        <v>52</v>
      </c>
      <c r="C159" s="70">
        <v>57840.325170000084</v>
      </c>
      <c r="D159" s="70">
        <v>8.0000000000000004E-4</v>
      </c>
      <c r="E159" s="41">
        <f>+(C159-C$7)/C$8</f>
        <v>16886.266465520297</v>
      </c>
      <c r="F159" s="71">
        <f>ROUND(2*E159,0)/2-1</f>
        <v>16885.5</v>
      </c>
      <c r="G159" s="41">
        <f>+C159-(C$7+F159*C$8)</f>
        <v>0.23752000008244067</v>
      </c>
      <c r="H159" s="41"/>
      <c r="K159" s="41">
        <f>G159</f>
        <v>0.23752000008244067</v>
      </c>
      <c r="M159" s="41"/>
      <c r="N159" s="41"/>
      <c r="O159" s="41">
        <f ca="1">+C$11+C$12*$F159</f>
        <v>0.23445371211303304</v>
      </c>
      <c r="P159" s="41">
        <f>+D$11+D$12*F159+D$13*F159^2</f>
        <v>0.25401414796125699</v>
      </c>
      <c r="Q159" s="154">
        <f>+C159-15018.5</f>
        <v>42821.825170000084</v>
      </c>
      <c r="R159" s="41">
        <f>+(P159-G159)^2</f>
        <v>2.7205691424826066E-4</v>
      </c>
      <c r="S159" s="1">
        <v>1</v>
      </c>
      <c r="T159" s="1">
        <f>S159*R159</f>
        <v>2.7205691424826066E-4</v>
      </c>
    </row>
    <row r="160" spans="1:20">
      <c r="A160" s="68" t="s">
        <v>77</v>
      </c>
      <c r="B160" s="69" t="s">
        <v>51</v>
      </c>
      <c r="C160" s="70">
        <v>57840.484319999814</v>
      </c>
      <c r="D160" s="70">
        <v>5.9999999999999995E-4</v>
      </c>
      <c r="E160" s="41">
        <f>+(C160-C$7)/C$8</f>
        <v>16886.780034850479</v>
      </c>
      <c r="F160" s="71">
        <f>ROUND(2*E160,0)/2-1</f>
        <v>16886</v>
      </c>
      <c r="G160" s="41">
        <f>+C160-(C$7+F160*C$8)</f>
        <v>0.24172499981796136</v>
      </c>
      <c r="H160" s="41"/>
      <c r="K160" s="41">
        <f>G160</f>
        <v>0.24172499981796136</v>
      </c>
      <c r="M160" s="41"/>
      <c r="N160" s="41"/>
      <c r="O160" s="41">
        <f ca="1">+C$11+C$12*$F160</f>
        <v>0.23446155439136465</v>
      </c>
      <c r="P160" s="41">
        <f>+D$11+D$12*F160+D$13*F160^2</f>
        <v>0.25402545678355515</v>
      </c>
      <c r="Q160" s="154">
        <f>+C160-15018.5</f>
        <v>42821.984319999814</v>
      </c>
      <c r="R160" s="41">
        <f>+(P160-G160)^2</f>
        <v>1.5130124156242472E-4</v>
      </c>
      <c r="S160" s="1">
        <v>1</v>
      </c>
      <c r="T160" s="1">
        <f>S160*R160</f>
        <v>1.5130124156242472E-4</v>
      </c>
    </row>
    <row r="161" spans="1:20">
      <c r="A161" s="5" t="s">
        <v>566</v>
      </c>
      <c r="C161" s="149">
        <v>59553.934699999998</v>
      </c>
      <c r="D161" s="150">
        <v>2.9999999999999997E-4</v>
      </c>
      <c r="E161" s="41">
        <f>+(C161-C$7)/C$8</f>
        <v>22416.001306915354</v>
      </c>
      <c r="F161" s="71">
        <f>ROUND(2*E161,0)/2-1</f>
        <v>22415</v>
      </c>
      <c r="G161" s="41">
        <f>+C161-(C$7+F161*C$8)</f>
        <v>0.31029500000295229</v>
      </c>
      <c r="H161" s="41"/>
      <c r="K161" s="41">
        <f>G161</f>
        <v>0.31029500000295229</v>
      </c>
      <c r="M161" s="41"/>
      <c r="N161" s="41"/>
      <c r="O161" s="41">
        <f ca="1">+C$11+C$12*$F161</f>
        <v>0.32118146818242366</v>
      </c>
      <c r="P161" s="41">
        <f>+D$11+D$12*F161+D$13*F161^2</f>
        <v>0.39326699776075069</v>
      </c>
      <c r="Q161" s="154">
        <f>+C161-15018.5</f>
        <v>44535.434699999998</v>
      </c>
      <c r="R161" s="41">
        <f>+(P161-G161)^2</f>
        <v>6.8843524119201029E-3</v>
      </c>
      <c r="S161" s="1">
        <v>1</v>
      </c>
      <c r="T161" s="1">
        <f>S161*R161</f>
        <v>6.8843524119201029E-3</v>
      </c>
    </row>
    <row r="162" spans="1:20">
      <c r="A162" s="155" t="s">
        <v>567</v>
      </c>
      <c r="B162" s="156" t="s">
        <v>52</v>
      </c>
      <c r="C162" s="157">
        <v>59612.039799999911</v>
      </c>
      <c r="E162" s="41">
        <f t="shared" ref="E162:E163" si="45">+(C162-C$7)/C$8</f>
        <v>22603.503646454912</v>
      </c>
      <c r="F162" s="71">
        <f t="shared" ref="F162:F163" si="46">ROUND(2*E162,0)/2-1</f>
        <v>22602.5</v>
      </c>
      <c r="G162" s="41">
        <f t="shared" ref="G162:G163" si="47">+C162-(C$7+F162*C$8)</f>
        <v>0.31101999991369667</v>
      </c>
      <c r="H162" s="41"/>
      <c r="K162" s="41">
        <f t="shared" ref="K162:K163" si="48">G162</f>
        <v>0.31101999991369667</v>
      </c>
      <c r="M162" s="41"/>
      <c r="N162" s="41"/>
      <c r="O162" s="41">
        <f t="shared" ref="O162:O163" ca="1" si="49">+C$11+C$12*$F162</f>
        <v>0.32412232255678131</v>
      </c>
      <c r="P162" s="41">
        <f t="shared" ref="P162:P163" si="50">+D$11+D$12*F162+D$13*F162^2</f>
        <v>0.39848640779738759</v>
      </c>
      <c r="Q162" s="154">
        <f t="shared" ref="Q162:Q163" si="51">+C162-15018.5</f>
        <v>44593.539799999911</v>
      </c>
      <c r="R162" s="41">
        <f t="shared" ref="R162:R163" si="52">+(P162-G162)^2</f>
        <v>7.6503725080761895E-3</v>
      </c>
      <c r="S162" s="1">
        <v>1</v>
      </c>
      <c r="T162" s="1">
        <f t="shared" ref="T162:T163" si="53">S162*R162</f>
        <v>7.6503725080761895E-3</v>
      </c>
    </row>
    <row r="163" spans="1:20">
      <c r="A163" s="155" t="s">
        <v>567</v>
      </c>
      <c r="B163" s="156" t="s">
        <v>51</v>
      </c>
      <c r="C163" s="157">
        <v>59612.200100000016</v>
      </c>
      <c r="E163" s="41">
        <f t="shared" si="45"/>
        <v>22604.020926780526</v>
      </c>
      <c r="F163" s="71">
        <f t="shared" si="46"/>
        <v>22603</v>
      </c>
      <c r="G163" s="41">
        <f t="shared" si="47"/>
        <v>0.3163750000167056</v>
      </c>
      <c r="H163" s="41"/>
      <c r="K163" s="41">
        <f t="shared" si="48"/>
        <v>0.3163750000167056</v>
      </c>
      <c r="M163" s="41"/>
      <c r="N163" s="41"/>
      <c r="O163" s="41">
        <f t="shared" ca="1" si="49"/>
        <v>0.32413016483511292</v>
      </c>
      <c r="P163" s="41">
        <f t="shared" si="50"/>
        <v>0.39850036984905324</v>
      </c>
      <c r="Q163" s="154">
        <f t="shared" si="51"/>
        <v>44593.700100000016</v>
      </c>
      <c r="R163" s="41">
        <f t="shared" si="52"/>
        <v>6.7445763700998756E-3</v>
      </c>
      <c r="S163" s="1">
        <v>1</v>
      </c>
      <c r="T163" s="1">
        <f t="shared" si="53"/>
        <v>6.7445763700998756E-3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B342"/>
  <sheetViews>
    <sheetView workbookViewId="0">
      <selection activeCell="C21" sqref="C21"/>
    </sheetView>
  </sheetViews>
  <sheetFormatPr defaultRowHeight="12.75"/>
  <cols>
    <col min="2" max="2" width="10.7109375" customWidth="1"/>
    <col min="5" max="5" width="10.28515625" customWidth="1"/>
    <col min="6" max="6" width="11.42578125" customWidth="1"/>
    <col min="7" max="7" width="10.7109375" customWidth="1"/>
    <col min="14" max="14" width="12.140625" customWidth="1"/>
    <col min="15" max="15" width="11" customWidth="1"/>
  </cols>
  <sheetData>
    <row r="1" spans="1:28" ht="18">
      <c r="A1" s="72" t="s">
        <v>78</v>
      </c>
      <c r="D1" s="73" t="s">
        <v>79</v>
      </c>
      <c r="M1" s="74" t="s">
        <v>80</v>
      </c>
      <c r="N1" t="s">
        <v>81</v>
      </c>
      <c r="O1">
        <f ca="1">H18*J18-I18*I18</f>
        <v>651.31633506415164</v>
      </c>
      <c r="P1" t="s">
        <v>82</v>
      </c>
      <c r="U1" s="4" t="s">
        <v>83</v>
      </c>
      <c r="V1" s="75" t="s">
        <v>84</v>
      </c>
      <c r="AA1">
        <v>1</v>
      </c>
      <c r="AB1" t="s">
        <v>85</v>
      </c>
    </row>
    <row r="2" spans="1:28">
      <c r="M2" s="74" t="s">
        <v>86</v>
      </c>
      <c r="N2" t="s">
        <v>87</v>
      </c>
      <c r="O2">
        <f ca="1">+F18*J18-H18*I18</f>
        <v>-246.90799398475571</v>
      </c>
      <c r="P2" t="s">
        <v>88</v>
      </c>
      <c r="U2">
        <v>-0.8</v>
      </c>
      <c r="V2">
        <f t="shared" ref="V2:V19" ca="1" si="0">+E$4+E$5*U2+E$6*U2^2</f>
        <v>-1.9080243687109054E-2</v>
      </c>
      <c r="AA2">
        <v>2</v>
      </c>
      <c r="AB2" t="s">
        <v>89</v>
      </c>
    </row>
    <row r="3" spans="1:28">
      <c r="A3" t="s">
        <v>90</v>
      </c>
      <c r="B3" t="s">
        <v>91</v>
      </c>
      <c r="E3" s="76" t="s">
        <v>92</v>
      </c>
      <c r="F3" s="76" t="s">
        <v>93</v>
      </c>
      <c r="G3" s="76" t="s">
        <v>94</v>
      </c>
      <c r="H3" s="76" t="s">
        <v>95</v>
      </c>
      <c r="M3" s="74" t="s">
        <v>96</v>
      </c>
      <c r="N3" t="s">
        <v>97</v>
      </c>
      <c r="O3">
        <f ca="1">+F18*I18-H18*H18</f>
        <v>-1149.2694504682522</v>
      </c>
      <c r="P3" t="s">
        <v>98</v>
      </c>
      <c r="U3">
        <v>-0.7</v>
      </c>
      <c r="V3">
        <f t="shared" ca="1" si="0"/>
        <v>-1.9889014757217754E-2</v>
      </c>
      <c r="AA3">
        <v>3</v>
      </c>
      <c r="AB3" t="s">
        <v>99</v>
      </c>
    </row>
    <row r="4" spans="1:28">
      <c r="A4" t="s">
        <v>100</v>
      </c>
      <c r="B4" t="s">
        <v>101</v>
      </c>
      <c r="D4" s="77" t="s">
        <v>102</v>
      </c>
      <c r="E4" s="78">
        <f ca="1">(G18*O1-K18*O2+L18*O3)/O7</f>
        <v>2.9455382855382559E-3</v>
      </c>
      <c r="F4" s="79">
        <f ca="1">+E7/O7*O18</f>
        <v>4.3837149604442755E-4</v>
      </c>
      <c r="G4" s="80">
        <f>+B18</f>
        <v>1</v>
      </c>
      <c r="H4" s="81">
        <f ca="1">ABS(F4/E4)</f>
        <v>0.14882559775125154</v>
      </c>
      <c r="M4" s="74" t="s">
        <v>103</v>
      </c>
      <c r="N4" t="s">
        <v>104</v>
      </c>
      <c r="O4">
        <f ca="1">+C18*J18-H18*H18</f>
        <v>1228.897454660088</v>
      </c>
      <c r="P4" t="s">
        <v>105</v>
      </c>
      <c r="U4">
        <v>-0.6</v>
      </c>
      <c r="V4">
        <f t="shared" ca="1" si="0"/>
        <v>-1.9680073308272282E-2</v>
      </c>
      <c r="AA4">
        <v>4</v>
      </c>
      <c r="AB4" t="s">
        <v>106</v>
      </c>
    </row>
    <row r="5" spans="1:28">
      <c r="A5" t="s">
        <v>107</v>
      </c>
      <c r="B5" s="82">
        <v>40323</v>
      </c>
      <c r="D5" s="83" t="s">
        <v>108</v>
      </c>
      <c r="E5" s="84">
        <f ca="1">+(-G18*O2+K18*O4-L18*O5)/O7</f>
        <v>6.8240728227976138E-2</v>
      </c>
      <c r="F5" s="85">
        <f ca="1">P18*E7/O7</f>
        <v>5.9851492917432328E-4</v>
      </c>
      <c r="G5" s="86">
        <f>+B18/A18</f>
        <v>1E-4</v>
      </c>
      <c r="H5" s="81">
        <f ca="1">ABS(F5/E5)</f>
        <v>8.7706410045160482E-3</v>
      </c>
      <c r="M5" s="74" t="s">
        <v>109</v>
      </c>
      <c r="N5" t="s">
        <v>110</v>
      </c>
      <c r="O5">
        <f ca="1">+C18*I18-F18*H18</f>
        <v>1126.7327621460404</v>
      </c>
      <c r="P5" t="s">
        <v>111</v>
      </c>
      <c r="U5">
        <v>-0.5</v>
      </c>
      <c r="V5">
        <f t="shared" ca="1" si="0"/>
        <v>-1.8453419340272628E-2</v>
      </c>
      <c r="AA5">
        <v>5</v>
      </c>
      <c r="AB5" t="s">
        <v>112</v>
      </c>
    </row>
    <row r="6" spans="1:28">
      <c r="D6" s="87" t="s">
        <v>113</v>
      </c>
      <c r="E6" s="88">
        <f ca="1">+(G18*O3-K18*O5+L18*O6)/O7</f>
        <v>5.0885625952708742E-2</v>
      </c>
      <c r="F6" s="89">
        <f ca="1">Q18*E7/O7</f>
        <v>1.0563691698173305E-3</v>
      </c>
      <c r="G6" s="90">
        <f>+B18/A18^2</f>
        <v>1E-8</v>
      </c>
      <c r="H6" s="81">
        <f ca="1">ABS(F6/E6)</f>
        <v>2.0759677218063148E-2</v>
      </c>
      <c r="M6" s="91" t="s">
        <v>114</v>
      </c>
      <c r="N6" s="92" t="s">
        <v>115</v>
      </c>
      <c r="O6" s="92">
        <f ca="1">+C18*H18-F18*F18</f>
        <v>3769.2210588859989</v>
      </c>
      <c r="P6" t="s">
        <v>116</v>
      </c>
      <c r="U6">
        <v>-0.4</v>
      </c>
      <c r="V6">
        <f t="shared" ca="1" si="0"/>
        <v>-1.6209052853218799E-2</v>
      </c>
      <c r="AA6">
        <v>6</v>
      </c>
      <c r="AB6" t="s">
        <v>117</v>
      </c>
    </row>
    <row r="7" spans="1:28">
      <c r="D7" s="93" t="s">
        <v>118</v>
      </c>
      <c r="E7" s="94">
        <f ca="1">SQRT(N18/(B15-3))</f>
        <v>3.1382174847405138E-3</v>
      </c>
      <c r="G7" s="95">
        <f>+B22</f>
        <v>-1.7305000001215376E-2</v>
      </c>
      <c r="M7" s="74" t="s">
        <v>119</v>
      </c>
      <c r="N7" s="96" t="s">
        <v>120</v>
      </c>
      <c r="O7">
        <f ca="1">+C18*O1-F18*O2+H18*O3</f>
        <v>31249.623122889978</v>
      </c>
      <c r="U7">
        <v>-0.3</v>
      </c>
      <c r="V7">
        <f t="shared" ca="1" si="0"/>
        <v>-1.2946973847110799E-2</v>
      </c>
      <c r="AA7">
        <v>7</v>
      </c>
      <c r="AB7" t="s">
        <v>121</v>
      </c>
    </row>
    <row r="8" spans="1:28">
      <c r="A8" s="97">
        <v>21</v>
      </c>
      <c r="B8" t="s">
        <v>122</v>
      </c>
      <c r="C8" s="98">
        <v>21</v>
      </c>
      <c r="D8" s="93" t="s">
        <v>123</v>
      </c>
      <c r="F8" s="99">
        <f ca="1">CORREL(INDIRECT(E12):INDIRECT(E13),INDIRECT(M12):INDIRECT(M13))</f>
        <v>0.99698954521206207</v>
      </c>
      <c r="G8" s="94"/>
      <c r="K8" s="95"/>
      <c r="N8" s="96"/>
      <c r="U8">
        <v>-0.19999999999999901</v>
      </c>
      <c r="V8">
        <f t="shared" ca="1" si="0"/>
        <v>-8.6671823219485761E-3</v>
      </c>
      <c r="AA8">
        <v>8</v>
      </c>
      <c r="AB8" t="s">
        <v>124</v>
      </c>
    </row>
    <row r="9" spans="1:28">
      <c r="A9" s="97">
        <f>20+COUNT(A21:A1449)</f>
        <v>142</v>
      </c>
      <c r="B9" t="s">
        <v>125</v>
      </c>
      <c r="C9" s="98">
        <f>A9</f>
        <v>142</v>
      </c>
      <c r="E9" s="100">
        <f ca="1">E6*G6</f>
        <v>5.0885625952708743E-10</v>
      </c>
      <c r="F9" s="101">
        <f ca="1">H6</f>
        <v>2.0759677218063148E-2</v>
      </c>
      <c r="G9" s="102">
        <f ca="1">F8</f>
        <v>0.99698954521206207</v>
      </c>
      <c r="K9" s="95"/>
      <c r="N9" s="96"/>
      <c r="U9">
        <v>-9.9999999999999103E-2</v>
      </c>
      <c r="V9">
        <f t="shared" ca="1" si="0"/>
        <v>-3.3696782777322184E-3</v>
      </c>
      <c r="AA9">
        <v>9</v>
      </c>
      <c r="AB9" t="s">
        <v>51</v>
      </c>
    </row>
    <row r="10" spans="1:28">
      <c r="A10" s="103" t="s">
        <v>12</v>
      </c>
      <c r="B10" s="104">
        <f>+Active!C8</f>
        <v>0.30989</v>
      </c>
      <c r="D10" t="s">
        <v>126</v>
      </c>
      <c r="E10">
        <f ca="1">2*E9*365.2422/B10</f>
        <v>1.1994951738581069E-6</v>
      </c>
      <c r="F10">
        <f ca="1">+F9*E10</f>
        <v>2.4901132633918837E-8</v>
      </c>
      <c r="G10" t="s">
        <v>127</v>
      </c>
      <c r="U10">
        <v>0</v>
      </c>
      <c r="V10">
        <f t="shared" ca="1" si="0"/>
        <v>2.9455382855382559E-3</v>
      </c>
      <c r="AA10">
        <v>10</v>
      </c>
      <c r="AB10" t="s">
        <v>128</v>
      </c>
    </row>
    <row r="11" spans="1:28">
      <c r="A11" s="105"/>
      <c r="B11" s="105"/>
      <c r="U11">
        <v>0.100000000000001</v>
      </c>
      <c r="V11">
        <f t="shared" ca="1" si="0"/>
        <v>1.0278467367863036E-2</v>
      </c>
      <c r="AA11">
        <v>11</v>
      </c>
      <c r="AB11" t="s">
        <v>129</v>
      </c>
    </row>
    <row r="12" spans="1:28">
      <c r="C12" s="18" t="str">
        <f t="shared" ref="C12:Q13" si="1">C$15&amp;$C8</f>
        <v>C21</v>
      </c>
      <c r="D12" s="18" t="str">
        <f t="shared" si="1"/>
        <v>D21</v>
      </c>
      <c r="E12" s="18" t="str">
        <f t="shared" si="1"/>
        <v>E21</v>
      </c>
      <c r="F12" s="18" t="str">
        <f t="shared" si="1"/>
        <v>F21</v>
      </c>
      <c r="G12" s="18" t="str">
        <f t="shared" ref="G12:Q12" si="2">G15&amp;$C8</f>
        <v>G21</v>
      </c>
      <c r="H12" s="18" t="str">
        <f t="shared" si="2"/>
        <v>H21</v>
      </c>
      <c r="I12" s="18" t="str">
        <f t="shared" si="2"/>
        <v>I21</v>
      </c>
      <c r="J12" s="18" t="str">
        <f t="shared" si="2"/>
        <v>J21</v>
      </c>
      <c r="K12" s="18" t="str">
        <f t="shared" si="2"/>
        <v>K21</v>
      </c>
      <c r="L12" s="18" t="str">
        <f t="shared" si="2"/>
        <v>L21</v>
      </c>
      <c r="M12" s="18" t="str">
        <f t="shared" si="2"/>
        <v>M21</v>
      </c>
      <c r="N12" s="18" t="str">
        <f t="shared" si="2"/>
        <v>N21</v>
      </c>
      <c r="O12" s="18" t="str">
        <f t="shared" si="2"/>
        <v>O21</v>
      </c>
      <c r="P12" s="18" t="str">
        <f t="shared" si="2"/>
        <v>P21</v>
      </c>
      <c r="Q12" s="18" t="str">
        <f t="shared" si="2"/>
        <v>Q21</v>
      </c>
      <c r="U12">
        <v>0.2</v>
      </c>
      <c r="V12">
        <f t="shared" ca="1" si="0"/>
        <v>1.8629108969241834E-2</v>
      </c>
      <c r="AA12">
        <v>12</v>
      </c>
      <c r="AB12" t="s">
        <v>130</v>
      </c>
    </row>
    <row r="13" spans="1:28">
      <c r="C13" s="18" t="str">
        <f t="shared" si="1"/>
        <v>C142</v>
      </c>
      <c r="D13" s="18" t="str">
        <f t="shared" si="1"/>
        <v>D142</v>
      </c>
      <c r="E13" s="18" t="str">
        <f t="shared" si="1"/>
        <v>E142</v>
      </c>
      <c r="F13" s="18" t="str">
        <f t="shared" si="1"/>
        <v>F142</v>
      </c>
      <c r="G13" s="18" t="str">
        <f t="shared" si="1"/>
        <v>G142</v>
      </c>
      <c r="H13" s="18" t="str">
        <f t="shared" si="1"/>
        <v>H142</v>
      </c>
      <c r="I13" s="18" t="str">
        <f t="shared" si="1"/>
        <v>I142</v>
      </c>
      <c r="J13" s="18" t="str">
        <f t="shared" si="1"/>
        <v>J142</v>
      </c>
      <c r="K13" s="18" t="str">
        <f t="shared" si="1"/>
        <v>K142</v>
      </c>
      <c r="L13" s="18" t="str">
        <f t="shared" si="1"/>
        <v>L142</v>
      </c>
      <c r="M13" s="18" t="str">
        <f t="shared" si="1"/>
        <v>M142</v>
      </c>
      <c r="N13" s="18" t="str">
        <f t="shared" si="1"/>
        <v>N142</v>
      </c>
      <c r="O13" s="18" t="str">
        <f t="shared" si="1"/>
        <v>O142</v>
      </c>
      <c r="P13" s="18" t="str">
        <f t="shared" si="1"/>
        <v>P142</v>
      </c>
      <c r="Q13" s="18" t="str">
        <f t="shared" si="1"/>
        <v>Q142</v>
      </c>
      <c r="U13">
        <v>0.3</v>
      </c>
      <c r="V13">
        <f t="shared" ca="1" si="0"/>
        <v>2.7997463089674886E-2</v>
      </c>
      <c r="AA13">
        <v>13</v>
      </c>
      <c r="AB13" t="s">
        <v>131</v>
      </c>
    </row>
    <row r="14" spans="1:28">
      <c r="O14" s="96"/>
      <c r="U14">
        <v>0.4</v>
      </c>
      <c r="V14">
        <f t="shared" ca="1" si="0"/>
        <v>3.8383529729162119E-2</v>
      </c>
      <c r="AA14">
        <v>14</v>
      </c>
      <c r="AB14" t="s">
        <v>132</v>
      </c>
    </row>
    <row r="15" spans="1:28">
      <c r="A15" s="73" t="s">
        <v>133</v>
      </c>
      <c r="B15" s="73">
        <f>C9-C8+1</f>
        <v>122</v>
      </c>
      <c r="C15" s="18" t="str">
        <f t="shared" ref="C15:Q15" si="3">VLOOKUP(C16,$AA1:$AB26,2,FALSE)</f>
        <v>C</v>
      </c>
      <c r="D15" s="18" t="str">
        <f t="shared" si="3"/>
        <v>D</v>
      </c>
      <c r="E15" s="18" t="str">
        <f t="shared" si="3"/>
        <v>E</v>
      </c>
      <c r="F15" s="18" t="str">
        <f t="shared" si="3"/>
        <v>F</v>
      </c>
      <c r="G15" s="18" t="str">
        <f t="shared" si="3"/>
        <v>G</v>
      </c>
      <c r="H15" s="18" t="str">
        <f t="shared" si="3"/>
        <v>H</v>
      </c>
      <c r="I15" s="18" t="str">
        <f t="shared" si="3"/>
        <v>I</v>
      </c>
      <c r="J15" s="18" t="str">
        <f t="shared" si="3"/>
        <v>J</v>
      </c>
      <c r="K15" s="18" t="str">
        <f t="shared" si="3"/>
        <v>K</v>
      </c>
      <c r="L15" s="18" t="str">
        <f t="shared" si="3"/>
        <v>L</v>
      </c>
      <c r="M15" s="18" t="str">
        <f t="shared" si="3"/>
        <v>M</v>
      </c>
      <c r="N15" s="18" t="str">
        <f t="shared" si="3"/>
        <v>N</v>
      </c>
      <c r="O15" s="18" t="str">
        <f t="shared" si="3"/>
        <v>O</v>
      </c>
      <c r="P15" s="18" t="str">
        <f t="shared" si="3"/>
        <v>P</v>
      </c>
      <c r="Q15" s="18" t="str">
        <f t="shared" si="3"/>
        <v>Q</v>
      </c>
      <c r="U15">
        <v>0.5</v>
      </c>
      <c r="V15">
        <f t="shared" ca="1" si="0"/>
        <v>4.978730888770351E-2</v>
      </c>
      <c r="AA15">
        <v>15</v>
      </c>
      <c r="AB15" t="s">
        <v>134</v>
      </c>
    </row>
    <row r="16" spans="1:28">
      <c r="A16" s="18"/>
      <c r="B16" s="105"/>
      <c r="C16" s="18">
        <f>COLUMN()</f>
        <v>3</v>
      </c>
      <c r="D16" s="18">
        <f>COLUMN()</f>
        <v>4</v>
      </c>
      <c r="E16" s="18">
        <f>COLUMN()</f>
        <v>5</v>
      </c>
      <c r="F16" s="18">
        <f>COLUMN()</f>
        <v>6</v>
      </c>
      <c r="G16" s="18">
        <f>COLUMN()</f>
        <v>7</v>
      </c>
      <c r="H16" s="18">
        <f>COLUMN()</f>
        <v>8</v>
      </c>
      <c r="I16" s="18">
        <f>COLUMN()</f>
        <v>9</v>
      </c>
      <c r="J16" s="18">
        <f>COLUMN()</f>
        <v>10</v>
      </c>
      <c r="K16" s="18">
        <f>COLUMN()</f>
        <v>11</v>
      </c>
      <c r="L16" s="18">
        <f>COLUMN()</f>
        <v>12</v>
      </c>
      <c r="M16" s="18">
        <f>COLUMN()</f>
        <v>13</v>
      </c>
      <c r="N16" s="18">
        <f>COLUMN()</f>
        <v>14</v>
      </c>
      <c r="O16" s="18">
        <f>COLUMN()</f>
        <v>15</v>
      </c>
      <c r="P16" s="18">
        <f>COLUMN()</f>
        <v>16</v>
      </c>
      <c r="Q16" s="18">
        <f>COLUMN()</f>
        <v>17</v>
      </c>
      <c r="U16">
        <v>0.6</v>
      </c>
      <c r="V16">
        <f t="shared" ca="1" si="0"/>
        <v>6.2208800565299087E-2</v>
      </c>
      <c r="AA16">
        <v>16</v>
      </c>
      <c r="AB16" t="s">
        <v>135</v>
      </c>
    </row>
    <row r="17" spans="1:28">
      <c r="A17" s="73" t="s">
        <v>136</v>
      </c>
      <c r="U17">
        <v>0.7</v>
      </c>
      <c r="V17">
        <f t="shared" ca="1" si="0"/>
        <v>7.5648004761948828E-2</v>
      </c>
      <c r="AA17">
        <v>17</v>
      </c>
      <c r="AB17" t="s">
        <v>137</v>
      </c>
    </row>
    <row r="18" spans="1:28">
      <c r="A18" s="106">
        <v>10000</v>
      </c>
      <c r="B18" s="106">
        <v>1</v>
      </c>
      <c r="C18">
        <f ca="1">SUM(INDIRECT(C12):INDIRECT(C13))</f>
        <v>107.59999999999997</v>
      </c>
      <c r="D18" s="107">
        <f ca="1">SUM(INDIRECT(D12):INDIRECT(D13))</f>
        <v>15.358000000000009</v>
      </c>
      <c r="E18" s="107">
        <f ca="1">SUM(INDIRECT(E12):INDIRECT(E13))</f>
        <v>3.5475500001412001</v>
      </c>
      <c r="F18" s="73">
        <f ca="1">SUM(INDIRECT(F12):INDIRECT(F13))</f>
        <v>11.656739999999999</v>
      </c>
      <c r="G18" s="73">
        <f ca="1">SUM(INDIRECT(G12):INDIRECT(G13))</f>
        <v>2.9591840001259699</v>
      </c>
      <c r="H18" s="73">
        <f ca="1">SUM(INDIRECT(H12):INDIRECT(H13))</f>
        <v>36.292756936000004</v>
      </c>
      <c r="I18" s="73">
        <f ca="1">SUM(INDIRECT(I12):INDIRECT(I13))</f>
        <v>14.403234141563098</v>
      </c>
      <c r="J18" s="73">
        <f ca="1">SUM(INDIRECT(J12):INDIRECT(J13))</f>
        <v>23.662283091781276</v>
      </c>
      <c r="K18" s="73">
        <f ca="1">SUM(INDIRECT(K12):INDIRECT(K13))</f>
        <v>3.243897121705003</v>
      </c>
      <c r="L18" s="73">
        <f ca="1">SUM(INDIRECT(L12):INDIRECT(L13))</f>
        <v>2.2938589782965253</v>
      </c>
      <c r="N18">
        <f ca="1">SUM(INDIRECT(N12):INDIRECT(N13))</f>
        <v>1.1719606688021982E-3</v>
      </c>
      <c r="O18">
        <f ca="1">SQRT(SUM(INDIRECT(O12):INDIRECT(O13)))</f>
        <v>4365.1990678837619</v>
      </c>
      <c r="P18">
        <f ca="1">SQRT(SUM(INDIRECT(P12):INDIRECT(P13)))</f>
        <v>5959.8692764492362</v>
      </c>
      <c r="Q18">
        <f ca="1">SQRT(SUM(INDIRECT(Q12):INDIRECT(Q13)))</f>
        <v>10519.072880049705</v>
      </c>
      <c r="U18">
        <v>0.8</v>
      </c>
      <c r="V18">
        <f t="shared" ca="1" si="0"/>
        <v>9.0104921477652783E-2</v>
      </c>
      <c r="AA18">
        <v>18</v>
      </c>
      <c r="AB18" t="s">
        <v>138</v>
      </c>
    </row>
    <row r="19" spans="1:28">
      <c r="A19" s="108" t="s">
        <v>139</v>
      </c>
      <c r="F19" s="109" t="s">
        <v>140</v>
      </c>
      <c r="G19" s="109" t="s">
        <v>141</v>
      </c>
      <c r="H19" s="109" t="s">
        <v>142</v>
      </c>
      <c r="I19" s="109" t="s">
        <v>143</v>
      </c>
      <c r="J19" s="109" t="s">
        <v>144</v>
      </c>
      <c r="K19" s="109" t="s">
        <v>145</v>
      </c>
      <c r="L19" s="109" t="s">
        <v>146</v>
      </c>
      <c r="M19" s="110"/>
      <c r="N19" s="110"/>
      <c r="O19" s="110"/>
      <c r="P19" s="110"/>
      <c r="Q19" s="110"/>
      <c r="U19">
        <v>0.9</v>
      </c>
      <c r="V19">
        <f t="shared" ca="1" si="0"/>
        <v>0.10557955071241086</v>
      </c>
      <c r="AA19">
        <v>19</v>
      </c>
      <c r="AB19" t="s">
        <v>147</v>
      </c>
    </row>
    <row r="20" spans="1:28" ht="14.25">
      <c r="A20" s="4" t="s">
        <v>83</v>
      </c>
      <c r="B20" s="4" t="s">
        <v>148</v>
      </c>
      <c r="C20" s="4" t="s">
        <v>149</v>
      </c>
      <c r="D20" s="4" t="s">
        <v>83</v>
      </c>
      <c r="E20" s="4" t="s">
        <v>148</v>
      </c>
      <c r="F20" s="4" t="s">
        <v>150</v>
      </c>
      <c r="G20" s="4" t="s">
        <v>151</v>
      </c>
      <c r="H20" s="4" t="s">
        <v>152</v>
      </c>
      <c r="I20" s="4" t="s">
        <v>153</v>
      </c>
      <c r="J20" s="4" t="s">
        <v>154</v>
      </c>
      <c r="K20" s="32" t="s">
        <v>155</v>
      </c>
      <c r="L20" s="4" t="s">
        <v>156</v>
      </c>
      <c r="M20" s="75" t="s">
        <v>84</v>
      </c>
      <c r="N20" s="32" t="s">
        <v>157</v>
      </c>
      <c r="O20" s="32" t="s">
        <v>158</v>
      </c>
      <c r="P20" s="32" t="s">
        <v>159</v>
      </c>
      <c r="Q20" s="32" t="s">
        <v>160</v>
      </c>
      <c r="R20" s="111" t="s">
        <v>161</v>
      </c>
      <c r="AA20">
        <v>20</v>
      </c>
      <c r="AB20" t="s">
        <v>162</v>
      </c>
    </row>
    <row r="21" spans="1:28">
      <c r="A21" s="112">
        <v>-6815</v>
      </c>
      <c r="B21" s="112">
        <v>-1.7805000003136229E-2</v>
      </c>
      <c r="C21" s="113">
        <v>1</v>
      </c>
      <c r="D21" s="114">
        <f>A21/A$18</f>
        <v>-0.68149999999999999</v>
      </c>
      <c r="E21" s="114">
        <f>B21/B$18</f>
        <v>-1.7805000003136229E-2</v>
      </c>
      <c r="F21" s="26">
        <f>$C21*D21</f>
        <v>-0.68149999999999999</v>
      </c>
      <c r="G21" s="26">
        <f>$C21*E21</f>
        <v>-1.7805000003136229E-2</v>
      </c>
      <c r="H21" s="26">
        <f>C21*D21*D21</f>
        <v>0.46444225</v>
      </c>
      <c r="I21" s="26">
        <f>C21*D21*D21*D21</f>
        <v>-0.31651739337500001</v>
      </c>
      <c r="J21" s="26">
        <f>C21*D21*D21*D21*D21</f>
        <v>0.2157066035850625</v>
      </c>
      <c r="K21" s="26">
        <f>C21*E21*D21</f>
        <v>1.213410750213734E-2</v>
      </c>
      <c r="L21" s="26">
        <f>C21*E21*D21*D21</f>
        <v>-8.2693942627065972E-3</v>
      </c>
      <c r="M21" s="26">
        <f t="shared" ref="M21:M84" ca="1" si="4">+E$4+E$5*D21+E$6*D21^2</f>
        <v>-1.9927083391693041E-2</v>
      </c>
      <c r="N21" s="26">
        <f ca="1">C21*(M21-E21)^2</f>
        <v>4.5032379079887618E-6</v>
      </c>
      <c r="O21" s="54">
        <f ca="1">(C21*O$1-O$2*F21+O$3*H21)^2</f>
        <v>2572.5947106519066</v>
      </c>
      <c r="P21" s="26">
        <f ca="1">(-C21*O$2+O$4*F21-O$5*H21)^2</f>
        <v>1240746.2995826607</v>
      </c>
      <c r="Q21" s="26">
        <f ca="1">+(C21*O$3-F21*O$5+H21*O$6)^2</f>
        <v>1874666.0205258329</v>
      </c>
      <c r="R21">
        <f t="shared" ref="R21:R84" ca="1" si="5">+E21-M21</f>
        <v>2.122083388556812E-3</v>
      </c>
      <c r="AA21">
        <v>21</v>
      </c>
      <c r="AB21" t="s">
        <v>163</v>
      </c>
    </row>
    <row r="22" spans="1:28">
      <c r="A22" s="112">
        <v>-6815</v>
      </c>
      <c r="B22" s="112">
        <v>-1.7305000001215376E-2</v>
      </c>
      <c r="C22" s="112">
        <v>1</v>
      </c>
      <c r="D22" s="114">
        <f t="shared" ref="D22:E85" si="6">A22/A$18</f>
        <v>-0.68149999999999999</v>
      </c>
      <c r="E22" s="114">
        <f t="shared" si="6"/>
        <v>-1.7305000001215376E-2</v>
      </c>
      <c r="F22" s="26">
        <f t="shared" ref="F22:G85" si="7">$C22*D22</f>
        <v>-0.68149999999999999</v>
      </c>
      <c r="G22" s="26">
        <f t="shared" si="7"/>
        <v>-1.7305000001215376E-2</v>
      </c>
      <c r="H22" s="26">
        <f t="shared" ref="H22:H85" si="8">C22*D22*D22</f>
        <v>0.46444225</v>
      </c>
      <c r="I22" s="26">
        <f t="shared" ref="I22:I85" si="9">C22*D22*D22*D22</f>
        <v>-0.31651739337500001</v>
      </c>
      <c r="J22" s="26">
        <f t="shared" ref="J22:J85" si="10">C22*D22*D22*D22*D22</f>
        <v>0.2157066035850625</v>
      </c>
      <c r="K22" s="26">
        <f t="shared" ref="K22:K85" si="11">C22*E22*D22</f>
        <v>1.1793357500828279E-2</v>
      </c>
      <c r="L22" s="26">
        <f t="shared" ref="L22:L85" si="12">C22*E22*D22*D22</f>
        <v>-8.0371731368144728E-3</v>
      </c>
      <c r="M22" s="26">
        <f t="shared" ca="1" si="4"/>
        <v>-1.9927083391693041E-2</v>
      </c>
      <c r="N22" s="26">
        <f t="shared" ref="N22:N85" ca="1" si="13">C22*(M22-E22)^2</f>
        <v>6.8753213066188466E-6</v>
      </c>
      <c r="O22" s="54">
        <f t="shared" ref="O22:O85" ca="1" si="14">(C22*O$1-O$2*F22+O$3*H22)^2</f>
        <v>2572.5947106519066</v>
      </c>
      <c r="P22" s="26">
        <f t="shared" ref="P22:P85" ca="1" si="15">(-C22*O$2+O$4*F22-O$5*H22)^2</f>
        <v>1240746.2995826607</v>
      </c>
      <c r="Q22" s="26">
        <f t="shared" ref="Q22:Q85" ca="1" si="16">+(C22*O$3-F22*O$5+H22*O$6)^2</f>
        <v>1874666.0205258329</v>
      </c>
      <c r="R22">
        <f t="shared" ca="1" si="5"/>
        <v>2.6220833904776648E-3</v>
      </c>
      <c r="AA22">
        <v>22</v>
      </c>
      <c r="AB22" t="s">
        <v>164</v>
      </c>
    </row>
    <row r="23" spans="1:28">
      <c r="A23" s="112">
        <v>-6814.5</v>
      </c>
      <c r="B23" s="112">
        <v>-1.9649999994726386E-2</v>
      </c>
      <c r="C23" s="112">
        <v>0.6</v>
      </c>
      <c r="D23" s="114">
        <f t="shared" si="6"/>
        <v>-0.68145</v>
      </c>
      <c r="E23" s="114">
        <f t="shared" si="6"/>
        <v>-1.9649999994726386E-2</v>
      </c>
      <c r="F23" s="26">
        <f t="shared" si="7"/>
        <v>-0.40887000000000001</v>
      </c>
      <c r="G23" s="26">
        <f t="shared" si="7"/>
        <v>-1.1789999996835832E-2</v>
      </c>
      <c r="H23" s="26">
        <f t="shared" si="8"/>
        <v>0.27862446150000003</v>
      </c>
      <c r="I23" s="26">
        <f t="shared" si="9"/>
        <v>-0.18986863928917502</v>
      </c>
      <c r="J23" s="26">
        <f t="shared" si="10"/>
        <v>0.12938598424360831</v>
      </c>
      <c r="K23" s="26">
        <f t="shared" si="11"/>
        <v>8.0342954978437769E-3</v>
      </c>
      <c r="L23" s="26">
        <f t="shared" si="12"/>
        <v>-5.4749706670056417E-3</v>
      </c>
      <c r="M23" s="26">
        <f t="shared" ca="1" si="4"/>
        <v>-1.992713908347625E-2</v>
      </c>
      <c r="N23" s="26">
        <f t="shared" ca="1" si="13"/>
        <v>4.6083644707863081E-8</v>
      </c>
      <c r="O23" s="54">
        <f t="shared" ca="1" si="14"/>
        <v>922.82605650933988</v>
      </c>
      <c r="P23" s="26">
        <f t="shared" ca="1" si="15"/>
        <v>446557.81525203126</v>
      </c>
      <c r="Q23" s="26">
        <f t="shared" ca="1" si="16"/>
        <v>674571.04650056222</v>
      </c>
      <c r="R23">
        <f t="shared" ca="1" si="5"/>
        <v>2.7713908874986426E-4</v>
      </c>
      <c r="AA23">
        <v>23</v>
      </c>
      <c r="AB23" t="s">
        <v>165</v>
      </c>
    </row>
    <row r="24" spans="1:28">
      <c r="A24" s="112">
        <v>-6814.5</v>
      </c>
      <c r="B24" s="112">
        <v>-1.6649999997753184E-2</v>
      </c>
      <c r="C24" s="112">
        <v>0.6</v>
      </c>
      <c r="D24" s="114">
        <f t="shared" si="6"/>
        <v>-0.68145</v>
      </c>
      <c r="E24" s="114">
        <f t="shared" si="6"/>
        <v>-1.6649999997753184E-2</v>
      </c>
      <c r="F24" s="26">
        <f t="shared" si="7"/>
        <v>-0.40887000000000001</v>
      </c>
      <c r="G24" s="26">
        <f t="shared" si="7"/>
        <v>-9.9899999986519106E-3</v>
      </c>
      <c r="H24" s="26">
        <f t="shared" si="8"/>
        <v>0.27862446150000003</v>
      </c>
      <c r="I24" s="26">
        <f t="shared" si="9"/>
        <v>-0.18986863928917502</v>
      </c>
      <c r="J24" s="26">
        <f t="shared" si="10"/>
        <v>0.12938598424360831</v>
      </c>
      <c r="K24" s="26">
        <f t="shared" si="11"/>
        <v>6.8076854990813448E-3</v>
      </c>
      <c r="L24" s="26">
        <f t="shared" si="12"/>
        <v>-4.6390972833489823E-3</v>
      </c>
      <c r="M24" s="26">
        <f t="shared" ca="1" si="4"/>
        <v>-1.992713908347625E-2</v>
      </c>
      <c r="N24" s="26">
        <f t="shared" ca="1" si="13"/>
        <v>6.4437843523042873E-6</v>
      </c>
      <c r="O24" s="54">
        <f t="shared" ca="1" si="14"/>
        <v>922.82605650933988</v>
      </c>
      <c r="P24" s="26">
        <f t="shared" ca="1" si="15"/>
        <v>446557.81525203126</v>
      </c>
      <c r="Q24" s="26">
        <f t="shared" ca="1" si="16"/>
        <v>674571.04650056222</v>
      </c>
      <c r="R24">
        <f t="shared" ca="1" si="5"/>
        <v>3.2771390857230659E-3</v>
      </c>
      <c r="AA24">
        <v>24</v>
      </c>
      <c r="AB24" t="s">
        <v>83</v>
      </c>
    </row>
    <row r="25" spans="1:28">
      <c r="A25" s="112">
        <v>-6811.5</v>
      </c>
      <c r="B25" s="112">
        <v>-2.2320000003674068E-2</v>
      </c>
      <c r="C25" s="112">
        <v>0.6</v>
      </c>
      <c r="D25" s="114">
        <f t="shared" si="6"/>
        <v>-0.68115000000000003</v>
      </c>
      <c r="E25" s="114">
        <f t="shared" si="6"/>
        <v>-2.2320000003674068E-2</v>
      </c>
      <c r="F25" s="26">
        <f t="shared" si="7"/>
        <v>-0.40869</v>
      </c>
      <c r="G25" s="26">
        <f t="shared" si="7"/>
        <v>-1.3392000002204441E-2</v>
      </c>
      <c r="H25" s="26">
        <f t="shared" si="8"/>
        <v>0.27837919350000001</v>
      </c>
      <c r="I25" s="26">
        <f t="shared" si="9"/>
        <v>-0.18961798765252502</v>
      </c>
      <c r="J25" s="26">
        <f t="shared" si="10"/>
        <v>0.12915829228951742</v>
      </c>
      <c r="K25" s="26">
        <f t="shared" si="11"/>
        <v>9.1219608015015545E-3</v>
      </c>
      <c r="L25" s="26">
        <f t="shared" si="12"/>
        <v>-6.2134235999427839E-3</v>
      </c>
      <c r="M25" s="26">
        <f t="shared" ca="1" si="4"/>
        <v>-1.9927467891184804E-2</v>
      </c>
      <c r="N25" s="26">
        <f t="shared" ca="1" si="13"/>
        <v>3.4345259455754029E-6</v>
      </c>
      <c r="O25" s="54">
        <f t="shared" ca="1" si="14"/>
        <v>903.10646148868079</v>
      </c>
      <c r="P25" s="26">
        <f t="shared" ca="1" si="15"/>
        <v>445893.08336661244</v>
      </c>
      <c r="Q25" s="26">
        <f t="shared" ca="1" si="16"/>
        <v>672720.59387823474</v>
      </c>
      <c r="R25">
        <f t="shared" ca="1" si="5"/>
        <v>-2.3925321124892637E-3</v>
      </c>
      <c r="AA25">
        <v>25</v>
      </c>
      <c r="AB25" t="s">
        <v>148</v>
      </c>
    </row>
    <row r="26" spans="1:28">
      <c r="A26" s="112">
        <v>-6811.5</v>
      </c>
      <c r="B26" s="112">
        <v>-1.9319999999424908E-2</v>
      </c>
      <c r="C26" s="112">
        <v>0.6</v>
      </c>
      <c r="D26" s="114">
        <f t="shared" si="6"/>
        <v>-0.68115000000000003</v>
      </c>
      <c r="E26" s="114">
        <f t="shared" si="6"/>
        <v>-1.9319999999424908E-2</v>
      </c>
      <c r="F26" s="26">
        <f t="shared" si="7"/>
        <v>-0.40869</v>
      </c>
      <c r="G26" s="26">
        <f t="shared" si="7"/>
        <v>-1.1591999999654944E-2</v>
      </c>
      <c r="H26" s="26">
        <f t="shared" si="8"/>
        <v>0.27837919350000001</v>
      </c>
      <c r="I26" s="26">
        <f t="shared" si="9"/>
        <v>-0.18961798765252502</v>
      </c>
      <c r="J26" s="26">
        <f t="shared" si="10"/>
        <v>0.12915829228951742</v>
      </c>
      <c r="K26" s="26">
        <f t="shared" si="11"/>
        <v>7.8958907997649652E-3</v>
      </c>
      <c r="L26" s="26">
        <f t="shared" si="12"/>
        <v>-5.3782860182599061E-3</v>
      </c>
      <c r="M26" s="26">
        <f t="shared" ca="1" si="4"/>
        <v>-1.9927467891184804E-2</v>
      </c>
      <c r="N26" s="26">
        <f t="shared" ca="1" si="13"/>
        <v>2.2141034371152726E-7</v>
      </c>
      <c r="O26" s="54">
        <f t="shared" ca="1" si="14"/>
        <v>903.10646148868079</v>
      </c>
      <c r="P26" s="26">
        <f t="shared" ca="1" si="15"/>
        <v>445893.08336661244</v>
      </c>
      <c r="Q26" s="26">
        <f t="shared" ca="1" si="16"/>
        <v>672720.59387823474</v>
      </c>
      <c r="R26">
        <f t="shared" ca="1" si="5"/>
        <v>6.0746789175989552E-4</v>
      </c>
      <c r="AA26">
        <v>26</v>
      </c>
      <c r="AB26" t="s">
        <v>166</v>
      </c>
    </row>
    <row r="27" spans="1:28">
      <c r="A27" s="112">
        <v>-6811</v>
      </c>
      <c r="B27" s="112">
        <v>-2.0264999999199063E-2</v>
      </c>
      <c r="C27" s="112">
        <v>1</v>
      </c>
      <c r="D27" s="114">
        <f t="shared" si="6"/>
        <v>-0.68110000000000004</v>
      </c>
      <c r="E27" s="114">
        <f t="shared" si="6"/>
        <v>-2.0264999999199063E-2</v>
      </c>
      <c r="F27" s="26">
        <f t="shared" si="7"/>
        <v>-0.68110000000000004</v>
      </c>
      <c r="G27" s="26">
        <f t="shared" si="7"/>
        <v>-2.0264999999199063E-2</v>
      </c>
      <c r="H27" s="26">
        <f t="shared" si="8"/>
        <v>0.46389721000000006</v>
      </c>
      <c r="I27" s="26">
        <f t="shared" si="9"/>
        <v>-0.31596038973100005</v>
      </c>
      <c r="J27" s="26">
        <f t="shared" si="10"/>
        <v>0.21520062144578414</v>
      </c>
      <c r="K27" s="26">
        <f t="shared" si="11"/>
        <v>1.3802491499454483E-2</v>
      </c>
      <c r="L27" s="26">
        <f t="shared" si="12"/>
        <v>-9.4008769602784495E-3</v>
      </c>
      <c r="M27" s="26">
        <f t="shared" ca="1" si="4"/>
        <v>-1.9927521801971115E-2</v>
      </c>
      <c r="N27" s="26">
        <f t="shared" ca="1" si="13"/>
        <v>1.1389153360422574E-7</v>
      </c>
      <c r="O27" s="54">
        <f t="shared" ca="1" si="14"/>
        <v>2499.5591443691737</v>
      </c>
      <c r="P27" s="26">
        <f t="shared" ca="1" si="15"/>
        <v>1238284.3295930622</v>
      </c>
      <c r="Q27" s="26">
        <f t="shared" ca="1" si="16"/>
        <v>1867812.4919645155</v>
      </c>
      <c r="R27">
        <f t="shared" ca="1" si="5"/>
        <v>-3.3747819722794795E-4</v>
      </c>
    </row>
    <row r="28" spans="1:28">
      <c r="A28" s="112">
        <v>-6811</v>
      </c>
      <c r="B28" s="112">
        <v>-2.006499999697553E-2</v>
      </c>
      <c r="C28" s="112">
        <v>1</v>
      </c>
      <c r="D28" s="114">
        <f t="shared" si="6"/>
        <v>-0.68110000000000004</v>
      </c>
      <c r="E28" s="114">
        <f t="shared" si="6"/>
        <v>-2.006499999697553E-2</v>
      </c>
      <c r="F28" s="26">
        <f t="shared" si="7"/>
        <v>-0.68110000000000004</v>
      </c>
      <c r="G28" s="26">
        <f t="shared" si="7"/>
        <v>-2.006499999697553E-2</v>
      </c>
      <c r="H28" s="26">
        <f t="shared" si="8"/>
        <v>0.46389721000000006</v>
      </c>
      <c r="I28" s="26">
        <f t="shared" si="9"/>
        <v>-0.31596038973100005</v>
      </c>
      <c r="J28" s="26">
        <f t="shared" si="10"/>
        <v>0.21520062144578414</v>
      </c>
      <c r="K28" s="26">
        <f t="shared" si="11"/>
        <v>1.3666271497940034E-2</v>
      </c>
      <c r="L28" s="26">
        <f t="shared" si="12"/>
        <v>-9.3080975172469566E-3</v>
      </c>
      <c r="M28" s="26">
        <f t="shared" ca="1" si="4"/>
        <v>-1.9927521801971115E-2</v>
      </c>
      <c r="N28" s="26">
        <f t="shared" ca="1" si="13"/>
        <v>1.890025410167204E-8</v>
      </c>
      <c r="O28" s="54">
        <f t="shared" ca="1" si="14"/>
        <v>2499.5591443691737</v>
      </c>
      <c r="P28" s="26">
        <f t="shared" ca="1" si="15"/>
        <v>1238284.3295930622</v>
      </c>
      <c r="Q28" s="26">
        <f t="shared" ca="1" si="16"/>
        <v>1867812.4919645155</v>
      </c>
      <c r="R28">
        <f t="shared" ca="1" si="5"/>
        <v>-1.374781950044153E-4</v>
      </c>
    </row>
    <row r="29" spans="1:28">
      <c r="A29" s="112">
        <v>-6808</v>
      </c>
      <c r="B29" s="112">
        <v>-2.0835000002989545E-2</v>
      </c>
      <c r="C29" s="112">
        <v>1</v>
      </c>
      <c r="D29" s="114">
        <f t="shared" si="6"/>
        <v>-0.68079999999999996</v>
      </c>
      <c r="E29" s="114">
        <f t="shared" si="6"/>
        <v>-2.0835000002989545E-2</v>
      </c>
      <c r="F29" s="26">
        <f t="shared" si="7"/>
        <v>-0.68079999999999996</v>
      </c>
      <c r="G29" s="26">
        <f t="shared" si="7"/>
        <v>-2.0835000002989545E-2</v>
      </c>
      <c r="H29" s="26">
        <f t="shared" si="8"/>
        <v>0.46348863999999995</v>
      </c>
      <c r="I29" s="26">
        <f t="shared" si="9"/>
        <v>-0.31554306611199995</v>
      </c>
      <c r="J29" s="26">
        <f t="shared" si="10"/>
        <v>0.21482171940904954</v>
      </c>
      <c r="K29" s="26">
        <f t="shared" si="11"/>
        <v>1.4184468002035282E-2</v>
      </c>
      <c r="L29" s="26">
        <f t="shared" si="12"/>
        <v>-9.6567858157856189E-3</v>
      </c>
      <c r="M29" s="26">
        <f t="shared" ca="1" si="4"/>
        <v>-1.9927839923698221E-2</v>
      </c>
      <c r="N29" s="26">
        <f t="shared" ca="1" si="13"/>
        <v>8.2293940945984149E-7</v>
      </c>
      <c r="O29" s="54">
        <f t="shared" ca="1" si="14"/>
        <v>2445.496529008617</v>
      </c>
      <c r="P29" s="26">
        <f t="shared" ca="1" si="15"/>
        <v>1236439.9828571493</v>
      </c>
      <c r="Q29" s="26">
        <f t="shared" ca="1" si="16"/>
        <v>1862682.7425492078</v>
      </c>
      <c r="R29">
        <f t="shared" ca="1" si="5"/>
        <v>-9.0716007929132411E-4</v>
      </c>
    </row>
    <row r="30" spans="1:28">
      <c r="A30" s="112">
        <v>-6808</v>
      </c>
      <c r="B30" s="112">
        <v>-1.983499999914784E-2</v>
      </c>
      <c r="C30" s="112">
        <v>1</v>
      </c>
      <c r="D30" s="114">
        <f t="shared" si="6"/>
        <v>-0.68079999999999996</v>
      </c>
      <c r="E30" s="114">
        <f t="shared" si="6"/>
        <v>-1.983499999914784E-2</v>
      </c>
      <c r="F30" s="26">
        <f t="shared" si="7"/>
        <v>-0.68079999999999996</v>
      </c>
      <c r="G30" s="26">
        <f t="shared" si="7"/>
        <v>-1.983499999914784E-2</v>
      </c>
      <c r="H30" s="26">
        <f t="shared" si="8"/>
        <v>0.46348863999999995</v>
      </c>
      <c r="I30" s="26">
        <f t="shared" si="9"/>
        <v>-0.31554306611199995</v>
      </c>
      <c r="J30" s="26">
        <f t="shared" si="10"/>
        <v>0.21482171940904954</v>
      </c>
      <c r="K30" s="26">
        <f t="shared" si="11"/>
        <v>1.3503667999419849E-2</v>
      </c>
      <c r="L30" s="26">
        <f t="shared" si="12"/>
        <v>-9.1932971740050322E-3</v>
      </c>
      <c r="M30" s="26">
        <f t="shared" ca="1" si="4"/>
        <v>-1.9927839923698221E-2</v>
      </c>
      <c r="N30" s="26">
        <f t="shared" ca="1" si="13"/>
        <v>8.6192515905205318E-9</v>
      </c>
      <c r="O30" s="54">
        <f t="shared" ca="1" si="14"/>
        <v>2445.496529008617</v>
      </c>
      <c r="P30" s="26">
        <f t="shared" ca="1" si="15"/>
        <v>1236439.9828571493</v>
      </c>
      <c r="Q30" s="26">
        <f t="shared" ca="1" si="16"/>
        <v>1862682.7425492078</v>
      </c>
      <c r="R30">
        <f t="shared" ca="1" si="5"/>
        <v>9.2839924550381508E-5</v>
      </c>
    </row>
    <row r="31" spans="1:28">
      <c r="A31" s="112">
        <v>-6805.5</v>
      </c>
      <c r="B31" s="112">
        <v>-2.0359999994980171E-2</v>
      </c>
      <c r="C31" s="112">
        <v>1</v>
      </c>
      <c r="D31" s="114">
        <f t="shared" si="6"/>
        <v>-0.68054999999999999</v>
      </c>
      <c r="E31" s="114">
        <f t="shared" si="6"/>
        <v>-2.0359999994980171E-2</v>
      </c>
      <c r="F31" s="26">
        <f t="shared" si="7"/>
        <v>-0.68054999999999999</v>
      </c>
      <c r="G31" s="26">
        <f t="shared" si="7"/>
        <v>-2.0359999994980171E-2</v>
      </c>
      <c r="H31" s="26">
        <f t="shared" si="8"/>
        <v>0.4631483025</v>
      </c>
      <c r="I31" s="26">
        <f t="shared" si="9"/>
        <v>-0.31519557726637498</v>
      </c>
      <c r="J31" s="26">
        <f t="shared" si="10"/>
        <v>0.21450635010863148</v>
      </c>
      <c r="K31" s="26">
        <f t="shared" si="11"/>
        <v>1.3855997996583755E-2</v>
      </c>
      <c r="L31" s="26">
        <f t="shared" si="12"/>
        <v>-9.4296994365750744E-3</v>
      </c>
      <c r="M31" s="26">
        <f t="shared" ca="1" si="4"/>
        <v>-1.9928098028363903E-2</v>
      </c>
      <c r="N31" s="26">
        <f t="shared" ca="1" si="13"/>
        <v>1.8653930876699996E-7</v>
      </c>
      <c r="O31" s="54">
        <f t="shared" ca="1" si="14"/>
        <v>2400.9113443003675</v>
      </c>
      <c r="P31" s="26">
        <f t="shared" ca="1" si="15"/>
        <v>1234904.4215684799</v>
      </c>
      <c r="Q31" s="26">
        <f t="shared" ca="1" si="16"/>
        <v>1858414.7527684404</v>
      </c>
      <c r="R31">
        <f t="shared" ca="1" si="5"/>
        <v>-4.3190196661626809E-4</v>
      </c>
    </row>
    <row r="32" spans="1:28">
      <c r="A32" s="112">
        <v>-6805.5</v>
      </c>
      <c r="B32" s="112">
        <v>-1.6559999996388797E-2</v>
      </c>
      <c r="C32" s="112">
        <v>1</v>
      </c>
      <c r="D32" s="114">
        <f t="shared" si="6"/>
        <v>-0.68054999999999999</v>
      </c>
      <c r="E32" s="114">
        <f t="shared" si="6"/>
        <v>-1.6559999996388797E-2</v>
      </c>
      <c r="F32" s="26">
        <f t="shared" si="7"/>
        <v>-0.68054999999999999</v>
      </c>
      <c r="G32" s="26">
        <f t="shared" si="7"/>
        <v>-1.6559999996388797E-2</v>
      </c>
      <c r="H32" s="26">
        <f t="shared" si="8"/>
        <v>0.4631483025</v>
      </c>
      <c r="I32" s="26">
        <f t="shared" si="9"/>
        <v>-0.31519557726637498</v>
      </c>
      <c r="J32" s="26">
        <f t="shared" si="10"/>
        <v>0.21450635010863148</v>
      </c>
      <c r="K32" s="26">
        <f t="shared" si="11"/>
        <v>1.1269907997542395E-2</v>
      </c>
      <c r="L32" s="26">
        <f t="shared" si="12"/>
        <v>-7.669735887727477E-3</v>
      </c>
      <c r="M32" s="26">
        <f t="shared" ca="1" si="4"/>
        <v>-1.9928098028363903E-2</v>
      </c>
      <c r="N32" s="26">
        <f t="shared" ca="1" si="13"/>
        <v>1.1344084352994586E-5</v>
      </c>
      <c r="O32" s="54">
        <f t="shared" ca="1" si="14"/>
        <v>2400.9113443003675</v>
      </c>
      <c r="P32" s="26">
        <f t="shared" ca="1" si="15"/>
        <v>1234904.4215684799</v>
      </c>
      <c r="Q32" s="26">
        <f t="shared" ca="1" si="16"/>
        <v>1858414.7527684404</v>
      </c>
      <c r="R32">
        <f t="shared" ca="1" si="5"/>
        <v>3.3680980319751065E-3</v>
      </c>
    </row>
    <row r="33" spans="1:18">
      <c r="A33" s="112">
        <v>-6805</v>
      </c>
      <c r="B33" s="112">
        <v>-2.0004999998491257E-2</v>
      </c>
      <c r="C33" s="112">
        <v>1</v>
      </c>
      <c r="D33" s="114">
        <f t="shared" si="6"/>
        <v>-0.68049999999999999</v>
      </c>
      <c r="E33" s="114">
        <f t="shared" si="6"/>
        <v>-2.0004999998491257E-2</v>
      </c>
      <c r="F33" s="26">
        <f t="shared" si="7"/>
        <v>-0.68049999999999999</v>
      </c>
      <c r="G33" s="26">
        <f t="shared" si="7"/>
        <v>-2.0004999998491257E-2</v>
      </c>
      <c r="H33" s="26">
        <f t="shared" si="8"/>
        <v>0.46308024999999997</v>
      </c>
      <c r="I33" s="26">
        <f t="shared" si="9"/>
        <v>-0.31512611012499997</v>
      </c>
      <c r="J33" s="26">
        <f t="shared" si="10"/>
        <v>0.21444331794006247</v>
      </c>
      <c r="K33" s="26">
        <f t="shared" si="11"/>
        <v>1.36134024989733E-2</v>
      </c>
      <c r="L33" s="26">
        <f t="shared" si="12"/>
        <v>-9.2639204005513301E-3</v>
      </c>
      <c r="M33" s="26">
        <f t="shared" ca="1" si="4"/>
        <v>-1.9928148886012655E-2</v>
      </c>
      <c r="N33" s="26">
        <f t="shared" ca="1" si="13"/>
        <v>5.9060934891987559E-9</v>
      </c>
      <c r="O33" s="54">
        <f t="shared" ca="1" si="14"/>
        <v>2392.0452147650035</v>
      </c>
      <c r="P33" s="26">
        <f t="shared" ca="1" si="15"/>
        <v>1234597.4613628476</v>
      </c>
      <c r="Q33" s="26">
        <f t="shared" ca="1" si="16"/>
        <v>1857561.8963584402</v>
      </c>
      <c r="R33">
        <f t="shared" ca="1" si="5"/>
        <v>-7.6851112478602129E-5</v>
      </c>
    </row>
    <row r="34" spans="1:18">
      <c r="A34" s="112">
        <v>-6805</v>
      </c>
      <c r="B34" s="112">
        <v>-1.9504999996570405E-2</v>
      </c>
      <c r="C34" s="112">
        <v>1</v>
      </c>
      <c r="D34" s="114">
        <f t="shared" si="6"/>
        <v>-0.68049999999999999</v>
      </c>
      <c r="E34" s="114">
        <f t="shared" si="6"/>
        <v>-1.9504999996570405E-2</v>
      </c>
      <c r="F34" s="26">
        <f t="shared" si="7"/>
        <v>-0.68049999999999999</v>
      </c>
      <c r="G34" s="26">
        <f t="shared" si="7"/>
        <v>-1.9504999996570405E-2</v>
      </c>
      <c r="H34" s="26">
        <f t="shared" si="8"/>
        <v>0.46308024999999997</v>
      </c>
      <c r="I34" s="26">
        <f t="shared" si="9"/>
        <v>-0.31512611012499997</v>
      </c>
      <c r="J34" s="26">
        <f t="shared" si="10"/>
        <v>0.21444331794006247</v>
      </c>
      <c r="K34" s="26">
        <f t="shared" si="11"/>
        <v>1.327315249766616E-2</v>
      </c>
      <c r="L34" s="26">
        <f t="shared" si="12"/>
        <v>-9.0323802746618224E-3</v>
      </c>
      <c r="M34" s="26">
        <f t="shared" ca="1" si="4"/>
        <v>-1.9928148886012655E-2</v>
      </c>
      <c r="N34" s="26">
        <f t="shared" ca="1" si="13"/>
        <v>1.790549826362101E-7</v>
      </c>
      <c r="O34" s="54">
        <f t="shared" ca="1" si="14"/>
        <v>2392.0452147650035</v>
      </c>
      <c r="P34" s="26">
        <f t="shared" ca="1" si="15"/>
        <v>1234597.4613628476</v>
      </c>
      <c r="Q34" s="26">
        <f t="shared" ca="1" si="16"/>
        <v>1857561.8963584402</v>
      </c>
      <c r="R34">
        <f t="shared" ca="1" si="5"/>
        <v>4.2314888944225068E-4</v>
      </c>
    </row>
    <row r="35" spans="1:18">
      <c r="A35" s="112">
        <v>-6801.5</v>
      </c>
      <c r="B35" s="112">
        <v>-1.9220000001951121E-2</v>
      </c>
      <c r="C35" s="112">
        <v>1</v>
      </c>
      <c r="D35" s="114">
        <f t="shared" si="6"/>
        <v>-0.68015000000000003</v>
      </c>
      <c r="E35" s="114">
        <f t="shared" si="6"/>
        <v>-1.9220000001951121E-2</v>
      </c>
      <c r="F35" s="26">
        <f t="shared" si="7"/>
        <v>-0.68015000000000003</v>
      </c>
      <c r="G35" s="26">
        <f t="shared" si="7"/>
        <v>-1.9220000001951121E-2</v>
      </c>
      <c r="H35" s="26">
        <f t="shared" si="8"/>
        <v>0.46260402250000004</v>
      </c>
      <c r="I35" s="26">
        <f t="shared" si="9"/>
        <v>-0.31464012590337503</v>
      </c>
      <c r="J35" s="26">
        <f t="shared" si="10"/>
        <v>0.21400248163318053</v>
      </c>
      <c r="K35" s="26">
        <f t="shared" si="11"/>
        <v>1.3072483001327056E-2</v>
      </c>
      <c r="L35" s="26">
        <f t="shared" si="12"/>
        <v>-8.8912493133525977E-3</v>
      </c>
      <c r="M35" s="26">
        <f t="shared" ca="1" si="4"/>
        <v>-1.9928497765566253E-2</v>
      </c>
      <c r="N35" s="26">
        <f t="shared" ca="1" si="13"/>
        <v>5.0196908104764326E-7</v>
      </c>
      <c r="O35" s="54">
        <f t="shared" ca="1" si="14"/>
        <v>2330.4570649946731</v>
      </c>
      <c r="P35" s="26">
        <f t="shared" ca="1" si="15"/>
        <v>1232450.1585099071</v>
      </c>
      <c r="Q35" s="26">
        <f t="shared" ca="1" si="16"/>
        <v>1851598.8182938132</v>
      </c>
      <c r="R35">
        <f t="shared" ca="1" si="5"/>
        <v>7.0849776361513184E-4</v>
      </c>
    </row>
    <row r="36" spans="1:18">
      <c r="A36" s="112">
        <v>-6798.5</v>
      </c>
      <c r="B36" s="112">
        <v>-2.0189999995636754E-2</v>
      </c>
      <c r="C36" s="112">
        <v>1</v>
      </c>
      <c r="D36" s="114">
        <f t="shared" si="6"/>
        <v>-0.67984999999999995</v>
      </c>
      <c r="E36" s="114">
        <f t="shared" si="6"/>
        <v>-2.0189999995636754E-2</v>
      </c>
      <c r="F36" s="26">
        <f t="shared" si="7"/>
        <v>-0.67984999999999995</v>
      </c>
      <c r="G36" s="26">
        <f t="shared" si="7"/>
        <v>-2.0189999995636754E-2</v>
      </c>
      <c r="H36" s="26">
        <f t="shared" si="8"/>
        <v>0.46219602249999991</v>
      </c>
      <c r="I36" s="26">
        <f t="shared" si="9"/>
        <v>-0.31422396589662493</v>
      </c>
      <c r="J36" s="26">
        <f t="shared" si="10"/>
        <v>0.21362516321482045</v>
      </c>
      <c r="K36" s="26">
        <f t="shared" si="11"/>
        <v>1.3726171497033646E-2</v>
      </c>
      <c r="L36" s="26">
        <f t="shared" si="12"/>
        <v>-9.3317376922583233E-3</v>
      </c>
      <c r="M36" s="26">
        <f t="shared" ca="1" si="4"/>
        <v>-1.9928786882486567E-2</v>
      </c>
      <c r="N36" s="26">
        <f t="shared" ca="1" si="13"/>
        <v>6.8232290481612324E-8</v>
      </c>
      <c r="O36" s="54">
        <f t="shared" ca="1" si="14"/>
        <v>2278.3279229302057</v>
      </c>
      <c r="P36" s="26">
        <f t="shared" ca="1" si="15"/>
        <v>1230611.5882461623</v>
      </c>
      <c r="Q36" s="26">
        <f t="shared" ca="1" si="16"/>
        <v>1846497.2362096843</v>
      </c>
      <c r="R36">
        <f t="shared" ca="1" si="5"/>
        <v>-2.6121311315018686E-4</v>
      </c>
    </row>
    <row r="37" spans="1:18">
      <c r="A37" s="112">
        <v>-6673</v>
      </c>
      <c r="B37" s="112">
        <v>-1.4085000002523884E-2</v>
      </c>
      <c r="C37" s="112">
        <v>0.4</v>
      </c>
      <c r="D37" s="114">
        <f t="shared" si="6"/>
        <v>-0.6673</v>
      </c>
      <c r="E37" s="114">
        <f t="shared" si="6"/>
        <v>-1.4085000002523884E-2</v>
      </c>
      <c r="F37" s="26">
        <f t="shared" si="7"/>
        <v>-0.26691999999999999</v>
      </c>
      <c r="G37" s="26">
        <f t="shared" si="7"/>
        <v>-5.6340000010095537E-3</v>
      </c>
      <c r="H37" s="26">
        <f t="shared" si="8"/>
        <v>0.17811571600000001</v>
      </c>
      <c r="I37" s="26">
        <f t="shared" si="9"/>
        <v>-0.11885661728680001</v>
      </c>
      <c r="J37" s="26">
        <f t="shared" si="10"/>
        <v>7.9313020715481644E-2</v>
      </c>
      <c r="K37" s="26">
        <f t="shared" si="11"/>
        <v>3.7595682006736752E-3</v>
      </c>
      <c r="L37" s="26">
        <f t="shared" si="12"/>
        <v>-2.5087598603095434E-3</v>
      </c>
      <c r="M37" s="26">
        <f t="shared" ca="1" si="4"/>
        <v>-1.993267540930297E-2</v>
      </c>
      <c r="N37" s="26">
        <f t="shared" ca="1" si="13"/>
        <v>1.367812306521958E-5</v>
      </c>
      <c r="O37" s="54">
        <f t="shared" ca="1" si="14"/>
        <v>101.6285525280334</v>
      </c>
      <c r="P37" s="26">
        <f t="shared" ca="1" si="15"/>
        <v>184850.91761757748</v>
      </c>
      <c r="Q37" s="26">
        <f t="shared" ca="1" si="16"/>
        <v>262550.92781960772</v>
      </c>
      <c r="R37">
        <f t="shared" ca="1" si="5"/>
        <v>5.8476754067790862E-3</v>
      </c>
    </row>
    <row r="38" spans="1:18">
      <c r="A38" s="112">
        <v>-6670</v>
      </c>
      <c r="B38" s="112">
        <v>-1.5054999996209517E-2</v>
      </c>
      <c r="C38" s="112">
        <v>1</v>
      </c>
      <c r="D38" s="114">
        <f t="shared" si="6"/>
        <v>-0.66700000000000004</v>
      </c>
      <c r="E38" s="114">
        <f t="shared" si="6"/>
        <v>-1.5054999996209517E-2</v>
      </c>
      <c r="F38" s="26">
        <f t="shared" si="7"/>
        <v>-0.66700000000000004</v>
      </c>
      <c r="G38" s="26">
        <f t="shared" si="7"/>
        <v>-1.5054999996209517E-2</v>
      </c>
      <c r="H38" s="26">
        <f t="shared" si="8"/>
        <v>0.44488900000000003</v>
      </c>
      <c r="I38" s="26">
        <f t="shared" si="9"/>
        <v>-0.29674096300000002</v>
      </c>
      <c r="J38" s="26">
        <f t="shared" si="10"/>
        <v>0.19792622232100002</v>
      </c>
      <c r="K38" s="26">
        <f t="shared" si="11"/>
        <v>1.0041684997471748E-2</v>
      </c>
      <c r="L38" s="26">
        <f t="shared" si="12"/>
        <v>-6.6978038933136561E-3</v>
      </c>
      <c r="M38" s="26">
        <f t="shared" ca="1" si="4"/>
        <v>-1.9932572198047189E-2</v>
      </c>
      <c r="N38" s="26">
        <f t="shared" ca="1" si="13"/>
        <v>2.3790710584139592E-5</v>
      </c>
      <c r="O38" s="54">
        <f t="shared" ca="1" si="14"/>
        <v>608.54147742772045</v>
      </c>
      <c r="P38" s="26">
        <f t="shared" ca="1" si="15"/>
        <v>1153556.8093726998</v>
      </c>
      <c r="Q38" s="26">
        <f t="shared" ca="1" si="16"/>
        <v>1636215.2300692506</v>
      </c>
      <c r="R38">
        <f t="shared" ca="1" si="5"/>
        <v>4.8775722018376717E-3</v>
      </c>
    </row>
    <row r="39" spans="1:18">
      <c r="A39" s="112">
        <v>-6647</v>
      </c>
      <c r="B39" s="112">
        <v>-1.7124999998486601E-2</v>
      </c>
      <c r="C39" s="112">
        <v>1</v>
      </c>
      <c r="D39" s="114">
        <f t="shared" si="6"/>
        <v>-0.66469999999999996</v>
      </c>
      <c r="E39" s="114">
        <f t="shared" si="6"/>
        <v>-1.7124999998486601E-2</v>
      </c>
      <c r="F39" s="26">
        <f t="shared" si="7"/>
        <v>-0.66469999999999996</v>
      </c>
      <c r="G39" s="26">
        <f t="shared" si="7"/>
        <v>-1.7124999998486601E-2</v>
      </c>
      <c r="H39" s="26">
        <f t="shared" si="8"/>
        <v>0.44182608999999995</v>
      </c>
      <c r="I39" s="26">
        <f t="shared" si="9"/>
        <v>-0.29368180202299993</v>
      </c>
      <c r="J39" s="26">
        <f t="shared" si="10"/>
        <v>0.19521029380468805</v>
      </c>
      <c r="K39" s="26">
        <f t="shared" si="11"/>
        <v>1.1382987498994043E-2</v>
      </c>
      <c r="L39" s="26">
        <f t="shared" si="12"/>
        <v>-7.5662717905813403E-3</v>
      </c>
      <c r="M39" s="26">
        <f t="shared" ca="1" si="4"/>
        <v>-1.9931476615709657E-2</v>
      </c>
      <c r="N39" s="26">
        <f t="shared" ca="1" si="13"/>
        <v>7.8763110030197686E-6</v>
      </c>
      <c r="O39" s="54">
        <f t="shared" ca="1" si="14"/>
        <v>423.56258616426908</v>
      </c>
      <c r="P39" s="26">
        <f t="shared" ca="1" si="15"/>
        <v>1140111.577554062</v>
      </c>
      <c r="Q39" s="26">
        <f t="shared" ca="1" si="16"/>
        <v>1600250.3489887943</v>
      </c>
      <c r="R39">
        <f t="shared" ca="1" si="5"/>
        <v>2.8064766172230561E-3</v>
      </c>
    </row>
    <row r="40" spans="1:18">
      <c r="A40" s="112">
        <v>-4450</v>
      </c>
      <c r="B40" s="112">
        <v>-1.7555000005813781E-2</v>
      </c>
      <c r="C40" s="112">
        <v>1</v>
      </c>
      <c r="D40" s="114">
        <f t="shared" si="6"/>
        <v>-0.44500000000000001</v>
      </c>
      <c r="E40" s="114">
        <f t="shared" si="6"/>
        <v>-1.7555000005813781E-2</v>
      </c>
      <c r="F40" s="26">
        <f t="shared" si="7"/>
        <v>-0.44500000000000001</v>
      </c>
      <c r="G40" s="26">
        <f t="shared" si="7"/>
        <v>-1.7555000005813781E-2</v>
      </c>
      <c r="H40" s="26">
        <f t="shared" si="8"/>
        <v>0.19802500000000001</v>
      </c>
      <c r="I40" s="26">
        <f t="shared" si="9"/>
        <v>-8.8121125000000008E-2</v>
      </c>
      <c r="J40" s="26">
        <f t="shared" si="10"/>
        <v>3.9213900625000006E-2</v>
      </c>
      <c r="K40" s="26">
        <f t="shared" si="11"/>
        <v>7.8119750025871324E-3</v>
      </c>
      <c r="L40" s="26">
        <f t="shared" si="12"/>
        <v>-3.4763288761512738E-3</v>
      </c>
      <c r="M40" s="26">
        <f t="shared" ca="1" si="4"/>
        <v>-1.7344959696625976E-2</v>
      </c>
      <c r="N40" s="26">
        <f t="shared" ca="1" si="13"/>
        <v>4.411693148370891E-8</v>
      </c>
      <c r="O40" s="54">
        <f t="shared" ca="1" si="14"/>
        <v>98506.966450622029</v>
      </c>
      <c r="P40" s="26">
        <f t="shared" ca="1" si="15"/>
        <v>273604.97475175711</v>
      </c>
      <c r="Q40" s="26">
        <f t="shared" ca="1" si="16"/>
        <v>9707.4965970061094</v>
      </c>
      <c r="R40">
        <f t="shared" ca="1" si="5"/>
        <v>-2.1004030918780545E-4</v>
      </c>
    </row>
    <row r="41" spans="1:18">
      <c r="A41" s="112">
        <v>-4449.5</v>
      </c>
      <c r="B41" s="112">
        <v>-1.6700000000128057E-2</v>
      </c>
      <c r="C41" s="112">
        <v>1</v>
      </c>
      <c r="D41" s="114">
        <f t="shared" si="6"/>
        <v>-0.44495000000000001</v>
      </c>
      <c r="E41" s="114">
        <f t="shared" si="6"/>
        <v>-1.6700000000128057E-2</v>
      </c>
      <c r="F41" s="26">
        <f t="shared" si="7"/>
        <v>-0.44495000000000001</v>
      </c>
      <c r="G41" s="26">
        <f t="shared" si="7"/>
        <v>-1.6700000000128057E-2</v>
      </c>
      <c r="H41" s="26">
        <f t="shared" si="8"/>
        <v>0.19798050250000002</v>
      </c>
      <c r="I41" s="26">
        <f t="shared" si="9"/>
        <v>-8.8091424587375011E-2</v>
      </c>
      <c r="J41" s="26">
        <f t="shared" si="10"/>
        <v>3.9196279370152513E-2</v>
      </c>
      <c r="K41" s="26">
        <f t="shared" si="11"/>
        <v>7.4306650000569791E-3</v>
      </c>
      <c r="L41" s="26">
        <f t="shared" si="12"/>
        <v>-3.3062743917753531E-3</v>
      </c>
      <c r="M41" s="26">
        <f t="shared" ca="1" si="4"/>
        <v>-1.7343811943355408E-2</v>
      </c>
      <c r="N41" s="26">
        <f t="shared" ca="1" si="13"/>
        <v>4.1449381824217845E-7</v>
      </c>
      <c r="O41" s="54">
        <f t="shared" ca="1" si="14"/>
        <v>98546.821066680728</v>
      </c>
      <c r="P41" s="26">
        <f t="shared" ca="1" si="15"/>
        <v>273488.2565738408</v>
      </c>
      <c r="Q41" s="26">
        <f t="shared" ca="1" si="16"/>
        <v>9663.3955282142706</v>
      </c>
      <c r="R41">
        <f t="shared" ca="1" si="5"/>
        <v>6.4381194322735147E-4</v>
      </c>
    </row>
    <row r="42" spans="1:18">
      <c r="A42" s="112">
        <v>-4424</v>
      </c>
      <c r="B42" s="112">
        <v>-1.7464999997173436E-2</v>
      </c>
      <c r="C42" s="112">
        <v>1</v>
      </c>
      <c r="D42" s="114">
        <f t="shared" si="6"/>
        <v>-0.44240000000000002</v>
      </c>
      <c r="E42" s="114">
        <f t="shared" si="6"/>
        <v>-1.7464999997173436E-2</v>
      </c>
      <c r="F42" s="26">
        <f t="shared" si="7"/>
        <v>-0.44240000000000002</v>
      </c>
      <c r="G42" s="26">
        <f t="shared" si="7"/>
        <v>-1.7464999997173436E-2</v>
      </c>
      <c r="H42" s="26">
        <f t="shared" si="8"/>
        <v>0.19571776000000002</v>
      </c>
      <c r="I42" s="26">
        <f t="shared" si="9"/>
        <v>-8.6585537024000014E-2</v>
      </c>
      <c r="J42" s="26">
        <f t="shared" si="10"/>
        <v>3.8305441579417607E-2</v>
      </c>
      <c r="K42" s="26">
        <f t="shared" si="11"/>
        <v>7.7265159987495282E-3</v>
      </c>
      <c r="L42" s="26">
        <f t="shared" si="12"/>
        <v>-3.4182106778467914E-3</v>
      </c>
      <c r="M42" s="26">
        <f t="shared" ca="1" si="4"/>
        <v>-1.7284939154856366E-2</v>
      </c>
      <c r="N42" s="26">
        <f t="shared" ca="1" si="13"/>
        <v>3.2421906935932569E-8</v>
      </c>
      <c r="O42" s="54">
        <f t="shared" ca="1" si="14"/>
        <v>100585.26173343923</v>
      </c>
      <c r="P42" s="26">
        <f t="shared" ca="1" si="15"/>
        <v>267576.37646220595</v>
      </c>
      <c r="Q42" s="26">
        <f t="shared" ca="1" si="16"/>
        <v>7551.718815729394</v>
      </c>
      <c r="R42">
        <f t="shared" ca="1" si="5"/>
        <v>-1.8006084231706951E-4</v>
      </c>
    </row>
    <row r="43" spans="1:18">
      <c r="A43" s="112">
        <v>-4423.5</v>
      </c>
      <c r="B43" s="112">
        <v>-1.6340000001946464E-2</v>
      </c>
      <c r="C43" s="112">
        <v>1</v>
      </c>
      <c r="D43" s="114">
        <f t="shared" si="6"/>
        <v>-0.44235000000000002</v>
      </c>
      <c r="E43" s="114">
        <f t="shared" si="6"/>
        <v>-1.6340000001946464E-2</v>
      </c>
      <c r="F43" s="26">
        <f t="shared" si="7"/>
        <v>-0.44235000000000002</v>
      </c>
      <c r="G43" s="26">
        <f t="shared" si="7"/>
        <v>-1.6340000001946464E-2</v>
      </c>
      <c r="H43" s="26">
        <f t="shared" si="8"/>
        <v>0.19567352250000003</v>
      </c>
      <c r="I43" s="26">
        <f t="shared" si="9"/>
        <v>-8.6556182677875015E-2</v>
      </c>
      <c r="J43" s="26">
        <f t="shared" si="10"/>
        <v>3.8288127407558013E-2</v>
      </c>
      <c r="K43" s="26">
        <f t="shared" si="11"/>
        <v>7.2279990008610184E-3</v>
      </c>
      <c r="L43" s="26">
        <f t="shared" si="12"/>
        <v>-3.1973053580308716E-3</v>
      </c>
      <c r="M43" s="26">
        <f t="shared" ca="1" si="4"/>
        <v>-1.7283778171323049E-2</v>
      </c>
      <c r="N43" s="26">
        <f t="shared" ca="1" si="13"/>
        <v>8.9071723299181792E-7</v>
      </c>
      <c r="O43" s="54">
        <f t="shared" ca="1" si="14"/>
        <v>100625.34496401549</v>
      </c>
      <c r="P43" s="26">
        <f t="shared" ca="1" si="15"/>
        <v>267461.25447418704</v>
      </c>
      <c r="Q43" s="26">
        <f t="shared" ca="1" si="16"/>
        <v>7512.9974209824513</v>
      </c>
      <c r="R43">
        <f t="shared" ca="1" si="5"/>
        <v>9.4377816937658496E-4</v>
      </c>
    </row>
    <row r="44" spans="1:18">
      <c r="A44" s="112">
        <v>-4421</v>
      </c>
      <c r="B44" s="112">
        <v>-1.7864999994344544E-2</v>
      </c>
      <c r="C44" s="112">
        <v>1</v>
      </c>
      <c r="D44" s="114">
        <f t="shared" si="6"/>
        <v>-0.44209999999999999</v>
      </c>
      <c r="E44" s="114">
        <f t="shared" si="6"/>
        <v>-1.7864999994344544E-2</v>
      </c>
      <c r="F44" s="26">
        <f t="shared" si="7"/>
        <v>-0.44209999999999999</v>
      </c>
      <c r="G44" s="26">
        <f t="shared" si="7"/>
        <v>-1.7864999994344544E-2</v>
      </c>
      <c r="H44" s="26">
        <f t="shared" si="8"/>
        <v>0.19545240999999999</v>
      </c>
      <c r="I44" s="26">
        <f t="shared" si="9"/>
        <v>-8.6409510460999997E-2</v>
      </c>
      <c r="J44" s="26">
        <f t="shared" si="10"/>
        <v>3.8201644574808097E-2</v>
      </c>
      <c r="K44" s="26">
        <f t="shared" si="11"/>
        <v>7.8981164974997221E-3</v>
      </c>
      <c r="L44" s="26">
        <f t="shared" si="12"/>
        <v>-3.4917573035446272E-3</v>
      </c>
      <c r="M44" s="26">
        <f t="shared" ca="1" si="4"/>
        <v>-1.7277969437234524E-2</v>
      </c>
      <c r="N44" s="26">
        <f t="shared" ca="1" si="13"/>
        <v>3.4460487498090058E-7</v>
      </c>
      <c r="O44" s="54">
        <f t="shared" ca="1" si="14"/>
        <v>100825.8261525202</v>
      </c>
      <c r="P44" s="26">
        <f t="shared" ca="1" si="15"/>
        <v>266886.1034016629</v>
      </c>
      <c r="Q44" s="26">
        <f t="shared" ca="1" si="16"/>
        <v>7320.9317305945851</v>
      </c>
      <c r="R44">
        <f t="shared" ca="1" si="5"/>
        <v>-5.8703055711002011E-4</v>
      </c>
    </row>
    <row r="45" spans="1:18">
      <c r="A45" s="112">
        <v>-4420.5</v>
      </c>
      <c r="B45" s="112">
        <v>-1.6609999998763669E-2</v>
      </c>
      <c r="C45" s="112">
        <v>1</v>
      </c>
      <c r="D45" s="114">
        <f t="shared" si="6"/>
        <v>-0.44205</v>
      </c>
      <c r="E45" s="114">
        <f t="shared" si="6"/>
        <v>-1.6609999998763669E-2</v>
      </c>
      <c r="F45" s="26">
        <f t="shared" si="7"/>
        <v>-0.44205</v>
      </c>
      <c r="G45" s="26">
        <f t="shared" si="7"/>
        <v>-1.6609999998763669E-2</v>
      </c>
      <c r="H45" s="26">
        <f t="shared" si="8"/>
        <v>0.19540820249999999</v>
      </c>
      <c r="I45" s="26">
        <f t="shared" si="9"/>
        <v>-8.6380195915124997E-2</v>
      </c>
      <c r="J45" s="26">
        <f t="shared" si="10"/>
        <v>3.8184365604281005E-2</v>
      </c>
      <c r="K45" s="26">
        <f t="shared" si="11"/>
        <v>7.3424504994534798E-3</v>
      </c>
      <c r="L45" s="26">
        <f t="shared" si="12"/>
        <v>-3.2457302432834108E-3</v>
      </c>
      <c r="M45" s="26">
        <f t="shared" ca="1" si="4"/>
        <v>-1.7276806927132432E-2</v>
      </c>
      <c r="N45" s="26">
        <f t="shared" ca="1" si="13"/>
        <v>4.4463147972058432E-7</v>
      </c>
      <c r="O45" s="54">
        <f t="shared" ca="1" si="14"/>
        <v>100865.93538210023</v>
      </c>
      <c r="P45" s="26">
        <f t="shared" ca="1" si="15"/>
        <v>266771.1649343436</v>
      </c>
      <c r="Q45" s="26">
        <f t="shared" ca="1" si="16"/>
        <v>7282.8266726571601</v>
      </c>
      <c r="R45">
        <f t="shared" ca="1" si="5"/>
        <v>6.6680692836876276E-4</v>
      </c>
    </row>
    <row r="46" spans="1:18">
      <c r="A46" s="112">
        <v>-4418</v>
      </c>
      <c r="B46" s="112">
        <v>-1.4535000002069864E-2</v>
      </c>
      <c r="C46" s="112">
        <v>1</v>
      </c>
      <c r="D46" s="114">
        <f t="shared" si="6"/>
        <v>-0.44180000000000003</v>
      </c>
      <c r="E46" s="114">
        <f t="shared" si="6"/>
        <v>-1.4535000002069864E-2</v>
      </c>
      <c r="F46" s="26">
        <f t="shared" si="7"/>
        <v>-0.44180000000000003</v>
      </c>
      <c r="G46" s="26">
        <f t="shared" si="7"/>
        <v>-1.4535000002069864E-2</v>
      </c>
      <c r="H46" s="26">
        <f t="shared" si="8"/>
        <v>0.19518724000000001</v>
      </c>
      <c r="I46" s="26">
        <f t="shared" si="9"/>
        <v>-8.6233722632000007E-2</v>
      </c>
      <c r="J46" s="26">
        <f t="shared" si="10"/>
        <v>3.8098058658817602E-2</v>
      </c>
      <c r="K46" s="26">
        <f t="shared" si="11"/>
        <v>6.4215630009144663E-3</v>
      </c>
      <c r="L46" s="26">
        <f t="shared" si="12"/>
        <v>-2.8370465338040116E-3</v>
      </c>
      <c r="M46" s="26">
        <f t="shared" ca="1" si="4"/>
        <v>-1.7270990560200011E-2</v>
      </c>
      <c r="N46" s="26">
        <f t="shared" ca="1" si="13"/>
        <v>7.4856443341773128E-6</v>
      </c>
      <c r="O46" s="54">
        <f t="shared" ca="1" si="14"/>
        <v>101066.54636964132</v>
      </c>
      <c r="P46" s="26">
        <f t="shared" ca="1" si="15"/>
        <v>266196.93112684088</v>
      </c>
      <c r="Q46" s="26">
        <f t="shared" ca="1" si="16"/>
        <v>7093.8403970067438</v>
      </c>
      <c r="R46">
        <f t="shared" ca="1" si="5"/>
        <v>2.7359905581301469E-3</v>
      </c>
    </row>
    <row r="47" spans="1:18">
      <c r="A47" s="112">
        <v>-4417.5</v>
      </c>
      <c r="B47" s="112">
        <v>-2.0979999993869569E-2</v>
      </c>
      <c r="C47" s="112">
        <v>1</v>
      </c>
      <c r="D47" s="114">
        <f t="shared" si="6"/>
        <v>-0.44174999999999998</v>
      </c>
      <c r="E47" s="114">
        <f t="shared" si="6"/>
        <v>-2.0979999993869569E-2</v>
      </c>
      <c r="F47" s="26">
        <f t="shared" si="7"/>
        <v>-0.44174999999999998</v>
      </c>
      <c r="G47" s="26">
        <f t="shared" si="7"/>
        <v>-2.0979999993869569E-2</v>
      </c>
      <c r="H47" s="26">
        <f t="shared" si="8"/>
        <v>0.19514306249999999</v>
      </c>
      <c r="I47" s="26">
        <f t="shared" si="9"/>
        <v>-8.6204447859374991E-2</v>
      </c>
      <c r="J47" s="26">
        <f t="shared" si="10"/>
        <v>3.8080814841878897E-2</v>
      </c>
      <c r="K47" s="26">
        <f t="shared" si="11"/>
        <v>9.2679149972918814E-3</v>
      </c>
      <c r="L47" s="26">
        <f t="shared" si="12"/>
        <v>-4.0941014500536881E-3</v>
      </c>
      <c r="M47" s="26">
        <f t="shared" ca="1" si="4"/>
        <v>-1.7269826523529135E-2</v>
      </c>
      <c r="N47" s="26">
        <f t="shared" ca="1" si="13"/>
        <v>1.3765387180017979E-5</v>
      </c>
      <c r="O47" s="54">
        <f t="shared" ca="1" si="14"/>
        <v>101106.68151984047</v>
      </c>
      <c r="P47" s="26">
        <f t="shared" ca="1" si="15"/>
        <v>266082.1760448385</v>
      </c>
      <c r="Q47" s="26">
        <f t="shared" ca="1" si="16"/>
        <v>7056.3507682442187</v>
      </c>
      <c r="R47">
        <f t="shared" ca="1" si="5"/>
        <v>-3.7101734703404339E-3</v>
      </c>
    </row>
    <row r="48" spans="1:18">
      <c r="A48" s="112">
        <v>-4405</v>
      </c>
      <c r="B48" s="112">
        <v>-1.8004999998083804E-2</v>
      </c>
      <c r="C48" s="112">
        <v>1</v>
      </c>
      <c r="D48" s="114">
        <f t="shared" si="6"/>
        <v>-0.4405</v>
      </c>
      <c r="E48" s="114">
        <f t="shared" si="6"/>
        <v>-1.8004999998083804E-2</v>
      </c>
      <c r="F48" s="26">
        <f t="shared" si="7"/>
        <v>-0.4405</v>
      </c>
      <c r="G48" s="26">
        <f t="shared" si="7"/>
        <v>-1.8004999998083804E-2</v>
      </c>
      <c r="H48" s="26">
        <f t="shared" si="8"/>
        <v>0.19404025</v>
      </c>
      <c r="I48" s="26">
        <f t="shared" si="9"/>
        <v>-8.5474730124999995E-2</v>
      </c>
      <c r="J48" s="26">
        <f t="shared" si="10"/>
        <v>3.7651618620062499E-2</v>
      </c>
      <c r="K48" s="26">
        <f t="shared" si="11"/>
        <v>7.9312024991559163E-3</v>
      </c>
      <c r="L48" s="26">
        <f t="shared" si="12"/>
        <v>-3.4936947008781813E-3</v>
      </c>
      <c r="M48" s="26">
        <f t="shared" ca="1" si="4"/>
        <v>-1.7240642917615137E-2</v>
      </c>
      <c r="N48" s="26">
        <f t="shared" ca="1" si="13"/>
        <v>5.8424174646258383E-7</v>
      </c>
      <c r="O48" s="54">
        <f t="shared" ca="1" si="14"/>
        <v>102111.45617805124</v>
      </c>
      <c r="P48" s="26">
        <f t="shared" ca="1" si="15"/>
        <v>263223.21831797902</v>
      </c>
      <c r="Q48" s="26">
        <f t="shared" ca="1" si="16"/>
        <v>6152.3516471862595</v>
      </c>
      <c r="R48">
        <f t="shared" ca="1" si="5"/>
        <v>-7.6435708046866668E-4</v>
      </c>
    </row>
    <row r="49" spans="1:18">
      <c r="A49" s="112">
        <v>-4404.5</v>
      </c>
      <c r="B49" s="112">
        <v>-1.5149999999266583E-2</v>
      </c>
      <c r="C49" s="112">
        <v>1</v>
      </c>
      <c r="D49" s="114">
        <f t="shared" si="6"/>
        <v>-0.44045000000000001</v>
      </c>
      <c r="E49" s="114">
        <f t="shared" si="6"/>
        <v>-1.5149999999266583E-2</v>
      </c>
      <c r="F49" s="26">
        <f t="shared" si="7"/>
        <v>-0.44045000000000001</v>
      </c>
      <c r="G49" s="26">
        <f t="shared" si="7"/>
        <v>-1.5149999999266583E-2</v>
      </c>
      <c r="H49" s="26">
        <f t="shared" si="8"/>
        <v>0.19399620250000002</v>
      </c>
      <c r="I49" s="26">
        <f t="shared" si="9"/>
        <v>-8.5445627391125004E-2</v>
      </c>
      <c r="J49" s="26">
        <f t="shared" si="10"/>
        <v>3.7634526584421006E-2</v>
      </c>
      <c r="K49" s="26">
        <f t="shared" si="11"/>
        <v>6.6728174996769666E-3</v>
      </c>
      <c r="L49" s="26">
        <f t="shared" si="12"/>
        <v>-2.93904246773272E-3</v>
      </c>
      <c r="M49" s="26">
        <f t="shared" ca="1" si="4"/>
        <v>-1.7239472265812891E-2</v>
      </c>
      <c r="N49" s="26">
        <f t="shared" ca="1" si="13"/>
        <v>4.365894352666165E-6</v>
      </c>
      <c r="O49" s="54">
        <f t="shared" ca="1" si="14"/>
        <v>102151.70274619941</v>
      </c>
      <c r="P49" s="26">
        <f t="shared" ca="1" si="15"/>
        <v>263109.25634226151</v>
      </c>
      <c r="Q49" s="26">
        <f t="shared" ca="1" si="16"/>
        <v>6117.5184011890324</v>
      </c>
      <c r="R49">
        <f t="shared" ca="1" si="5"/>
        <v>2.0894722665463078E-3</v>
      </c>
    </row>
    <row r="50" spans="1:18">
      <c r="A50" s="112">
        <v>-4379</v>
      </c>
      <c r="B50" s="112">
        <v>-1.9245000003138557E-2</v>
      </c>
      <c r="C50" s="112">
        <v>1</v>
      </c>
      <c r="D50" s="114">
        <f t="shared" si="6"/>
        <v>-0.43790000000000001</v>
      </c>
      <c r="E50" s="114">
        <f t="shared" si="6"/>
        <v>-1.9245000003138557E-2</v>
      </c>
      <c r="F50" s="26">
        <f t="shared" si="7"/>
        <v>-0.43790000000000001</v>
      </c>
      <c r="G50" s="26">
        <f t="shared" si="7"/>
        <v>-1.9245000003138557E-2</v>
      </c>
      <c r="H50" s="26">
        <f t="shared" si="8"/>
        <v>0.19175641000000002</v>
      </c>
      <c r="I50" s="26">
        <f t="shared" si="9"/>
        <v>-8.3970131939000006E-2</v>
      </c>
      <c r="J50" s="26">
        <f t="shared" si="10"/>
        <v>3.6770520776088104E-2</v>
      </c>
      <c r="K50" s="26">
        <f t="shared" si="11"/>
        <v>8.4273855013743751E-3</v>
      </c>
      <c r="L50" s="26">
        <f t="shared" si="12"/>
        <v>-3.6903521110518388E-3</v>
      </c>
      <c r="M50" s="26">
        <f t="shared" ca="1" si="4"/>
        <v>-1.7179431652198235E-2</v>
      </c>
      <c r="N50" s="26">
        <f t="shared" ca="1" si="13"/>
        <v>4.2665726124063218E-6</v>
      </c>
      <c r="O50" s="54">
        <f t="shared" ca="1" si="14"/>
        <v>104209.87322301774</v>
      </c>
      <c r="P50" s="26">
        <f t="shared" ca="1" si="15"/>
        <v>257337.4938430794</v>
      </c>
      <c r="Q50" s="26">
        <f t="shared" ca="1" si="16"/>
        <v>4475.4929022006381</v>
      </c>
      <c r="R50">
        <f t="shared" ca="1" si="5"/>
        <v>-2.0655683509403222E-3</v>
      </c>
    </row>
    <row r="51" spans="1:18">
      <c r="A51" s="112">
        <v>-4378.5</v>
      </c>
      <c r="B51" s="112">
        <v>-2.0689999997557607E-2</v>
      </c>
      <c r="C51" s="112">
        <v>1</v>
      </c>
      <c r="D51" s="114">
        <f t="shared" si="6"/>
        <v>-0.43785000000000002</v>
      </c>
      <c r="E51" s="114">
        <f t="shared" si="6"/>
        <v>-2.0689999997557607E-2</v>
      </c>
      <c r="F51" s="26">
        <f t="shared" si="7"/>
        <v>-0.43785000000000002</v>
      </c>
      <c r="G51" s="26">
        <f t="shared" si="7"/>
        <v>-2.0689999997557607E-2</v>
      </c>
      <c r="H51" s="26">
        <f t="shared" si="8"/>
        <v>0.19171262250000001</v>
      </c>
      <c r="I51" s="26">
        <f t="shared" si="9"/>
        <v>-8.3941371761625014E-2</v>
      </c>
      <c r="J51" s="26">
        <f t="shared" si="10"/>
        <v>3.6753729625827514E-2</v>
      </c>
      <c r="K51" s="26">
        <f t="shared" si="11"/>
        <v>9.059116498930599E-3</v>
      </c>
      <c r="L51" s="26">
        <f t="shared" si="12"/>
        <v>-3.9665341590567633E-3</v>
      </c>
      <c r="M51" s="26">
        <f t="shared" ca="1" si="4"/>
        <v>-1.7178247770133243E-2</v>
      </c>
      <c r="N51" s="26">
        <f t="shared" ca="1" si="13"/>
        <v>1.2332403706819982E-5</v>
      </c>
      <c r="O51" s="54">
        <f t="shared" ca="1" si="14"/>
        <v>104250.3382277365</v>
      </c>
      <c r="P51" s="26">
        <f t="shared" ca="1" si="15"/>
        <v>257225.11046906555</v>
      </c>
      <c r="Q51" s="26">
        <f t="shared" ca="1" si="16"/>
        <v>4445.921467403783</v>
      </c>
      <c r="R51">
        <f t="shared" ca="1" si="5"/>
        <v>-3.511752227424364E-3</v>
      </c>
    </row>
    <row r="52" spans="1:18">
      <c r="A52" s="112">
        <v>-4340.5</v>
      </c>
      <c r="B52" s="112">
        <v>-1.750999999785563E-2</v>
      </c>
      <c r="C52" s="112">
        <v>0.6</v>
      </c>
      <c r="D52" s="114">
        <f t="shared" si="6"/>
        <v>-0.43404999999999999</v>
      </c>
      <c r="E52" s="114">
        <f t="shared" si="6"/>
        <v>-1.750999999785563E-2</v>
      </c>
      <c r="F52" s="26">
        <f t="shared" si="7"/>
        <v>-0.26042999999999999</v>
      </c>
      <c r="G52" s="26">
        <f t="shared" si="7"/>
        <v>-1.0505999998713378E-2</v>
      </c>
      <c r="H52" s="26">
        <f t="shared" si="8"/>
        <v>0.1130396415</v>
      </c>
      <c r="I52" s="26">
        <f t="shared" si="9"/>
        <v>-4.9064856393075E-2</v>
      </c>
      <c r="J52" s="26">
        <f t="shared" si="10"/>
        <v>2.1296600917414202E-2</v>
      </c>
      <c r="K52" s="26">
        <f t="shared" si="11"/>
        <v>4.5601292994415414E-3</v>
      </c>
      <c r="L52" s="26">
        <f t="shared" si="12"/>
        <v>-1.9793241224226009E-3</v>
      </c>
      <c r="M52" s="26">
        <f t="shared" ca="1" si="4"/>
        <v>-1.7087528276485964E-2</v>
      </c>
      <c r="N52" s="26">
        <f t="shared" ca="1" si="13"/>
        <v>1.0708941321422923E-7</v>
      </c>
      <c r="O52" s="54">
        <f t="shared" ca="1" si="14"/>
        <v>38641.551937433826</v>
      </c>
      <c r="P52" s="26">
        <f t="shared" ca="1" si="15"/>
        <v>89558.005137136381</v>
      </c>
      <c r="Q52" s="26">
        <f t="shared" ca="1" si="16"/>
        <v>896.68746537394077</v>
      </c>
      <c r="R52">
        <f t="shared" ca="1" si="5"/>
        <v>-4.2247172136966604E-4</v>
      </c>
    </row>
    <row r="53" spans="1:18">
      <c r="A53" s="112">
        <v>-4340</v>
      </c>
      <c r="B53" s="112">
        <v>-1.8454999997629784E-2</v>
      </c>
      <c r="C53" s="112">
        <v>0.6</v>
      </c>
      <c r="D53" s="114">
        <f t="shared" si="6"/>
        <v>-0.434</v>
      </c>
      <c r="E53" s="114">
        <f t="shared" si="6"/>
        <v>-1.8454999997629784E-2</v>
      </c>
      <c r="F53" s="26">
        <f t="shared" si="7"/>
        <v>-0.26039999999999996</v>
      </c>
      <c r="G53" s="26">
        <f t="shared" si="7"/>
        <v>-1.107299999857787E-2</v>
      </c>
      <c r="H53" s="26">
        <f t="shared" si="8"/>
        <v>0.11301359999999998</v>
      </c>
      <c r="I53" s="26">
        <f t="shared" si="9"/>
        <v>-4.9047902399999989E-2</v>
      </c>
      <c r="J53" s="26">
        <f t="shared" si="10"/>
        <v>2.1286789641599996E-2</v>
      </c>
      <c r="K53" s="26">
        <f t="shared" si="11"/>
        <v>4.8056819993827953E-3</v>
      </c>
      <c r="L53" s="26">
        <f t="shared" si="12"/>
        <v>-2.0856659877321331E-3</v>
      </c>
      <c r="M53" s="26">
        <f t="shared" ca="1" si="4"/>
        <v>-1.7086324803454976E-2</v>
      </c>
      <c r="N53" s="26">
        <f t="shared" ca="1" si="13"/>
        <v>1.1239630722896688E-6</v>
      </c>
      <c r="O53" s="54">
        <f t="shared" ca="1" si="14"/>
        <v>38656.231922362786</v>
      </c>
      <c r="P53" s="26">
        <f t="shared" ca="1" si="15"/>
        <v>89518.381946274923</v>
      </c>
      <c r="Q53" s="26">
        <f t="shared" ca="1" si="16"/>
        <v>888.80197310742687</v>
      </c>
      <c r="R53">
        <f t="shared" ca="1" si="5"/>
        <v>-1.3686751941748079E-3</v>
      </c>
    </row>
    <row r="54" spans="1:18">
      <c r="A54" s="112">
        <v>-4337</v>
      </c>
      <c r="B54" s="112">
        <v>-2.0024999997986015E-2</v>
      </c>
      <c r="C54" s="112">
        <v>1</v>
      </c>
      <c r="D54" s="114">
        <f t="shared" si="6"/>
        <v>-0.43369999999999997</v>
      </c>
      <c r="E54" s="114">
        <f t="shared" si="6"/>
        <v>-2.0024999997986015E-2</v>
      </c>
      <c r="F54" s="26">
        <f t="shared" si="7"/>
        <v>-0.43369999999999997</v>
      </c>
      <c r="G54" s="26">
        <f t="shared" si="7"/>
        <v>-2.0024999997986015E-2</v>
      </c>
      <c r="H54" s="26">
        <f t="shared" si="8"/>
        <v>0.18809568999999998</v>
      </c>
      <c r="I54" s="26">
        <f t="shared" si="9"/>
        <v>-8.1577100752999981E-2</v>
      </c>
      <c r="J54" s="26">
        <f t="shared" si="10"/>
        <v>3.5379988596576088E-2</v>
      </c>
      <c r="K54" s="26">
        <f t="shared" si="11"/>
        <v>8.6848424991265334E-3</v>
      </c>
      <c r="L54" s="26">
        <f t="shared" si="12"/>
        <v>-3.7666161918711773E-3</v>
      </c>
      <c r="M54" s="26">
        <f t="shared" ca="1" si="4"/>
        <v>-1.7079098622278334E-2</v>
      </c>
      <c r="N54" s="26">
        <f t="shared" ca="1" si="13"/>
        <v>8.6783349153964081E-6</v>
      </c>
      <c r="O54" s="54">
        <f t="shared" ca="1" si="14"/>
        <v>107623.17187605829</v>
      </c>
      <c r="P54" s="26">
        <f t="shared" ca="1" si="15"/>
        <v>248002.4148115516</v>
      </c>
      <c r="Q54" s="26">
        <f t="shared" ca="1" si="16"/>
        <v>2339.539295451043</v>
      </c>
      <c r="R54">
        <f t="shared" ca="1" si="5"/>
        <v>-2.945901375707681E-3</v>
      </c>
    </row>
    <row r="55" spans="1:18">
      <c r="A55" s="112">
        <v>-4059.5</v>
      </c>
      <c r="B55" s="112">
        <v>-1.8599999995785765E-2</v>
      </c>
      <c r="C55" s="112">
        <v>1</v>
      </c>
      <c r="D55" s="114">
        <f t="shared" si="6"/>
        <v>-0.40594999999999998</v>
      </c>
      <c r="E55" s="114">
        <f t="shared" si="6"/>
        <v>-1.8599999995785765E-2</v>
      </c>
      <c r="F55" s="26">
        <f t="shared" si="7"/>
        <v>-0.40594999999999998</v>
      </c>
      <c r="G55" s="26">
        <f t="shared" si="7"/>
        <v>-1.8599999995785765E-2</v>
      </c>
      <c r="H55" s="26">
        <f t="shared" si="8"/>
        <v>0.16479540249999999</v>
      </c>
      <c r="I55" s="26">
        <f t="shared" si="9"/>
        <v>-6.6898693644874996E-2</v>
      </c>
      <c r="J55" s="26">
        <f t="shared" si="10"/>
        <v>2.7157524685137002E-2</v>
      </c>
      <c r="K55" s="26">
        <f t="shared" si="11"/>
        <v>7.5506699982892311E-3</v>
      </c>
      <c r="L55" s="26">
        <f t="shared" si="12"/>
        <v>-3.0651944858055133E-3</v>
      </c>
      <c r="M55" s="26">
        <f t="shared" ca="1" si="4"/>
        <v>-1.6371068128267573E-2</v>
      </c>
      <c r="N55" s="26">
        <f t="shared" ca="1" si="13"/>
        <v>4.9681372700381383E-6</v>
      </c>
      <c r="O55" s="54">
        <f t="shared" ca="1" si="14"/>
        <v>130819.44866013997</v>
      </c>
      <c r="P55" s="26">
        <f t="shared" ca="1" si="15"/>
        <v>191531.66397134674</v>
      </c>
      <c r="Q55" s="26">
        <f t="shared" ca="1" si="16"/>
        <v>5001.5990441599433</v>
      </c>
      <c r="R55">
        <f t="shared" ca="1" si="5"/>
        <v>-2.2289318675181927E-3</v>
      </c>
    </row>
    <row r="56" spans="1:18">
      <c r="A56" s="112">
        <v>-4037</v>
      </c>
      <c r="B56" s="112">
        <v>-1.3924999999289867E-2</v>
      </c>
      <c r="C56" s="112">
        <v>1</v>
      </c>
      <c r="D56" s="114">
        <f t="shared" si="6"/>
        <v>-0.4037</v>
      </c>
      <c r="E56" s="114">
        <f t="shared" si="6"/>
        <v>-1.3924999999289867E-2</v>
      </c>
      <c r="F56" s="26">
        <f t="shared" si="7"/>
        <v>-0.4037</v>
      </c>
      <c r="G56" s="26">
        <f t="shared" si="7"/>
        <v>-1.3924999999289867E-2</v>
      </c>
      <c r="H56" s="26">
        <f t="shared" si="8"/>
        <v>0.16297369</v>
      </c>
      <c r="I56" s="26">
        <f t="shared" si="9"/>
        <v>-6.5792478653000003E-2</v>
      </c>
      <c r="J56" s="26">
        <f t="shared" si="10"/>
        <v>2.6560423632216102E-2</v>
      </c>
      <c r="K56" s="26">
        <f t="shared" si="11"/>
        <v>5.6215224997133188E-3</v>
      </c>
      <c r="L56" s="26">
        <f t="shared" si="12"/>
        <v>-2.2694086331342669E-3</v>
      </c>
      <c r="M56" s="26">
        <f t="shared" ca="1" si="4"/>
        <v>-1.6310225470623003E-2</v>
      </c>
      <c r="N56" s="26">
        <f t="shared" ca="1" si="13"/>
        <v>5.6893005490963857E-6</v>
      </c>
      <c r="O56" s="54">
        <f t="shared" ca="1" si="14"/>
        <v>132742.83022431599</v>
      </c>
      <c r="P56" s="26">
        <f t="shared" ca="1" si="15"/>
        <v>187338.09034811167</v>
      </c>
      <c r="Q56" s="26">
        <f t="shared" ca="1" si="16"/>
        <v>6419.7864691502391</v>
      </c>
      <c r="R56">
        <f t="shared" ca="1" si="5"/>
        <v>2.3852254713331369E-3</v>
      </c>
    </row>
    <row r="57" spans="1:18">
      <c r="A57" s="112">
        <v>-3007.5</v>
      </c>
      <c r="B57" s="112">
        <v>-1.5879999999015126E-2</v>
      </c>
      <c r="C57" s="112">
        <v>1</v>
      </c>
      <c r="D57" s="114">
        <f t="shared" si="6"/>
        <v>-0.30075000000000002</v>
      </c>
      <c r="E57" s="114">
        <f t="shared" si="6"/>
        <v>-1.5879999999015126E-2</v>
      </c>
      <c r="F57" s="26">
        <f t="shared" si="7"/>
        <v>-0.30075000000000002</v>
      </c>
      <c r="G57" s="26">
        <f t="shared" si="7"/>
        <v>-1.5879999999015126E-2</v>
      </c>
      <c r="H57" s="26">
        <f t="shared" si="8"/>
        <v>9.0450562500000012E-2</v>
      </c>
      <c r="I57" s="26">
        <f t="shared" si="9"/>
        <v>-2.7203006671875005E-2</v>
      </c>
      <c r="J57" s="26">
        <f t="shared" si="10"/>
        <v>8.1813042565664091E-3</v>
      </c>
      <c r="K57" s="26">
        <f t="shared" si="11"/>
        <v>4.7759099997037998E-3</v>
      </c>
      <c r="L57" s="26">
        <f t="shared" si="12"/>
        <v>-1.4363549324109179E-3</v>
      </c>
      <c r="M57" s="26">
        <f t="shared" ca="1" si="4"/>
        <v>-1.2975227238438462E-2</v>
      </c>
      <c r="N57" s="26">
        <f t="shared" ca="1" si="13"/>
        <v>8.4377047905881741E-6</v>
      </c>
      <c r="O57" s="54">
        <f t="shared" ca="1" si="14"/>
        <v>223829.93786539097</v>
      </c>
      <c r="P57" s="26">
        <f t="shared" ca="1" si="15"/>
        <v>50443.600222354573</v>
      </c>
      <c r="Q57" s="26">
        <f t="shared" ca="1" si="16"/>
        <v>220408.09700168777</v>
      </c>
      <c r="R57">
        <f t="shared" ca="1" si="5"/>
        <v>-2.9047727605766641E-3</v>
      </c>
    </row>
    <row r="58" spans="1:18">
      <c r="A58" s="112">
        <v>-2878.5</v>
      </c>
      <c r="B58" s="112">
        <v>-1.0689999995520338E-2</v>
      </c>
      <c r="C58" s="112">
        <v>1</v>
      </c>
      <c r="D58" s="114">
        <f t="shared" si="6"/>
        <v>-0.28784999999999999</v>
      </c>
      <c r="E58" s="114">
        <f t="shared" si="6"/>
        <v>-1.0689999995520338E-2</v>
      </c>
      <c r="F58" s="26">
        <f t="shared" si="7"/>
        <v>-0.28784999999999999</v>
      </c>
      <c r="G58" s="26">
        <f t="shared" si="7"/>
        <v>-1.0689999995520338E-2</v>
      </c>
      <c r="H58" s="26">
        <f t="shared" si="8"/>
        <v>8.2857622499999992E-2</v>
      </c>
      <c r="I58" s="26">
        <f t="shared" si="9"/>
        <v>-2.3850566636624996E-2</v>
      </c>
      <c r="J58" s="26">
        <f t="shared" si="10"/>
        <v>6.8653856063525046E-3</v>
      </c>
      <c r="K58" s="26">
        <f t="shared" si="11"/>
        <v>3.0771164987105294E-3</v>
      </c>
      <c r="L58" s="26">
        <f t="shared" si="12"/>
        <v>-8.8574798415382591E-4</v>
      </c>
      <c r="M58" s="26">
        <f t="shared" ca="1" si="4"/>
        <v>-1.2481293349018933E-2</v>
      </c>
      <c r="N58" s="26">
        <f t="shared" ca="1" si="13"/>
        <v>3.2087318782882399E-6</v>
      </c>
      <c r="O58" s="54">
        <f t="shared" ca="1" si="14"/>
        <v>235242.59100528801</v>
      </c>
      <c r="P58" s="26">
        <f t="shared" ca="1" si="15"/>
        <v>40075.450027271814</v>
      </c>
      <c r="Q58" s="26">
        <f t="shared" ca="1" si="16"/>
        <v>262790.264590137</v>
      </c>
      <c r="R58">
        <f t="shared" ca="1" si="5"/>
        <v>1.7912933534985943E-3</v>
      </c>
    </row>
    <row r="59" spans="1:18">
      <c r="A59" s="112">
        <v>-2827</v>
      </c>
      <c r="B59" s="112">
        <v>-1.3825000001816079E-2</v>
      </c>
      <c r="C59" s="112">
        <v>1</v>
      </c>
      <c r="D59" s="114">
        <f t="shared" si="6"/>
        <v>-0.28270000000000001</v>
      </c>
      <c r="E59" s="114">
        <f t="shared" si="6"/>
        <v>-1.3825000001816079E-2</v>
      </c>
      <c r="F59" s="26">
        <f t="shared" si="7"/>
        <v>-0.28270000000000001</v>
      </c>
      <c r="G59" s="26">
        <f t="shared" si="7"/>
        <v>-1.3825000001816079E-2</v>
      </c>
      <c r="H59" s="26">
        <f t="shared" si="8"/>
        <v>7.9919290000000004E-2</v>
      </c>
      <c r="I59" s="26">
        <f t="shared" si="9"/>
        <v>-2.2593183283000001E-2</v>
      </c>
      <c r="J59" s="26">
        <f t="shared" si="10"/>
        <v>6.3870929141041002E-3</v>
      </c>
      <c r="K59" s="26">
        <f t="shared" si="11"/>
        <v>3.9083275005134055E-3</v>
      </c>
      <c r="L59" s="26">
        <f t="shared" si="12"/>
        <v>-1.1048841843951398E-3</v>
      </c>
      <c r="M59" s="26">
        <f t="shared" ca="1" si="4"/>
        <v>-1.2279372487164542E-2</v>
      </c>
      <c r="N59" s="26">
        <f t="shared" ca="1" si="13"/>
        <v>2.3889644140478885E-6</v>
      </c>
      <c r="O59" s="54">
        <f t="shared" ca="1" si="14"/>
        <v>239773.42485570358</v>
      </c>
      <c r="P59" s="26">
        <f t="shared" ca="1" si="15"/>
        <v>36308.92095058089</v>
      </c>
      <c r="Q59" s="26">
        <f t="shared" ca="1" si="16"/>
        <v>280379.38684087776</v>
      </c>
      <c r="R59">
        <f t="shared" ca="1" si="5"/>
        <v>-1.5456275146515375E-3</v>
      </c>
    </row>
    <row r="60" spans="1:18">
      <c r="A60" s="112">
        <v>-2474.5</v>
      </c>
      <c r="B60" s="112">
        <v>-1.434999999764841E-2</v>
      </c>
      <c r="C60" s="112">
        <v>1</v>
      </c>
      <c r="D60" s="114">
        <f t="shared" si="6"/>
        <v>-0.24745</v>
      </c>
      <c r="E60" s="114">
        <f t="shared" si="6"/>
        <v>-1.434999999764841E-2</v>
      </c>
      <c r="F60" s="26">
        <f t="shared" si="7"/>
        <v>-0.24745</v>
      </c>
      <c r="G60" s="26">
        <f t="shared" si="7"/>
        <v>-1.434999999764841E-2</v>
      </c>
      <c r="H60" s="26">
        <f t="shared" si="8"/>
        <v>6.12315025E-2</v>
      </c>
      <c r="I60" s="26">
        <f t="shared" si="9"/>
        <v>-1.5151735293625001E-2</v>
      </c>
      <c r="J60" s="26">
        <f t="shared" si="10"/>
        <v>3.7492968984075064E-3</v>
      </c>
      <c r="K60" s="26">
        <f t="shared" si="11"/>
        <v>3.5509074994180992E-3</v>
      </c>
      <c r="L60" s="26">
        <f t="shared" si="12"/>
        <v>-8.786720607310087E-4</v>
      </c>
      <c r="M60" s="26">
        <f t="shared" ca="1" si="4"/>
        <v>-1.0824826581737092E-2</v>
      </c>
      <c r="N60" s="26">
        <f t="shared" ca="1" si="13"/>
        <v>1.2426847612247875E-5</v>
      </c>
      <c r="O60" s="54">
        <f t="shared" ca="1" si="14"/>
        <v>270241.37826147885</v>
      </c>
      <c r="P60" s="26">
        <f t="shared" ca="1" si="15"/>
        <v>15919.934073487424</v>
      </c>
      <c r="Q60" s="26">
        <f t="shared" ca="1" si="16"/>
        <v>409170.49317913328</v>
      </c>
      <c r="R60">
        <f t="shared" ca="1" si="5"/>
        <v>-3.5251734159113188E-3</v>
      </c>
    </row>
    <row r="61" spans="1:18">
      <c r="A61" s="112">
        <v>-2468</v>
      </c>
      <c r="B61" s="112">
        <v>-7.9350000014528632E-3</v>
      </c>
      <c r="C61" s="112">
        <v>1</v>
      </c>
      <c r="D61" s="114">
        <f t="shared" si="6"/>
        <v>-0.24679999999999999</v>
      </c>
      <c r="E61" s="114">
        <f t="shared" si="6"/>
        <v>-7.9350000014528632E-3</v>
      </c>
      <c r="F61" s="26">
        <f t="shared" si="7"/>
        <v>-0.24679999999999999</v>
      </c>
      <c r="G61" s="26">
        <f t="shared" si="7"/>
        <v>-7.9350000014528632E-3</v>
      </c>
      <c r="H61" s="26">
        <f t="shared" si="8"/>
        <v>6.0910239999999997E-2</v>
      </c>
      <c r="I61" s="26">
        <f t="shared" si="9"/>
        <v>-1.5032647231999999E-2</v>
      </c>
      <c r="J61" s="26">
        <f t="shared" si="10"/>
        <v>3.7100573368575997E-3</v>
      </c>
      <c r="K61" s="26">
        <f t="shared" si="11"/>
        <v>1.9583580003585664E-3</v>
      </c>
      <c r="L61" s="26">
        <f t="shared" si="12"/>
        <v>-4.8332275448849415E-4</v>
      </c>
      <c r="M61" s="26">
        <f t="shared" ca="1" si="4"/>
        <v>-1.0796817751796538E-2</v>
      </c>
      <c r="N61" s="26">
        <f t="shared" ca="1" si="13"/>
        <v>8.1900008361821345E-6</v>
      </c>
      <c r="O61" s="54">
        <f t="shared" ca="1" si="14"/>
        <v>270792.39291262085</v>
      </c>
      <c r="P61" s="26">
        <f t="shared" ca="1" si="15"/>
        <v>15628.365377075746</v>
      </c>
      <c r="Q61" s="26">
        <f t="shared" ca="1" si="16"/>
        <v>411660.3707137634</v>
      </c>
      <c r="R61">
        <f t="shared" ca="1" si="5"/>
        <v>2.8618177503436752E-3</v>
      </c>
    </row>
    <row r="62" spans="1:18">
      <c r="A62" s="112">
        <v>-2201</v>
      </c>
      <c r="B62" s="112">
        <v>-1.2165000000095461E-2</v>
      </c>
      <c r="C62" s="112">
        <v>0.6</v>
      </c>
      <c r="D62" s="114">
        <f t="shared" si="6"/>
        <v>-0.22009999999999999</v>
      </c>
      <c r="E62" s="114">
        <f t="shared" si="6"/>
        <v>-1.2165000000095461E-2</v>
      </c>
      <c r="F62" s="26">
        <f t="shared" si="7"/>
        <v>-0.13205999999999998</v>
      </c>
      <c r="G62" s="26">
        <f t="shared" si="7"/>
        <v>-7.2990000000572762E-3</v>
      </c>
      <c r="H62" s="26">
        <f t="shared" si="8"/>
        <v>2.9066405999999996E-2</v>
      </c>
      <c r="I62" s="26">
        <f t="shared" si="9"/>
        <v>-6.3975159605999992E-3</v>
      </c>
      <c r="J62" s="26">
        <f t="shared" si="10"/>
        <v>1.4080932629280598E-3</v>
      </c>
      <c r="K62" s="26">
        <f t="shared" si="11"/>
        <v>1.6065099000126064E-3</v>
      </c>
      <c r="L62" s="26">
        <f t="shared" si="12"/>
        <v>-3.5359282899277467E-4</v>
      </c>
      <c r="M62" s="26">
        <f t="shared" ca="1" si="4"/>
        <v>-9.6091422249300097E-3</v>
      </c>
      <c r="N62" s="26">
        <f t="shared" ca="1" si="13"/>
        <v>3.9194453801242131E-6</v>
      </c>
      <c r="O62" s="54">
        <f t="shared" ca="1" si="14"/>
        <v>105480.74857088948</v>
      </c>
      <c r="P62" s="26">
        <f t="shared" ca="1" si="15"/>
        <v>2198.9978465407498</v>
      </c>
      <c r="Q62" s="26">
        <f t="shared" ca="1" si="16"/>
        <v>185940.02199044341</v>
      </c>
      <c r="R62">
        <f t="shared" ca="1" si="5"/>
        <v>-2.5558577751654508E-3</v>
      </c>
    </row>
    <row r="63" spans="1:18">
      <c r="A63" s="112">
        <v>-2094.5</v>
      </c>
      <c r="B63" s="112">
        <v>-1.2649999996938277E-2</v>
      </c>
      <c r="C63" s="112">
        <v>1</v>
      </c>
      <c r="D63" s="114">
        <f t="shared" si="6"/>
        <v>-0.20945</v>
      </c>
      <c r="E63" s="114">
        <f t="shared" si="6"/>
        <v>-1.2649999996938277E-2</v>
      </c>
      <c r="F63" s="26">
        <f t="shared" si="7"/>
        <v>-0.20945</v>
      </c>
      <c r="G63" s="26">
        <f t="shared" si="7"/>
        <v>-1.2649999996938277E-2</v>
      </c>
      <c r="H63" s="26">
        <f t="shared" si="8"/>
        <v>4.3869302499999999E-2</v>
      </c>
      <c r="I63" s="26">
        <f t="shared" si="9"/>
        <v>-9.1884254086250002E-3</v>
      </c>
      <c r="J63" s="26">
        <f t="shared" si="10"/>
        <v>1.9245157018365064E-3</v>
      </c>
      <c r="K63" s="26">
        <f t="shared" si="11"/>
        <v>2.6495424993587223E-3</v>
      </c>
      <c r="L63" s="26">
        <f t="shared" si="12"/>
        <v>-5.5494667649068439E-4</v>
      </c>
      <c r="M63" s="26">
        <f t="shared" ca="1" si="4"/>
        <v>-9.1151653239901157E-3</v>
      </c>
      <c r="N63" s="26">
        <f t="shared" ca="1" si="13"/>
        <v>1.2495056165076535E-5</v>
      </c>
      <c r="O63" s="54">
        <f t="shared" ca="1" si="14"/>
        <v>301602.85337394034</v>
      </c>
      <c r="P63" s="26">
        <f t="shared" ca="1" si="15"/>
        <v>3589.6344649375492</v>
      </c>
      <c r="Q63" s="26">
        <f t="shared" ca="1" si="16"/>
        <v>559387.5792810159</v>
      </c>
      <c r="R63">
        <f t="shared" ca="1" si="5"/>
        <v>-3.5348346729481613E-3</v>
      </c>
    </row>
    <row r="64" spans="1:18">
      <c r="A64" s="112">
        <v>-2065</v>
      </c>
      <c r="B64" s="112">
        <v>-9.404999997059349E-3</v>
      </c>
      <c r="C64" s="112">
        <v>1</v>
      </c>
      <c r="D64" s="114">
        <f t="shared" si="6"/>
        <v>-0.20649999999999999</v>
      </c>
      <c r="E64" s="114">
        <f t="shared" si="6"/>
        <v>-9.404999997059349E-3</v>
      </c>
      <c r="F64" s="26">
        <f t="shared" si="7"/>
        <v>-0.20649999999999999</v>
      </c>
      <c r="G64" s="26">
        <f t="shared" si="7"/>
        <v>-9.404999997059349E-3</v>
      </c>
      <c r="H64" s="26">
        <f t="shared" si="8"/>
        <v>4.2642249999999993E-2</v>
      </c>
      <c r="I64" s="26">
        <f t="shared" si="9"/>
        <v>-8.8056246249999977E-3</v>
      </c>
      <c r="J64" s="26">
        <f t="shared" si="10"/>
        <v>1.8183614850624994E-3</v>
      </c>
      <c r="K64" s="26">
        <f t="shared" si="11"/>
        <v>1.9421324993927555E-3</v>
      </c>
      <c r="L64" s="26">
        <f t="shared" si="12"/>
        <v>-4.0105036112460398E-4</v>
      </c>
      <c r="M64" s="26">
        <f t="shared" ca="1" si="4"/>
        <v>-8.9762945102569228E-3</v>
      </c>
      <c r="N64" s="26">
        <f t="shared" ca="1" si="13"/>
        <v>1.8378839441450524E-7</v>
      </c>
      <c r="O64" s="54">
        <f t="shared" ca="1" si="14"/>
        <v>303956.38772960909</v>
      </c>
      <c r="P64" s="26">
        <f t="shared" ca="1" si="15"/>
        <v>3014.6414411719379</v>
      </c>
      <c r="Q64" s="26">
        <f t="shared" ca="1" si="16"/>
        <v>571341.07202422281</v>
      </c>
      <c r="R64">
        <f t="shared" ca="1" si="5"/>
        <v>-4.2870548680242621E-4</v>
      </c>
    </row>
    <row r="65" spans="1:18">
      <c r="A65" s="112">
        <v>-1959</v>
      </c>
      <c r="B65" s="112">
        <v>-9.5450000007986091E-3</v>
      </c>
      <c r="C65" s="112">
        <v>1</v>
      </c>
      <c r="D65" s="114">
        <f t="shared" si="6"/>
        <v>-0.19589999999999999</v>
      </c>
      <c r="E65" s="114">
        <f t="shared" si="6"/>
        <v>-9.5450000007986091E-3</v>
      </c>
      <c r="F65" s="26">
        <f t="shared" si="7"/>
        <v>-0.19589999999999999</v>
      </c>
      <c r="G65" s="26">
        <f t="shared" si="7"/>
        <v>-9.5450000007986091E-3</v>
      </c>
      <c r="H65" s="26">
        <f t="shared" si="8"/>
        <v>3.8376809999999997E-2</v>
      </c>
      <c r="I65" s="26">
        <f t="shared" si="9"/>
        <v>-7.5180170789999994E-3</v>
      </c>
      <c r="J65" s="26">
        <f t="shared" si="10"/>
        <v>1.4727795457760999E-3</v>
      </c>
      <c r="K65" s="26">
        <f t="shared" si="11"/>
        <v>1.8698655001564474E-3</v>
      </c>
      <c r="L65" s="26">
        <f t="shared" si="12"/>
        <v>-3.6630665148064802E-4</v>
      </c>
      <c r="M65" s="26">
        <f t="shared" ca="1" si="4"/>
        <v>-8.4699923754040958E-3</v>
      </c>
      <c r="N65" s="26">
        <f t="shared" ca="1" si="13"/>
        <v>1.1556413946563502E-6</v>
      </c>
      <c r="O65" s="54">
        <f t="shared" ca="1" si="14"/>
        <v>312304.11685880658</v>
      </c>
      <c r="P65" s="26">
        <f t="shared" ca="1" si="15"/>
        <v>1374.4389536972594</v>
      </c>
      <c r="Q65" s="26">
        <f t="shared" ca="1" si="16"/>
        <v>614486.38850280747</v>
      </c>
      <c r="R65">
        <f t="shared" ca="1" si="5"/>
        <v>-1.0750076253945133E-3</v>
      </c>
    </row>
    <row r="66" spans="1:18">
      <c r="A66" s="112">
        <v>-1110</v>
      </c>
      <c r="B66" s="112">
        <v>-5.4549999986193143E-3</v>
      </c>
      <c r="C66" s="112">
        <v>1</v>
      </c>
      <c r="D66" s="114">
        <f t="shared" si="6"/>
        <v>-0.111</v>
      </c>
      <c r="E66" s="114">
        <f t="shared" si="6"/>
        <v>-5.4549999986193143E-3</v>
      </c>
      <c r="F66" s="26">
        <f t="shared" si="7"/>
        <v>-0.111</v>
      </c>
      <c r="G66" s="26">
        <f t="shared" si="7"/>
        <v>-5.4549999986193143E-3</v>
      </c>
      <c r="H66" s="26">
        <f t="shared" si="8"/>
        <v>1.2321E-2</v>
      </c>
      <c r="I66" s="26">
        <f t="shared" si="9"/>
        <v>-1.367631E-3</v>
      </c>
      <c r="J66" s="26">
        <f t="shared" si="10"/>
        <v>1.51807041E-4</v>
      </c>
      <c r="K66" s="26">
        <f t="shared" si="11"/>
        <v>6.055049998467439E-4</v>
      </c>
      <c r="L66" s="26">
        <f t="shared" si="12"/>
        <v>-6.7211054982988571E-5</v>
      </c>
      <c r="M66" s="26">
        <f t="shared" ca="1" si="4"/>
        <v>-4.002220750403772E-3</v>
      </c>
      <c r="N66" s="26">
        <f t="shared" ca="1" si="13"/>
        <v>2.1105675440457162E-6</v>
      </c>
      <c r="O66" s="54">
        <f t="shared" ca="1" si="14"/>
        <v>371794.32937674684</v>
      </c>
      <c r="P66" s="26">
        <f t="shared" ca="1" si="15"/>
        <v>9335.0190168494937</v>
      </c>
      <c r="Q66" s="26">
        <f t="shared" ca="1" si="16"/>
        <v>956017.63145665801</v>
      </c>
      <c r="R66">
        <f t="shared" ca="1" si="5"/>
        <v>-1.4527792482155423E-3</v>
      </c>
    </row>
    <row r="67" spans="1:18">
      <c r="A67" s="112">
        <v>-997</v>
      </c>
      <c r="B67" s="112">
        <v>2.7500000578584149E-4</v>
      </c>
      <c r="C67" s="112">
        <v>0.6</v>
      </c>
      <c r="D67" s="114">
        <f t="shared" si="6"/>
        <v>-9.9699999999999997E-2</v>
      </c>
      <c r="E67" s="114">
        <f t="shared" si="6"/>
        <v>2.7500000578584149E-4</v>
      </c>
      <c r="F67" s="26">
        <f t="shared" si="7"/>
        <v>-5.9819999999999998E-2</v>
      </c>
      <c r="G67" s="26">
        <f t="shared" si="7"/>
        <v>1.650000034715049E-4</v>
      </c>
      <c r="H67" s="26">
        <f t="shared" si="8"/>
        <v>5.9640539999999999E-3</v>
      </c>
      <c r="I67" s="26">
        <f t="shared" si="9"/>
        <v>-5.9461618379999992E-4</v>
      </c>
      <c r="J67" s="26">
        <f t="shared" si="10"/>
        <v>5.9283233524859987E-5</v>
      </c>
      <c r="K67" s="26">
        <f t="shared" si="11"/>
        <v>-1.6450500346109037E-5</v>
      </c>
      <c r="L67" s="26">
        <f t="shared" si="12"/>
        <v>1.6401148845070709E-6</v>
      </c>
      <c r="M67" s="26">
        <f t="shared" ca="1" si="4"/>
        <v>-3.3522546171147046E-3</v>
      </c>
      <c r="N67" s="26">
        <f t="shared" ca="1" si="13"/>
        <v>7.8941856596120291E-6</v>
      </c>
      <c r="O67" s="54">
        <f t="shared" ca="1" si="14"/>
        <v>136283.13669101996</v>
      </c>
      <c r="P67" s="26">
        <f t="shared" ca="1" si="15"/>
        <v>4612.0744628636294</v>
      </c>
      <c r="Q67" s="26">
        <f t="shared" ca="1" si="16"/>
        <v>359616.91618570022</v>
      </c>
      <c r="R67">
        <f t="shared" ca="1" si="5"/>
        <v>3.6272546229005461E-3</v>
      </c>
    </row>
    <row r="68" spans="1:18">
      <c r="A68" s="112">
        <v>-996.5</v>
      </c>
      <c r="B68" s="112">
        <v>-8.6700000028940849E-3</v>
      </c>
      <c r="C68" s="112">
        <v>0.6</v>
      </c>
      <c r="D68" s="114">
        <f t="shared" si="6"/>
        <v>-9.9650000000000002E-2</v>
      </c>
      <c r="E68" s="114">
        <f t="shared" si="6"/>
        <v>-8.6700000028940849E-3</v>
      </c>
      <c r="F68" s="26">
        <f t="shared" si="7"/>
        <v>-5.9789999999999996E-2</v>
      </c>
      <c r="G68" s="26">
        <f t="shared" si="7"/>
        <v>-5.2020000017364504E-3</v>
      </c>
      <c r="H68" s="26">
        <f t="shared" si="8"/>
        <v>5.9580735000000001E-3</v>
      </c>
      <c r="I68" s="26">
        <f t="shared" si="9"/>
        <v>-5.9372202427500007E-4</v>
      </c>
      <c r="J68" s="26">
        <f t="shared" si="10"/>
        <v>5.9164399719003758E-5</v>
      </c>
      <c r="K68" s="26">
        <f t="shared" si="11"/>
        <v>5.1837930017303727E-4</v>
      </c>
      <c r="L68" s="26">
        <f t="shared" si="12"/>
        <v>-5.1656497262243163E-5</v>
      </c>
      <c r="M68" s="26">
        <f t="shared" ca="1" si="4"/>
        <v>-3.3493497831799893E-3</v>
      </c>
      <c r="N68" s="26">
        <f t="shared" ca="1" si="13"/>
        <v>1.6985591256326191E-5</v>
      </c>
      <c r="O68" s="54">
        <f t="shared" ca="1" si="14"/>
        <v>136293.68058960664</v>
      </c>
      <c r="P68" s="26">
        <f t="shared" ca="1" si="15"/>
        <v>4617.9990394947699</v>
      </c>
      <c r="Q68" s="26">
        <f t="shared" ca="1" si="16"/>
        <v>359684.49594803579</v>
      </c>
      <c r="R68">
        <f t="shared" ca="1" si="5"/>
        <v>-5.3206502197140956E-3</v>
      </c>
    </row>
    <row r="69" spans="1:18">
      <c r="A69" s="112">
        <v>-845.5</v>
      </c>
      <c r="B69" s="112">
        <v>-4.8600000009173527E-3</v>
      </c>
      <c r="C69" s="112">
        <v>1</v>
      </c>
      <c r="D69" s="114">
        <f t="shared" si="6"/>
        <v>-8.455E-2</v>
      </c>
      <c r="E69" s="114">
        <f t="shared" si="6"/>
        <v>-4.8600000009173527E-3</v>
      </c>
      <c r="F69" s="26">
        <f t="shared" si="7"/>
        <v>-8.455E-2</v>
      </c>
      <c r="G69" s="26">
        <f t="shared" si="7"/>
        <v>-4.8600000009173527E-3</v>
      </c>
      <c r="H69" s="26">
        <f t="shared" si="8"/>
        <v>7.1487025000000004E-3</v>
      </c>
      <c r="I69" s="26">
        <f t="shared" si="9"/>
        <v>-6.0442279637500009E-4</v>
      </c>
      <c r="J69" s="26">
        <f t="shared" si="10"/>
        <v>5.1103947433506257E-5</v>
      </c>
      <c r="K69" s="26">
        <f t="shared" si="11"/>
        <v>4.109130000775622E-4</v>
      </c>
      <c r="L69" s="26">
        <f t="shared" si="12"/>
        <v>-3.4742694156557885E-5</v>
      </c>
      <c r="M69" s="26">
        <f t="shared" ca="1" si="4"/>
        <v>-2.4604490846749324E-3</v>
      </c>
      <c r="N69" s="26">
        <f t="shared" ca="1" si="13"/>
        <v>5.7578445996398392E-6</v>
      </c>
      <c r="O69" s="54">
        <f t="shared" ca="1" si="14"/>
        <v>387163.3019918038</v>
      </c>
      <c r="P69" s="26">
        <f t="shared" ca="1" si="15"/>
        <v>18211.512453821582</v>
      </c>
      <c r="Q69" s="26">
        <f t="shared" ca="1" si="16"/>
        <v>1054850.5087363438</v>
      </c>
      <c r="R69">
        <f t="shared" ca="1" si="5"/>
        <v>-2.3995509162424203E-3</v>
      </c>
    </row>
    <row r="70" spans="1:18">
      <c r="A70" s="112">
        <v>-845</v>
      </c>
      <c r="B70" s="112">
        <v>-1.5050000001792796E-3</v>
      </c>
      <c r="C70" s="112">
        <v>1</v>
      </c>
      <c r="D70" s="114">
        <f t="shared" si="6"/>
        <v>-8.4500000000000006E-2</v>
      </c>
      <c r="E70" s="114">
        <f t="shared" si="6"/>
        <v>-1.5050000001792796E-3</v>
      </c>
      <c r="F70" s="26">
        <f t="shared" si="7"/>
        <v>-8.4500000000000006E-2</v>
      </c>
      <c r="G70" s="26">
        <f t="shared" si="7"/>
        <v>-1.5050000001792796E-3</v>
      </c>
      <c r="H70" s="26">
        <f t="shared" si="8"/>
        <v>7.1402500000000008E-3</v>
      </c>
      <c r="I70" s="26">
        <f t="shared" si="9"/>
        <v>-6.0335112500000006E-4</v>
      </c>
      <c r="J70" s="26">
        <f t="shared" si="10"/>
        <v>5.0983170062500008E-5</v>
      </c>
      <c r="K70" s="26">
        <f t="shared" si="11"/>
        <v>1.2717250001514913E-4</v>
      </c>
      <c r="L70" s="26">
        <f t="shared" si="12"/>
        <v>-1.0746076251280103E-5</v>
      </c>
      <c r="M70" s="26">
        <f t="shared" ca="1" si="4"/>
        <v>-2.4574671590168991E-3</v>
      </c>
      <c r="N70" s="26">
        <f t="shared" ca="1" si="13"/>
        <v>9.0719368866420708E-7</v>
      </c>
      <c r="O70" s="54">
        <f t="shared" ca="1" si="14"/>
        <v>387190.75452431705</v>
      </c>
      <c r="P70" s="26">
        <f t="shared" ca="1" si="15"/>
        <v>18230.67191571695</v>
      </c>
      <c r="Q70" s="26">
        <f t="shared" ca="1" si="16"/>
        <v>1055031.6814905021</v>
      </c>
      <c r="R70">
        <f t="shared" ca="1" si="5"/>
        <v>9.5246715883761952E-4</v>
      </c>
    </row>
    <row r="71" spans="1:18">
      <c r="A71" s="112">
        <v>-839</v>
      </c>
      <c r="B71" s="112">
        <v>-3.6449999970500357E-3</v>
      </c>
      <c r="C71" s="112">
        <v>1</v>
      </c>
      <c r="D71" s="114">
        <f t="shared" si="6"/>
        <v>-8.3900000000000002E-2</v>
      </c>
      <c r="E71" s="114">
        <f t="shared" si="6"/>
        <v>-3.6449999970500357E-3</v>
      </c>
      <c r="F71" s="26">
        <f t="shared" si="7"/>
        <v>-8.3900000000000002E-2</v>
      </c>
      <c r="G71" s="26">
        <f t="shared" si="7"/>
        <v>-3.6449999970500357E-3</v>
      </c>
      <c r="H71" s="26">
        <f t="shared" si="8"/>
        <v>7.0392100000000006E-3</v>
      </c>
      <c r="I71" s="26">
        <f t="shared" si="9"/>
        <v>-5.9058971900000003E-4</v>
      </c>
      <c r="J71" s="26">
        <f t="shared" si="10"/>
        <v>4.9550477424100001E-5</v>
      </c>
      <c r="K71" s="26">
        <f t="shared" si="11"/>
        <v>3.0581549975249798E-4</v>
      </c>
      <c r="L71" s="26">
        <f t="shared" si="12"/>
        <v>-2.5657920429234581E-5</v>
      </c>
      <c r="M71" s="26">
        <f t="shared" ca="1" si="4"/>
        <v>-2.4216642057263752E-3</v>
      </c>
      <c r="N71" s="26">
        <f t="shared" ca="1" si="13"/>
        <v>1.4965504583334867E-6</v>
      </c>
      <c r="O71" s="54">
        <f t="shared" ca="1" si="14"/>
        <v>387519.70279045386</v>
      </c>
      <c r="P71" s="26">
        <f t="shared" ca="1" si="15"/>
        <v>18461.251746952948</v>
      </c>
      <c r="Q71" s="26">
        <f t="shared" ca="1" si="16"/>
        <v>1057203.9450763778</v>
      </c>
      <c r="R71">
        <f t="shared" ca="1" si="5"/>
        <v>-1.2233357913236606E-3</v>
      </c>
    </row>
    <row r="72" spans="1:18">
      <c r="A72" s="112">
        <v>-838.5</v>
      </c>
      <c r="B72" s="112">
        <v>-2.2899999967194162E-3</v>
      </c>
      <c r="C72" s="112">
        <v>1</v>
      </c>
      <c r="D72" s="114">
        <f t="shared" si="6"/>
        <v>-8.3849999999999994E-2</v>
      </c>
      <c r="E72" s="114">
        <f t="shared" si="6"/>
        <v>-2.2899999967194162E-3</v>
      </c>
      <c r="F72" s="26">
        <f t="shared" si="7"/>
        <v>-8.3849999999999994E-2</v>
      </c>
      <c r="G72" s="26">
        <f t="shared" si="7"/>
        <v>-2.2899999967194162E-3</v>
      </c>
      <c r="H72" s="26">
        <f t="shared" si="8"/>
        <v>7.0308224999999988E-3</v>
      </c>
      <c r="I72" s="26">
        <f t="shared" si="9"/>
        <v>-5.8953446662499988E-4</v>
      </c>
      <c r="J72" s="26">
        <f t="shared" si="10"/>
        <v>4.9432465026506238E-5</v>
      </c>
      <c r="K72" s="26">
        <f t="shared" si="11"/>
        <v>1.9201649972492305E-4</v>
      </c>
      <c r="L72" s="26">
        <f t="shared" si="12"/>
        <v>-1.6100583501934797E-5</v>
      </c>
      <c r="M72" s="26">
        <f t="shared" ca="1" si="4"/>
        <v>-2.418678972502654E-3</v>
      </c>
      <c r="N72" s="26">
        <f t="shared" ca="1" si="13"/>
        <v>1.6558278808623088E-8</v>
      </c>
      <c r="O72" s="54">
        <f t="shared" ca="1" si="14"/>
        <v>387547.07494593173</v>
      </c>
      <c r="P72" s="26">
        <f t="shared" ca="1" si="15"/>
        <v>18480.522184201818</v>
      </c>
      <c r="Q72" s="26">
        <f t="shared" ca="1" si="16"/>
        <v>1057384.8159511073</v>
      </c>
      <c r="R72">
        <f t="shared" ca="1" si="5"/>
        <v>1.2867897578323776E-4</v>
      </c>
    </row>
    <row r="73" spans="1:18">
      <c r="A73" s="112">
        <v>-778</v>
      </c>
      <c r="B73" s="112">
        <v>-5.5349999965983443E-3</v>
      </c>
      <c r="C73" s="112">
        <v>1</v>
      </c>
      <c r="D73" s="114">
        <f t="shared" si="6"/>
        <v>-7.7799999999999994E-2</v>
      </c>
      <c r="E73" s="114">
        <f t="shared" si="6"/>
        <v>-5.5349999965983443E-3</v>
      </c>
      <c r="F73" s="26">
        <f t="shared" si="7"/>
        <v>-7.7799999999999994E-2</v>
      </c>
      <c r="G73" s="26">
        <f t="shared" si="7"/>
        <v>-5.5349999965983443E-3</v>
      </c>
      <c r="H73" s="26">
        <f t="shared" si="8"/>
        <v>6.0528399999999994E-3</v>
      </c>
      <c r="I73" s="26">
        <f t="shared" si="9"/>
        <v>-4.7091095199999994E-4</v>
      </c>
      <c r="J73" s="26">
        <f t="shared" si="10"/>
        <v>3.6636872065599989E-5</v>
      </c>
      <c r="K73" s="26">
        <f t="shared" si="11"/>
        <v>4.3062299973535117E-4</v>
      </c>
      <c r="L73" s="26">
        <f t="shared" si="12"/>
        <v>-3.3502469379410318E-5</v>
      </c>
      <c r="M73" s="26">
        <f t="shared" ca="1" si="4"/>
        <v>-2.0555878184066938E-3</v>
      </c>
      <c r="N73" s="26">
        <f t="shared" ca="1" si="13"/>
        <v>1.2106309105748366E-5</v>
      </c>
      <c r="O73" s="54">
        <f t="shared" ca="1" si="14"/>
        <v>390813.20895446773</v>
      </c>
      <c r="P73" s="26">
        <f t="shared" ca="1" si="15"/>
        <v>20874.423842840697</v>
      </c>
      <c r="Q73" s="26">
        <f t="shared" ca="1" si="16"/>
        <v>1079095.3627893196</v>
      </c>
      <c r="R73">
        <f t="shared" ca="1" si="5"/>
        <v>-3.4794121781916505E-3</v>
      </c>
    </row>
    <row r="74" spans="1:18">
      <c r="A74" s="112">
        <v>-777.5</v>
      </c>
      <c r="B74" s="112">
        <v>-3.5799999968730845E-3</v>
      </c>
      <c r="C74" s="112">
        <v>0.6</v>
      </c>
      <c r="D74" s="114">
        <f t="shared" si="6"/>
        <v>-7.775E-2</v>
      </c>
      <c r="E74" s="114">
        <f t="shared" si="6"/>
        <v>-3.5799999968730845E-3</v>
      </c>
      <c r="F74" s="26">
        <f t="shared" si="7"/>
        <v>-4.6649999999999997E-2</v>
      </c>
      <c r="G74" s="26">
        <f t="shared" si="7"/>
        <v>-2.1479999981238508E-3</v>
      </c>
      <c r="H74" s="26">
        <f t="shared" si="8"/>
        <v>3.6270374999999998E-3</v>
      </c>
      <c r="I74" s="26">
        <f t="shared" si="9"/>
        <v>-2.8200216562499999E-4</v>
      </c>
      <c r="J74" s="26">
        <f t="shared" si="10"/>
        <v>2.192566837734375E-5</v>
      </c>
      <c r="K74" s="26">
        <f t="shared" si="11"/>
        <v>1.670069998541294E-4</v>
      </c>
      <c r="L74" s="26">
        <f t="shared" si="12"/>
        <v>-1.2984794238658562E-5</v>
      </c>
      <c r="M74" s="26">
        <f t="shared" ca="1" si="4"/>
        <v>-2.0525715449511424E-3</v>
      </c>
      <c r="N74" s="26">
        <f t="shared" ca="1" si="13"/>
        <v>1.3998226054443961E-6</v>
      </c>
      <c r="O74" s="54">
        <f t="shared" ca="1" si="14"/>
        <v>140702.3354230402</v>
      </c>
      <c r="P74" s="26">
        <f t="shared" ca="1" si="15"/>
        <v>7522.0977829306803</v>
      </c>
      <c r="Q74" s="26">
        <f t="shared" ca="1" si="16"/>
        <v>388538.39497702097</v>
      </c>
      <c r="R74">
        <f t="shared" ca="1" si="5"/>
        <v>-1.5274284519219421E-3</v>
      </c>
    </row>
    <row r="75" spans="1:18">
      <c r="A75" s="112">
        <v>0.5</v>
      </c>
      <c r="B75" s="112">
        <v>0</v>
      </c>
      <c r="C75" s="112">
        <v>0.6</v>
      </c>
      <c r="D75" s="114">
        <f t="shared" si="6"/>
        <v>5.0000000000000002E-5</v>
      </c>
      <c r="E75" s="114">
        <f t="shared" si="6"/>
        <v>0</v>
      </c>
      <c r="F75" s="26">
        <f t="shared" si="7"/>
        <v>3.0000000000000001E-5</v>
      </c>
      <c r="G75" s="26">
        <f t="shared" si="7"/>
        <v>0</v>
      </c>
      <c r="H75" s="26">
        <f t="shared" si="8"/>
        <v>1.5000000000000002E-9</v>
      </c>
      <c r="I75" s="26">
        <f t="shared" si="9"/>
        <v>7.5000000000000009E-14</v>
      </c>
      <c r="J75" s="26">
        <f t="shared" si="10"/>
        <v>3.7500000000000008E-18</v>
      </c>
      <c r="K75" s="26">
        <f t="shared" si="11"/>
        <v>0</v>
      </c>
      <c r="L75" s="26">
        <f t="shared" si="12"/>
        <v>0</v>
      </c>
      <c r="M75" s="26">
        <f t="shared" ca="1" si="4"/>
        <v>2.9489504491637198E-3</v>
      </c>
      <c r="N75" s="26">
        <f t="shared" ca="1" si="13"/>
        <v>5.2177852509737422E-6</v>
      </c>
      <c r="O75" s="54">
        <f t="shared" ca="1" si="14"/>
        <v>152722.45665072731</v>
      </c>
      <c r="P75" s="26">
        <f t="shared" ca="1" si="15"/>
        <v>21957.804841766425</v>
      </c>
      <c r="Q75" s="26">
        <f t="shared" ca="1" si="16"/>
        <v>475541.90756904153</v>
      </c>
      <c r="R75">
        <f t="shared" ca="1" si="5"/>
        <v>-2.9489504491637198E-3</v>
      </c>
    </row>
    <row r="76" spans="1:18">
      <c r="A76" s="112">
        <v>329</v>
      </c>
      <c r="B76" s="112">
        <v>4.1350000028614886E-3</v>
      </c>
      <c r="C76" s="112">
        <v>1</v>
      </c>
      <c r="D76" s="114">
        <f t="shared" si="6"/>
        <v>3.2899999999999999E-2</v>
      </c>
      <c r="E76" s="114">
        <f t="shared" si="6"/>
        <v>4.1350000028614886E-3</v>
      </c>
      <c r="F76" s="26">
        <f t="shared" si="7"/>
        <v>3.2899999999999999E-2</v>
      </c>
      <c r="G76" s="26">
        <f t="shared" si="7"/>
        <v>4.1350000028614886E-3</v>
      </c>
      <c r="H76" s="26">
        <f t="shared" si="8"/>
        <v>1.08241E-3</v>
      </c>
      <c r="I76" s="26">
        <f t="shared" si="9"/>
        <v>3.5611288999999999E-5</v>
      </c>
      <c r="J76" s="26">
        <f t="shared" si="10"/>
        <v>1.1716114080999999E-6</v>
      </c>
      <c r="K76" s="26">
        <f t="shared" si="11"/>
        <v>1.3604150009414296E-4</v>
      </c>
      <c r="L76" s="26">
        <f t="shared" si="12"/>
        <v>4.4757653530973033E-6</v>
      </c>
      <c r="M76" s="26">
        <f t="shared" ca="1" si="4"/>
        <v>5.2457373546261421E-3</v>
      </c>
      <c r="N76" s="26">
        <f t="shared" ca="1" si="13"/>
        <v>1.2337374646051556E-6</v>
      </c>
      <c r="O76" s="54">
        <f t="shared" ca="1" si="14"/>
        <v>433221.48382365378</v>
      </c>
      <c r="P76" s="26">
        <f t="shared" ca="1" si="15"/>
        <v>81864.158517022021</v>
      </c>
      <c r="Q76" s="26">
        <f t="shared" ca="1" si="16"/>
        <v>1397736.616836651</v>
      </c>
      <c r="R76">
        <f t="shared" ca="1" si="5"/>
        <v>-1.1107373517646535E-3</v>
      </c>
    </row>
    <row r="77" spans="1:18">
      <c r="A77" s="112">
        <v>351.5</v>
      </c>
      <c r="B77" s="112">
        <v>9.6100000009755604E-3</v>
      </c>
      <c r="C77" s="112">
        <v>1</v>
      </c>
      <c r="D77" s="114">
        <f t="shared" si="6"/>
        <v>3.5150000000000001E-2</v>
      </c>
      <c r="E77" s="114">
        <f t="shared" si="6"/>
        <v>9.6100000009755604E-3</v>
      </c>
      <c r="F77" s="26">
        <f t="shared" si="7"/>
        <v>3.5150000000000001E-2</v>
      </c>
      <c r="G77" s="26">
        <f t="shared" si="7"/>
        <v>9.6100000009755604E-3</v>
      </c>
      <c r="H77" s="26">
        <f t="shared" si="8"/>
        <v>1.2355225000000001E-3</v>
      </c>
      <c r="I77" s="26">
        <f t="shared" si="9"/>
        <v>4.3428615875000004E-5</v>
      </c>
      <c r="J77" s="26">
        <f t="shared" si="10"/>
        <v>1.5265158480062503E-6</v>
      </c>
      <c r="K77" s="26">
        <f t="shared" si="11"/>
        <v>3.3779150003429093E-4</v>
      </c>
      <c r="L77" s="26">
        <f t="shared" si="12"/>
        <v>1.1873371226205327E-5</v>
      </c>
      <c r="M77" s="26">
        <f t="shared" ca="1" si="4"/>
        <v>5.4070702185427732E-3</v>
      </c>
      <c r="N77" s="26">
        <f t="shared" ca="1" si="13"/>
        <v>1.7664618756060517E-5</v>
      </c>
      <c r="O77" s="54">
        <f t="shared" ca="1" si="14"/>
        <v>433721.29772738647</v>
      </c>
      <c r="P77" s="26">
        <f t="shared" ca="1" si="15"/>
        <v>83354.408667641386</v>
      </c>
      <c r="Q77" s="26">
        <f t="shared" ca="1" si="16"/>
        <v>1402370.257482439</v>
      </c>
      <c r="R77">
        <f t="shared" ca="1" si="5"/>
        <v>4.2029297824327872E-3</v>
      </c>
    </row>
    <row r="78" spans="1:18">
      <c r="A78" s="112">
        <v>352</v>
      </c>
      <c r="B78" s="112">
        <v>4.4650000054389238E-3</v>
      </c>
      <c r="C78" s="112">
        <v>1</v>
      </c>
      <c r="D78" s="114">
        <f t="shared" si="6"/>
        <v>3.5200000000000002E-2</v>
      </c>
      <c r="E78" s="114">
        <f t="shared" si="6"/>
        <v>4.4650000054389238E-3</v>
      </c>
      <c r="F78" s="26">
        <f t="shared" si="7"/>
        <v>3.5200000000000002E-2</v>
      </c>
      <c r="G78" s="26">
        <f t="shared" si="7"/>
        <v>4.4650000054389238E-3</v>
      </c>
      <c r="H78" s="26">
        <f t="shared" si="8"/>
        <v>1.2390400000000001E-3</v>
      </c>
      <c r="I78" s="26">
        <f t="shared" si="9"/>
        <v>4.3614208000000002E-5</v>
      </c>
      <c r="J78" s="26">
        <f t="shared" si="10"/>
        <v>1.5352201216000002E-6</v>
      </c>
      <c r="K78" s="26">
        <f t="shared" si="11"/>
        <v>1.5716800019145014E-4</v>
      </c>
      <c r="L78" s="26">
        <f t="shared" si="12"/>
        <v>5.5323136067390455E-6</v>
      </c>
      <c r="M78" s="26">
        <f t="shared" ca="1" si="4"/>
        <v>5.41066124514346E-3</v>
      </c>
      <c r="N78" s="26">
        <f t="shared" ca="1" si="13"/>
        <v>8.9427518027952015E-7</v>
      </c>
      <c r="O78" s="54">
        <f t="shared" ca="1" si="14"/>
        <v>433732.23389120208</v>
      </c>
      <c r="P78" s="26">
        <f t="shared" ca="1" si="15"/>
        <v>83387.603179673257</v>
      </c>
      <c r="Q78" s="26">
        <f t="shared" ca="1" si="16"/>
        <v>1402472.287705488</v>
      </c>
      <c r="R78">
        <f t="shared" ca="1" si="5"/>
        <v>-9.4566123970453615E-4</v>
      </c>
    </row>
    <row r="79" spans="1:18">
      <c r="A79" s="112">
        <v>367.5</v>
      </c>
      <c r="B79" s="112">
        <v>7.3700000066310167E-3</v>
      </c>
      <c r="C79" s="112">
        <v>1</v>
      </c>
      <c r="D79" s="114">
        <f t="shared" si="6"/>
        <v>3.6749999999999998E-2</v>
      </c>
      <c r="E79" s="114">
        <f t="shared" si="6"/>
        <v>7.3700000066310167E-3</v>
      </c>
      <c r="F79" s="26">
        <f t="shared" si="7"/>
        <v>3.6749999999999998E-2</v>
      </c>
      <c r="G79" s="26">
        <f t="shared" si="7"/>
        <v>7.3700000066310167E-3</v>
      </c>
      <c r="H79" s="26">
        <f t="shared" si="8"/>
        <v>1.3505624999999998E-3</v>
      </c>
      <c r="I79" s="26">
        <f t="shared" si="9"/>
        <v>4.9633171874999988E-5</v>
      </c>
      <c r="J79" s="26">
        <f t="shared" si="10"/>
        <v>1.8240190664062494E-6</v>
      </c>
      <c r="K79" s="26">
        <f t="shared" si="11"/>
        <v>2.7084750024368985E-4</v>
      </c>
      <c r="L79" s="26">
        <f t="shared" si="12"/>
        <v>9.9536456339556011E-6</v>
      </c>
      <c r="M79" s="26">
        <f t="shared" ca="1" si="4"/>
        <v>5.5221092661171343E-3</v>
      </c>
      <c r="N79" s="26">
        <f t="shared" ca="1" si="13"/>
        <v>3.414700188876945E-6</v>
      </c>
      <c r="O79" s="54">
        <f t="shared" ca="1" si="14"/>
        <v>434067.56772220618</v>
      </c>
      <c r="P79" s="26">
        <f t="shared" ca="1" si="15"/>
        <v>84418.286988638298</v>
      </c>
      <c r="Q79" s="26">
        <f t="shared" ca="1" si="16"/>
        <v>1405614.9005004682</v>
      </c>
      <c r="R79">
        <f t="shared" ca="1" si="5"/>
        <v>1.8478907405138825E-3</v>
      </c>
    </row>
    <row r="80" spans="1:18">
      <c r="A80" s="112">
        <v>368</v>
      </c>
      <c r="B80" s="112">
        <v>3.2250000003841706E-3</v>
      </c>
      <c r="C80" s="112">
        <v>1</v>
      </c>
      <c r="D80" s="114">
        <f t="shared" si="6"/>
        <v>3.6799999999999999E-2</v>
      </c>
      <c r="E80" s="114">
        <f t="shared" si="6"/>
        <v>3.2250000003841706E-3</v>
      </c>
      <c r="F80" s="26">
        <f t="shared" si="7"/>
        <v>3.6799999999999999E-2</v>
      </c>
      <c r="G80" s="26">
        <f t="shared" si="7"/>
        <v>3.2250000003841706E-3</v>
      </c>
      <c r="H80" s="26">
        <f t="shared" si="8"/>
        <v>1.35424E-3</v>
      </c>
      <c r="I80" s="26">
        <f t="shared" si="9"/>
        <v>4.9836032000000003E-5</v>
      </c>
      <c r="J80" s="26">
        <f t="shared" si="10"/>
        <v>1.8339659776000001E-6</v>
      </c>
      <c r="K80" s="26">
        <f t="shared" si="11"/>
        <v>1.1868000001413748E-4</v>
      </c>
      <c r="L80" s="26">
        <f t="shared" si="12"/>
        <v>4.3674240005202592E-6</v>
      </c>
      <c r="M80" s="26">
        <f t="shared" ca="1" si="4"/>
        <v>5.5257084344179737E-3</v>
      </c>
      <c r="N80" s="26">
        <f t="shared" ca="1" si="13"/>
        <v>5.2932592984342748E-6</v>
      </c>
      <c r="O80" s="54">
        <f t="shared" ca="1" si="14"/>
        <v>434078.26594927558</v>
      </c>
      <c r="P80" s="26">
        <f t="shared" ca="1" si="15"/>
        <v>84451.58786478675</v>
      </c>
      <c r="Q80" s="26">
        <f t="shared" ca="1" si="16"/>
        <v>1405715.6186386752</v>
      </c>
      <c r="R80">
        <f t="shared" ca="1" si="5"/>
        <v>-2.3007084340338031E-3</v>
      </c>
    </row>
    <row r="81" spans="1:18">
      <c r="A81" s="112">
        <v>377.5</v>
      </c>
      <c r="B81" s="112">
        <v>4.8699999970267527E-3</v>
      </c>
      <c r="C81" s="112">
        <v>1</v>
      </c>
      <c r="D81" s="114">
        <f t="shared" si="6"/>
        <v>3.7749999999999999E-2</v>
      </c>
      <c r="E81" s="114">
        <f t="shared" si="6"/>
        <v>4.8699999970267527E-3</v>
      </c>
      <c r="F81" s="26">
        <f t="shared" si="7"/>
        <v>3.7749999999999999E-2</v>
      </c>
      <c r="G81" s="26">
        <f t="shared" si="7"/>
        <v>4.8699999970267527E-3</v>
      </c>
      <c r="H81" s="26">
        <f t="shared" si="8"/>
        <v>1.4250624999999999E-3</v>
      </c>
      <c r="I81" s="26">
        <f t="shared" si="9"/>
        <v>5.3796109374999995E-5</v>
      </c>
      <c r="J81" s="26">
        <f t="shared" si="10"/>
        <v>2.0308031289062499E-6</v>
      </c>
      <c r="K81" s="26">
        <f t="shared" si="11"/>
        <v>1.8384249988775991E-4</v>
      </c>
      <c r="L81" s="26">
        <f t="shared" si="12"/>
        <v>6.9400543707629363E-6</v>
      </c>
      <c r="M81" s="26">
        <f t="shared" ca="1" si="4"/>
        <v>5.5941409734785869E-3</v>
      </c>
      <c r="N81" s="26">
        <f t="shared" ca="1" si="13"/>
        <v>5.2438015377661583E-7</v>
      </c>
      <c r="O81" s="54">
        <f t="shared" ca="1" si="14"/>
        <v>434280.11831224605</v>
      </c>
      <c r="P81" s="26">
        <f t="shared" ca="1" si="15"/>
        <v>85084.927763282394</v>
      </c>
      <c r="Q81" s="26">
        <f t="shared" ca="1" si="16"/>
        <v>1407621.4521718998</v>
      </c>
      <c r="R81">
        <f t="shared" ca="1" si="5"/>
        <v>-7.2414097645183417E-4</v>
      </c>
    </row>
    <row r="82" spans="1:18">
      <c r="A82" s="112">
        <v>397</v>
      </c>
      <c r="B82" s="112">
        <v>3.4149999992223457E-3</v>
      </c>
      <c r="C82" s="112">
        <v>1</v>
      </c>
      <c r="D82" s="114">
        <f t="shared" si="6"/>
        <v>3.9699999999999999E-2</v>
      </c>
      <c r="E82" s="114">
        <f t="shared" si="6"/>
        <v>3.4149999992223457E-3</v>
      </c>
      <c r="F82" s="26">
        <f t="shared" si="7"/>
        <v>3.9699999999999999E-2</v>
      </c>
      <c r="G82" s="26">
        <f t="shared" si="7"/>
        <v>3.4149999992223457E-3</v>
      </c>
      <c r="H82" s="26">
        <f t="shared" si="8"/>
        <v>1.57609E-3</v>
      </c>
      <c r="I82" s="26">
        <f t="shared" si="9"/>
        <v>6.2570773000000007E-5</v>
      </c>
      <c r="J82" s="26">
        <f t="shared" si="10"/>
        <v>2.4840596881000002E-6</v>
      </c>
      <c r="K82" s="26">
        <f t="shared" si="11"/>
        <v>1.3557549996912711E-4</v>
      </c>
      <c r="L82" s="26">
        <f t="shared" si="12"/>
        <v>5.382347348774346E-6</v>
      </c>
      <c r="M82" s="26">
        <f t="shared" ca="1" si="4"/>
        <v>5.734895522396713E-3</v>
      </c>
      <c r="N82" s="26">
        <f t="shared" ca="1" si="13"/>
        <v>5.3819152384444717E-6</v>
      </c>
      <c r="O82" s="54">
        <f t="shared" ca="1" si="14"/>
        <v>434686.02397485415</v>
      </c>
      <c r="P82" s="26">
        <f t="shared" ca="1" si="15"/>
        <v>86388.608226914177</v>
      </c>
      <c r="Q82" s="26">
        <f t="shared" ca="1" si="16"/>
        <v>1411486.8238011918</v>
      </c>
      <c r="R82">
        <f t="shared" ca="1" si="5"/>
        <v>-2.3198955231743673E-3</v>
      </c>
    </row>
    <row r="83" spans="1:18">
      <c r="A83" s="112">
        <v>1385</v>
      </c>
      <c r="B83" s="112">
        <v>9.8949999955948442E-3</v>
      </c>
      <c r="C83" s="112">
        <v>1</v>
      </c>
      <c r="D83" s="114">
        <f t="shared" si="6"/>
        <v>0.13850000000000001</v>
      </c>
      <c r="E83" s="114">
        <f t="shared" si="6"/>
        <v>9.8949999955948442E-3</v>
      </c>
      <c r="F83" s="26">
        <f t="shared" si="7"/>
        <v>0.13850000000000001</v>
      </c>
      <c r="G83" s="26">
        <f t="shared" si="7"/>
        <v>9.8949999955948442E-3</v>
      </c>
      <c r="H83" s="26">
        <f t="shared" si="8"/>
        <v>1.9182250000000005E-2</v>
      </c>
      <c r="I83" s="26">
        <f t="shared" si="9"/>
        <v>2.6567416250000008E-3</v>
      </c>
      <c r="J83" s="26">
        <f t="shared" si="10"/>
        <v>3.6795871506250014E-4</v>
      </c>
      <c r="K83" s="26">
        <f t="shared" si="11"/>
        <v>1.3704574993898861E-3</v>
      </c>
      <c r="L83" s="26">
        <f t="shared" si="12"/>
        <v>1.8980836366549924E-4</v>
      </c>
      <c r="M83" s="26">
        <f t="shared" ca="1" si="4"/>
        <v>1.3372979943544298E-2</v>
      </c>
      <c r="N83" s="26">
        <f t="shared" ca="1" si="13"/>
        <v>1.2096344518338488E-5</v>
      </c>
      <c r="O83" s="54">
        <f t="shared" ca="1" si="14"/>
        <v>440189.14785879379</v>
      </c>
      <c r="P83" s="26">
        <f t="shared" ca="1" si="15"/>
        <v>156417.89435431402</v>
      </c>
      <c r="Q83" s="26">
        <f t="shared" ca="1" si="16"/>
        <v>1520337.8207030585</v>
      </c>
      <c r="R83">
        <f t="shared" ca="1" si="5"/>
        <v>-3.4779799479494541E-3</v>
      </c>
    </row>
    <row r="84" spans="1:18">
      <c r="A84" s="112">
        <v>1526.5</v>
      </c>
      <c r="B84" s="112">
        <v>1.4060000001336448E-2</v>
      </c>
      <c r="C84" s="112">
        <v>1</v>
      </c>
      <c r="D84" s="114">
        <f t="shared" si="6"/>
        <v>0.15265000000000001</v>
      </c>
      <c r="E84" s="114">
        <f t="shared" si="6"/>
        <v>1.4060000001336448E-2</v>
      </c>
      <c r="F84" s="26">
        <f t="shared" si="7"/>
        <v>0.15265000000000001</v>
      </c>
      <c r="G84" s="26">
        <f t="shared" si="7"/>
        <v>1.4060000001336448E-2</v>
      </c>
      <c r="H84" s="26">
        <f t="shared" si="8"/>
        <v>2.3302022500000002E-2</v>
      </c>
      <c r="I84" s="26">
        <f t="shared" si="9"/>
        <v>3.5570537346250003E-3</v>
      </c>
      <c r="J84" s="26">
        <f t="shared" si="10"/>
        <v>5.4298425259050628E-4</v>
      </c>
      <c r="K84" s="26">
        <f t="shared" si="11"/>
        <v>2.1462590002040089E-3</v>
      </c>
      <c r="L84" s="26">
        <f t="shared" si="12"/>
        <v>3.2762643638114197E-4</v>
      </c>
      <c r="M84" s="26">
        <f t="shared" ca="1" si="4"/>
        <v>1.4548223450415416E-2</v>
      </c>
      <c r="N84" s="26">
        <f t="shared" ca="1" si="13"/>
        <v>2.3836213623056355E-7</v>
      </c>
      <c r="O84" s="54">
        <f t="shared" ca="1" si="14"/>
        <v>438543.98730373045</v>
      </c>
      <c r="P84" s="26">
        <f t="shared" ca="1" si="15"/>
        <v>166663.19477777492</v>
      </c>
      <c r="Q84" s="26">
        <f t="shared" ca="1" si="16"/>
        <v>1521361.2398016362</v>
      </c>
      <c r="R84">
        <f t="shared" ca="1" si="5"/>
        <v>-4.8822344907896789E-4</v>
      </c>
    </row>
    <row r="85" spans="1:18">
      <c r="A85" s="112">
        <v>1574.5</v>
      </c>
      <c r="B85" s="112">
        <v>1.314000000274973E-2</v>
      </c>
      <c r="C85" s="112">
        <v>0.6</v>
      </c>
      <c r="D85" s="114">
        <f t="shared" si="6"/>
        <v>0.15745000000000001</v>
      </c>
      <c r="E85" s="114">
        <f t="shared" si="6"/>
        <v>1.314000000274973E-2</v>
      </c>
      <c r="F85" s="26">
        <f t="shared" si="7"/>
        <v>9.4469999999999998E-2</v>
      </c>
      <c r="G85" s="26">
        <f t="shared" si="7"/>
        <v>7.8840000016498369E-3</v>
      </c>
      <c r="H85" s="26">
        <f t="shared" si="8"/>
        <v>1.4874301500000001E-2</v>
      </c>
      <c r="I85" s="26">
        <f t="shared" si="9"/>
        <v>2.341958771175E-3</v>
      </c>
      <c r="J85" s="26">
        <f t="shared" si="10"/>
        <v>3.6874140852150375E-4</v>
      </c>
      <c r="K85" s="26">
        <f t="shared" si="11"/>
        <v>1.241335800259767E-3</v>
      </c>
      <c r="L85" s="26">
        <f t="shared" si="12"/>
        <v>1.9544832175090031E-4</v>
      </c>
      <c r="M85" s="26">
        <f t="shared" ref="M85:M148" ca="1" si="17">+E$4+E$5*D85+E$6*D85^2</f>
        <v>1.495152118242779E-2</v>
      </c>
      <c r="N85" s="26">
        <f t="shared" ca="1" si="13"/>
        <v>1.9689653906533154E-6</v>
      </c>
      <c r="O85" s="54">
        <f t="shared" ca="1" si="14"/>
        <v>157625.37184700582</v>
      </c>
      <c r="P85" s="26">
        <f t="shared" ca="1" si="15"/>
        <v>61246.041604003956</v>
      </c>
      <c r="Q85" s="26">
        <f t="shared" ca="1" si="16"/>
        <v>547510.58777899342</v>
      </c>
      <c r="R85">
        <f t="shared" ref="R85:R148" ca="1" si="18">+E85-M85</f>
        <v>-1.8115211796780606E-3</v>
      </c>
    </row>
    <row r="86" spans="1:18">
      <c r="A86" s="112">
        <v>2478.5</v>
      </c>
      <c r="B86" s="112">
        <v>1.8780000005790498E-2</v>
      </c>
      <c r="C86" s="112">
        <v>1</v>
      </c>
      <c r="D86" s="114">
        <f t="shared" ref="D86:E149" si="19">A86/A$18</f>
        <v>0.24784999999999999</v>
      </c>
      <c r="E86" s="114">
        <f t="shared" si="19"/>
        <v>1.8780000005790498E-2</v>
      </c>
      <c r="F86" s="26">
        <f t="shared" ref="F86:G149" si="20">$C86*D86</f>
        <v>0.24784999999999999</v>
      </c>
      <c r="G86" s="26">
        <f t="shared" si="20"/>
        <v>1.8780000005790498E-2</v>
      </c>
      <c r="H86" s="26">
        <f t="shared" ref="H86:H149" si="21">C86*D86*D86</f>
        <v>6.1429622499999996E-2</v>
      </c>
      <c r="I86" s="26">
        <f t="shared" ref="I86:I149" si="22">C86*D86*D86*D86</f>
        <v>1.5225331936624998E-2</v>
      </c>
      <c r="J86" s="26">
        <f t="shared" ref="J86:J149" si="23">C86*D86*D86*D86*D86</f>
        <v>3.7735985204925054E-3</v>
      </c>
      <c r="K86" s="26">
        <f t="shared" ref="K86:K149" si="24">C86*E86*D86</f>
        <v>4.654623001435175E-3</v>
      </c>
      <c r="L86" s="26">
        <f t="shared" ref="L86:L149" si="25">C86*E86*D86*D86</f>
        <v>1.153648310905708E-3</v>
      </c>
      <c r="M86" s="26">
        <f t="shared" ca="1" si="17"/>
        <v>2.2984887569793243E-2</v>
      </c>
      <c r="N86" s="26">
        <f t="shared" ref="N86:N149" ca="1" si="26">C86*(M86-E86)^2</f>
        <v>1.7681079425904935E-5</v>
      </c>
      <c r="O86" s="54">
        <f t="shared" ref="O86:O149" ca="1" si="27">(C86*O$1-O$2*F86+O$3*H86)^2</f>
        <v>412052.67557633494</v>
      </c>
      <c r="P86" s="26">
        <f t="shared" ref="P86:P149" ca="1" si="28">(-C86*O$2+O$4*F86-O$5*H86)^2</f>
        <v>232589.61920752446</v>
      </c>
      <c r="Q86" s="26">
        <f t="shared" ref="Q86:Q149" ca="1" si="29">+(C86*O$3-F86*O$5+H86*O$6)^2</f>
        <v>1432781.0832225399</v>
      </c>
      <c r="R86">
        <f t="shared" ca="1" si="18"/>
        <v>-4.2048875640027447E-3</v>
      </c>
    </row>
    <row r="87" spans="1:18">
      <c r="A87" s="112">
        <v>2581.5</v>
      </c>
      <c r="B87" s="112">
        <v>2.6410000005853362E-2</v>
      </c>
      <c r="C87" s="112">
        <v>1</v>
      </c>
      <c r="D87" s="114">
        <f t="shared" si="19"/>
        <v>0.25814999999999999</v>
      </c>
      <c r="E87" s="114">
        <f t="shared" si="19"/>
        <v>2.6410000005853362E-2</v>
      </c>
      <c r="F87" s="26">
        <f t="shared" si="20"/>
        <v>0.25814999999999999</v>
      </c>
      <c r="G87" s="26">
        <f t="shared" si="20"/>
        <v>2.6410000005853362E-2</v>
      </c>
      <c r="H87" s="26">
        <f t="shared" si="21"/>
        <v>6.6641422499999992E-2</v>
      </c>
      <c r="I87" s="26">
        <f t="shared" si="22"/>
        <v>1.7203483218374997E-2</v>
      </c>
      <c r="J87" s="26">
        <f t="shared" si="23"/>
        <v>4.4410791928235051E-3</v>
      </c>
      <c r="K87" s="26">
        <f t="shared" si="24"/>
        <v>6.8177415015110449E-3</v>
      </c>
      <c r="L87" s="26">
        <f t="shared" si="25"/>
        <v>1.7599999686150761E-3</v>
      </c>
      <c r="M87" s="26">
        <f t="shared" ca="1" si="17"/>
        <v>2.3952972775881726E-2</v>
      </c>
      <c r="N87" s="26">
        <f t="shared" ca="1" si="26"/>
        <v>6.0369828088220907E-6</v>
      </c>
      <c r="O87" s="54">
        <f t="shared" ca="1" si="27"/>
        <v>407639.70491324167</v>
      </c>
      <c r="P87" s="26">
        <f t="shared" ca="1" si="28"/>
        <v>239180.46400198404</v>
      </c>
      <c r="Q87" s="26">
        <f t="shared" ca="1" si="29"/>
        <v>1413600.3427003012</v>
      </c>
      <c r="R87">
        <f t="shared" ca="1" si="18"/>
        <v>2.457027229971636E-3</v>
      </c>
    </row>
    <row r="88" spans="1:18">
      <c r="A88" s="112">
        <v>2698</v>
      </c>
      <c r="B88" s="112">
        <v>2.2125000003143214E-2</v>
      </c>
      <c r="C88" s="112">
        <v>1</v>
      </c>
      <c r="D88" s="114">
        <f t="shared" si="19"/>
        <v>0.26979999999999998</v>
      </c>
      <c r="E88" s="114">
        <f t="shared" si="19"/>
        <v>2.2125000003143214E-2</v>
      </c>
      <c r="F88" s="26">
        <f t="shared" si="20"/>
        <v>0.26979999999999998</v>
      </c>
      <c r="G88" s="26">
        <f t="shared" si="20"/>
        <v>2.2125000003143214E-2</v>
      </c>
      <c r="H88" s="26">
        <f t="shared" si="21"/>
        <v>7.2792039999999988E-2</v>
      </c>
      <c r="I88" s="26">
        <f t="shared" si="22"/>
        <v>1.9639292391999994E-2</v>
      </c>
      <c r="J88" s="26">
        <f t="shared" si="23"/>
        <v>5.2986810873615984E-3</v>
      </c>
      <c r="K88" s="26">
        <f t="shared" si="24"/>
        <v>5.9693250008480388E-3</v>
      </c>
      <c r="L88" s="26">
        <f t="shared" si="25"/>
        <v>1.6105238852288008E-3</v>
      </c>
      <c r="M88" s="26">
        <f t="shared" ca="1" si="17"/>
        <v>2.5060955281220831E-2</v>
      </c>
      <c r="N88" s="26">
        <f t="shared" ca="1" si="26"/>
        <v>8.619833394871817E-6</v>
      </c>
      <c r="O88" s="54">
        <f t="shared" ca="1" si="27"/>
        <v>402304.07035207201</v>
      </c>
      <c r="P88" s="26">
        <f t="shared" ca="1" si="28"/>
        <v>246459.97227579955</v>
      </c>
      <c r="Q88" s="26">
        <f t="shared" ca="1" si="29"/>
        <v>1389787.9028775808</v>
      </c>
      <c r="R88">
        <f t="shared" ca="1" si="18"/>
        <v>-2.935955278077617E-3</v>
      </c>
    </row>
    <row r="89" spans="1:18">
      <c r="A89" s="112">
        <v>2723.5</v>
      </c>
      <c r="B89" s="112">
        <v>2.1829999997862615E-2</v>
      </c>
      <c r="C89" s="112">
        <v>1</v>
      </c>
      <c r="D89" s="114">
        <f t="shared" si="19"/>
        <v>0.27234999999999998</v>
      </c>
      <c r="E89" s="114">
        <f t="shared" si="19"/>
        <v>2.1829999997862615E-2</v>
      </c>
      <c r="F89" s="26">
        <f t="shared" si="20"/>
        <v>0.27234999999999998</v>
      </c>
      <c r="G89" s="26">
        <f t="shared" si="20"/>
        <v>2.1829999997862615E-2</v>
      </c>
      <c r="H89" s="26">
        <f t="shared" si="21"/>
        <v>7.4174522499999992E-2</v>
      </c>
      <c r="I89" s="26">
        <f t="shared" si="22"/>
        <v>2.0201431202874997E-2</v>
      </c>
      <c r="J89" s="26">
        <f t="shared" si="23"/>
        <v>5.5018597881030052E-3</v>
      </c>
      <c r="K89" s="26">
        <f t="shared" si="24"/>
        <v>5.9454004994178829E-3</v>
      </c>
      <c r="L89" s="26">
        <f t="shared" si="25"/>
        <v>1.6192298260164603E-3</v>
      </c>
      <c r="M89" s="26">
        <f t="shared" ca="1" si="17"/>
        <v>2.5305317625583336E-2</v>
      </c>
      <c r="N89" s="26">
        <f t="shared" ca="1" si="26"/>
        <v>1.2077832613546381E-5</v>
      </c>
      <c r="O89" s="54">
        <f t="shared" ca="1" si="27"/>
        <v>401088.16093438159</v>
      </c>
      <c r="P89" s="26">
        <f t="shared" ca="1" si="28"/>
        <v>248027.25828484143</v>
      </c>
      <c r="Q89" s="26">
        <f t="shared" ca="1" si="29"/>
        <v>1384281.5409545053</v>
      </c>
      <c r="R89">
        <f t="shared" ca="1" si="18"/>
        <v>-3.4753176277207212E-3</v>
      </c>
    </row>
    <row r="90" spans="1:18">
      <c r="A90" s="112">
        <v>2768.5</v>
      </c>
      <c r="B90" s="112">
        <v>2.0480000006500632E-2</v>
      </c>
      <c r="C90" s="112">
        <v>0.4</v>
      </c>
      <c r="D90" s="114">
        <f t="shared" si="19"/>
        <v>0.27684999999999998</v>
      </c>
      <c r="E90" s="114">
        <f t="shared" si="19"/>
        <v>2.0480000006500632E-2</v>
      </c>
      <c r="F90" s="26">
        <f t="shared" si="20"/>
        <v>0.11074000000000001</v>
      </c>
      <c r="G90" s="26">
        <f t="shared" si="20"/>
        <v>8.192000002600253E-3</v>
      </c>
      <c r="H90" s="26">
        <f t="shared" si="21"/>
        <v>3.0658369000000001E-2</v>
      </c>
      <c r="I90" s="26">
        <f t="shared" si="22"/>
        <v>8.4877694576500004E-3</v>
      </c>
      <c r="J90" s="26">
        <f t="shared" si="23"/>
        <v>2.3498389743504024E-3</v>
      </c>
      <c r="K90" s="26">
        <f t="shared" si="24"/>
        <v>2.2679552007198798E-3</v>
      </c>
      <c r="L90" s="26">
        <f t="shared" si="25"/>
        <v>6.2788339731929875E-4</v>
      </c>
      <c r="M90" s="26">
        <f t="shared" ca="1" si="17"/>
        <v>2.5738159638588751E-2</v>
      </c>
      <c r="N90" s="26">
        <f t="shared" ca="1" si="26"/>
        <v>1.105929708660843E-5</v>
      </c>
      <c r="O90" s="54">
        <f t="shared" ca="1" si="27"/>
        <v>63824.13924818438</v>
      </c>
      <c r="P90" s="26">
        <f t="shared" ca="1" si="28"/>
        <v>40123.099738885394</v>
      </c>
      <c r="Q90" s="26">
        <f t="shared" ca="1" si="29"/>
        <v>219889.71421354293</v>
      </c>
      <c r="R90">
        <f t="shared" ca="1" si="18"/>
        <v>-5.2581596320881198E-3</v>
      </c>
    </row>
    <row r="91" spans="1:18">
      <c r="A91" s="112">
        <v>2769</v>
      </c>
      <c r="B91" s="112">
        <v>2.9034999999566935E-2</v>
      </c>
      <c r="C91" s="112">
        <v>0.4</v>
      </c>
      <c r="D91" s="114">
        <f t="shared" si="19"/>
        <v>0.27689999999999998</v>
      </c>
      <c r="E91" s="114">
        <f t="shared" si="19"/>
        <v>2.9034999999566935E-2</v>
      </c>
      <c r="F91" s="26">
        <f t="shared" si="20"/>
        <v>0.11076</v>
      </c>
      <c r="G91" s="26">
        <f t="shared" si="20"/>
        <v>1.1613999999826775E-2</v>
      </c>
      <c r="H91" s="26">
        <f t="shared" si="21"/>
        <v>3.0669443999999997E-2</v>
      </c>
      <c r="I91" s="26">
        <f t="shared" si="22"/>
        <v>8.4923690435999982E-3</v>
      </c>
      <c r="J91" s="26">
        <f t="shared" si="23"/>
        <v>2.3515369881728391E-3</v>
      </c>
      <c r="K91" s="26">
        <f t="shared" si="24"/>
        <v>3.2159165999520339E-3</v>
      </c>
      <c r="L91" s="26">
        <f t="shared" si="25"/>
        <v>8.904873065267181E-4</v>
      </c>
      <c r="M91" s="26">
        <f t="shared" ca="1" si="17"/>
        <v>2.5742980570768716E-2</v>
      </c>
      <c r="N91" s="26">
        <f t="shared" ca="1" si="26"/>
        <v>4.3349567678339814E-6</v>
      </c>
      <c r="O91" s="54">
        <f t="shared" ca="1" si="27"/>
        <v>63820.203265303273</v>
      </c>
      <c r="P91" s="26">
        <f t="shared" ca="1" si="28"/>
        <v>40127.947080215519</v>
      </c>
      <c r="Q91" s="26">
        <f t="shared" ca="1" si="29"/>
        <v>219871.69902156244</v>
      </c>
      <c r="R91">
        <f t="shared" ca="1" si="18"/>
        <v>3.2920194287982193E-3</v>
      </c>
    </row>
    <row r="92" spans="1:18">
      <c r="A92" s="112">
        <v>3743</v>
      </c>
      <c r="B92" s="112">
        <v>3.4674999995331746E-2</v>
      </c>
      <c r="C92" s="112">
        <v>0.4</v>
      </c>
      <c r="D92" s="114">
        <f t="shared" si="19"/>
        <v>0.37430000000000002</v>
      </c>
      <c r="E92" s="114">
        <f t="shared" si="19"/>
        <v>3.4674999995331746E-2</v>
      </c>
      <c r="F92" s="26">
        <f t="shared" si="20"/>
        <v>0.14972000000000002</v>
      </c>
      <c r="G92" s="26">
        <f t="shared" si="20"/>
        <v>1.3869999998132699E-2</v>
      </c>
      <c r="H92" s="26">
        <f t="shared" si="21"/>
        <v>5.6040196000000007E-2</v>
      </c>
      <c r="I92" s="26">
        <f t="shared" si="22"/>
        <v>2.0975845362800005E-2</v>
      </c>
      <c r="J92" s="26">
        <f t="shared" si="23"/>
        <v>7.8512589192960419E-3</v>
      </c>
      <c r="K92" s="26">
        <f t="shared" si="24"/>
        <v>5.1915409993010695E-3</v>
      </c>
      <c r="L92" s="26">
        <f t="shared" si="25"/>
        <v>1.9431937960383905E-3</v>
      </c>
      <c r="M92" s="26">
        <f t="shared" ca="1" si="17"/>
        <v>3.5617143991200938E-2</v>
      </c>
      <c r="N92" s="26">
        <f t="shared" ca="1" si="26"/>
        <v>3.5505412358094736E-7</v>
      </c>
      <c r="O92" s="54">
        <f t="shared" ca="1" si="27"/>
        <v>54330.161948082583</v>
      </c>
      <c r="P92" s="26">
        <f t="shared" ca="1" si="28"/>
        <v>48229.166867355438</v>
      </c>
      <c r="Q92" s="26">
        <f t="shared" ca="1" si="29"/>
        <v>174034.41529368403</v>
      </c>
      <c r="R92">
        <f t="shared" ca="1" si="18"/>
        <v>-9.4214399586919212E-4</v>
      </c>
    </row>
    <row r="93" spans="1:18">
      <c r="A93" s="112">
        <v>3894.5</v>
      </c>
      <c r="B93" s="112">
        <v>3.9039999996020924E-2</v>
      </c>
      <c r="C93" s="112">
        <v>0.6</v>
      </c>
      <c r="D93" s="114">
        <f t="shared" si="19"/>
        <v>0.38945000000000002</v>
      </c>
      <c r="E93" s="114">
        <f t="shared" si="19"/>
        <v>3.9039999996020924E-2</v>
      </c>
      <c r="F93" s="26">
        <f t="shared" si="20"/>
        <v>0.23366999999999999</v>
      </c>
      <c r="G93" s="26">
        <f t="shared" si="20"/>
        <v>2.3423999997612552E-2</v>
      </c>
      <c r="H93" s="26">
        <f t="shared" si="21"/>
        <v>9.1002781500000005E-2</v>
      </c>
      <c r="I93" s="26">
        <f t="shared" si="22"/>
        <v>3.5441033255175003E-2</v>
      </c>
      <c r="J93" s="26">
        <f t="shared" si="23"/>
        <v>1.3802510401227906E-2</v>
      </c>
      <c r="K93" s="26">
        <f t="shared" si="24"/>
        <v>9.1224767990702085E-3</v>
      </c>
      <c r="L93" s="26">
        <f t="shared" si="25"/>
        <v>3.552748589397893E-3</v>
      </c>
      <c r="M93" s="26">
        <f t="shared" ca="1" si="17"/>
        <v>3.7239779060698704E-2</v>
      </c>
      <c r="N93" s="26">
        <f t="shared" ca="1" si="26"/>
        <v>1.9444772495834466E-6</v>
      </c>
      <c r="O93" s="54">
        <f t="shared" ca="1" si="27"/>
        <v>118265.8862000801</v>
      </c>
      <c r="P93" s="26">
        <f t="shared" ca="1" si="28"/>
        <v>110732.84422041675</v>
      </c>
      <c r="Q93" s="26">
        <f t="shared" ca="1" si="29"/>
        <v>371899.59851460072</v>
      </c>
      <c r="R93">
        <f t="shared" ca="1" si="18"/>
        <v>1.8002209353222207E-3</v>
      </c>
    </row>
    <row r="94" spans="1:18">
      <c r="A94" s="112">
        <v>3898.5</v>
      </c>
      <c r="B94" s="112">
        <v>3.7180000006628688E-2</v>
      </c>
      <c r="C94" s="112">
        <v>1</v>
      </c>
      <c r="D94" s="114">
        <f t="shared" si="19"/>
        <v>0.38984999999999997</v>
      </c>
      <c r="E94" s="114">
        <f t="shared" si="19"/>
        <v>3.7180000006628688E-2</v>
      </c>
      <c r="F94" s="26">
        <f t="shared" si="20"/>
        <v>0.38984999999999997</v>
      </c>
      <c r="G94" s="26">
        <f t="shared" si="20"/>
        <v>3.7180000006628688E-2</v>
      </c>
      <c r="H94" s="26">
        <f t="shared" si="21"/>
        <v>0.15198302249999998</v>
      </c>
      <c r="I94" s="26">
        <f t="shared" si="22"/>
        <v>5.9250581321624987E-2</v>
      </c>
      <c r="J94" s="26">
        <f t="shared" si="23"/>
        <v>2.3098839128235498E-2</v>
      </c>
      <c r="K94" s="26">
        <f t="shared" si="24"/>
        <v>1.4494623002584193E-2</v>
      </c>
      <c r="L94" s="26">
        <f t="shared" si="25"/>
        <v>5.6507287775574471E-3</v>
      </c>
      <c r="M94" s="26">
        <f t="shared" ca="1" si="17"/>
        <v>3.7282937419311865E-2</v>
      </c>
      <c r="N94" s="26">
        <f t="shared" ca="1" si="26"/>
        <v>1.0596110929906624E-8</v>
      </c>
      <c r="O94" s="54">
        <f t="shared" ca="1" si="27"/>
        <v>328218.96086987481</v>
      </c>
      <c r="P94" s="26">
        <f t="shared" ca="1" si="28"/>
        <v>307746.9144893905</v>
      </c>
      <c r="Q94" s="26">
        <f t="shared" ca="1" si="29"/>
        <v>1031582.7228829203</v>
      </c>
      <c r="R94">
        <f t="shared" ca="1" si="18"/>
        <v>-1.0293741268317669E-4</v>
      </c>
    </row>
    <row r="95" spans="1:18">
      <c r="A95" s="112">
        <v>3911</v>
      </c>
      <c r="B95" s="112">
        <v>3.4655000003112946E-2</v>
      </c>
      <c r="C95" s="112">
        <v>1</v>
      </c>
      <c r="D95" s="114">
        <f t="shared" si="19"/>
        <v>0.3911</v>
      </c>
      <c r="E95" s="114">
        <f t="shared" si="19"/>
        <v>3.4655000003112946E-2</v>
      </c>
      <c r="F95" s="26">
        <f t="shared" si="20"/>
        <v>0.3911</v>
      </c>
      <c r="G95" s="26">
        <f t="shared" si="20"/>
        <v>3.4655000003112946E-2</v>
      </c>
      <c r="H95" s="26">
        <f t="shared" si="21"/>
        <v>0.15295921000000001</v>
      </c>
      <c r="I95" s="26">
        <f t="shared" si="22"/>
        <v>5.9822347031000006E-2</v>
      </c>
      <c r="J95" s="26">
        <f t="shared" si="23"/>
        <v>2.3396519923824102E-2</v>
      </c>
      <c r="K95" s="26">
        <f t="shared" si="24"/>
        <v>1.3553570501217473E-2</v>
      </c>
      <c r="L95" s="26">
        <f t="shared" si="25"/>
        <v>5.300801423026154E-3</v>
      </c>
      <c r="M95" s="26">
        <f t="shared" ca="1" si="17"/>
        <v>3.7417912241581551E-2</v>
      </c>
      <c r="N95" s="26">
        <f t="shared" ca="1" si="26"/>
        <v>7.6336840374795992E-6</v>
      </c>
      <c r="O95" s="54">
        <f t="shared" ca="1" si="27"/>
        <v>327287.7739359797</v>
      </c>
      <c r="P95" s="26">
        <f t="shared" ca="1" si="28"/>
        <v>308231.08966938051</v>
      </c>
      <c r="Q95" s="26">
        <f t="shared" ca="1" si="29"/>
        <v>1026974.6110893624</v>
      </c>
      <c r="R95">
        <f t="shared" ca="1" si="18"/>
        <v>-2.7629122384686053E-3</v>
      </c>
    </row>
    <row r="96" spans="1:18">
      <c r="A96" s="112">
        <v>3920.5</v>
      </c>
      <c r="B96" s="112">
        <v>3.7300000003597233E-2</v>
      </c>
      <c r="C96" s="112">
        <v>1</v>
      </c>
      <c r="D96" s="114">
        <f t="shared" si="19"/>
        <v>0.39205000000000001</v>
      </c>
      <c r="E96" s="114">
        <f t="shared" si="19"/>
        <v>3.7300000003597233E-2</v>
      </c>
      <c r="F96" s="26">
        <f t="shared" si="20"/>
        <v>0.39205000000000001</v>
      </c>
      <c r="G96" s="26">
        <f t="shared" si="20"/>
        <v>3.7300000003597233E-2</v>
      </c>
      <c r="H96" s="26">
        <f t="shared" si="21"/>
        <v>0.1537032025</v>
      </c>
      <c r="I96" s="26">
        <f t="shared" si="22"/>
        <v>6.0259340540125002E-2</v>
      </c>
      <c r="J96" s="26">
        <f t="shared" si="23"/>
        <v>2.3624674458756007E-2</v>
      </c>
      <c r="K96" s="26">
        <f t="shared" si="24"/>
        <v>1.4623465001410296E-2</v>
      </c>
      <c r="L96" s="26">
        <f t="shared" si="25"/>
        <v>5.7331294538029067E-3</v>
      </c>
      <c r="M96" s="26">
        <f t="shared" ca="1" si="17"/>
        <v>3.7520599457464748E-2</v>
      </c>
      <c r="N96" s="26">
        <f t="shared" ca="1" si="26"/>
        <v>4.8664119046645833E-8</v>
      </c>
      <c r="O96" s="54">
        <f t="shared" ca="1" si="27"/>
        <v>326578.21124218468</v>
      </c>
      <c r="P96" s="26">
        <f t="shared" ca="1" si="28"/>
        <v>308596.70099703909</v>
      </c>
      <c r="Q96" s="26">
        <f t="shared" ca="1" si="29"/>
        <v>1023463.4058549217</v>
      </c>
      <c r="R96">
        <f t="shared" ca="1" si="18"/>
        <v>-2.2059945386751489E-4</v>
      </c>
    </row>
    <row r="97" spans="1:18">
      <c r="A97" s="112">
        <v>4046.5</v>
      </c>
      <c r="B97" s="112">
        <v>3.3560000003490131E-2</v>
      </c>
      <c r="C97" s="112">
        <v>1</v>
      </c>
      <c r="D97" s="114">
        <f t="shared" si="19"/>
        <v>0.40465000000000001</v>
      </c>
      <c r="E97" s="114">
        <f t="shared" si="19"/>
        <v>3.3560000003490131E-2</v>
      </c>
      <c r="F97" s="26">
        <f t="shared" si="20"/>
        <v>0.40465000000000001</v>
      </c>
      <c r="G97" s="26">
        <f t="shared" si="20"/>
        <v>3.3560000003490131E-2</v>
      </c>
      <c r="H97" s="26">
        <f t="shared" si="21"/>
        <v>0.16374162250000002</v>
      </c>
      <c r="I97" s="26">
        <f t="shared" si="22"/>
        <v>6.6258047544625012E-2</v>
      </c>
      <c r="J97" s="26">
        <f t="shared" si="23"/>
        <v>2.6811318938932512E-2</v>
      </c>
      <c r="K97" s="26">
        <f t="shared" si="24"/>
        <v>1.3580054001412281E-2</v>
      </c>
      <c r="L97" s="26">
        <f t="shared" si="25"/>
        <v>5.4951688516714798E-3</v>
      </c>
      <c r="M97" s="26">
        <f t="shared" ca="1" si="17"/>
        <v>3.8891243918413441E-2</v>
      </c>
      <c r="N97" s="26">
        <f t="shared" ca="1" si="26"/>
        <v>2.8422161680406822E-5</v>
      </c>
      <c r="O97" s="54">
        <f t="shared" ca="1" si="27"/>
        <v>317019.00799341622</v>
      </c>
      <c r="P97" s="26">
        <f t="shared" ca="1" si="28"/>
        <v>313250.99138297024</v>
      </c>
      <c r="Q97" s="26">
        <f t="shared" ca="1" si="29"/>
        <v>976190.41862453555</v>
      </c>
      <c r="R97">
        <f t="shared" ca="1" si="18"/>
        <v>-5.3312439149233101E-3</v>
      </c>
    </row>
    <row r="98" spans="1:18">
      <c r="A98" s="112">
        <v>5053.5</v>
      </c>
      <c r="B98" s="112">
        <v>5.3130000000237487E-2</v>
      </c>
      <c r="C98" s="112">
        <v>0.6</v>
      </c>
      <c r="D98" s="114">
        <f t="shared" si="19"/>
        <v>0.50534999999999997</v>
      </c>
      <c r="E98" s="114">
        <f t="shared" si="19"/>
        <v>5.3130000000237487E-2</v>
      </c>
      <c r="F98" s="26">
        <f t="shared" si="20"/>
        <v>0.30320999999999998</v>
      </c>
      <c r="G98" s="26">
        <f t="shared" si="20"/>
        <v>3.1878000000142494E-2</v>
      </c>
      <c r="H98" s="26">
        <f t="shared" si="21"/>
        <v>0.15322717349999998</v>
      </c>
      <c r="I98" s="26">
        <f t="shared" si="22"/>
        <v>7.7433352128224983E-2</v>
      </c>
      <c r="J98" s="26">
        <f t="shared" si="23"/>
        <v>3.9130944497998491E-2</v>
      </c>
      <c r="K98" s="26">
        <f t="shared" si="24"/>
        <v>1.6109547300072007E-2</v>
      </c>
      <c r="L98" s="26">
        <f t="shared" si="25"/>
        <v>8.140959728091389E-3</v>
      </c>
      <c r="M98" s="26">
        <f t="shared" ca="1" si="17"/>
        <v>5.0426091356399E-2</v>
      </c>
      <c r="N98" s="26">
        <f t="shared" ca="1" si="26"/>
        <v>4.3866731725346925E-6</v>
      </c>
      <c r="O98" s="54">
        <f t="shared" ca="1" si="27"/>
        <v>83842.366969378185</v>
      </c>
      <c r="P98" s="26">
        <f t="shared" ca="1" si="28"/>
        <v>121182.46386582157</v>
      </c>
      <c r="Q98" s="26">
        <f t="shared" ca="1" si="29"/>
        <v>205799.43116899216</v>
      </c>
      <c r="R98">
        <f t="shared" ca="1" si="18"/>
        <v>2.7039086438384874E-3</v>
      </c>
    </row>
    <row r="99" spans="1:18">
      <c r="A99" s="112">
        <v>5063</v>
      </c>
      <c r="B99" s="112">
        <v>4.3474999998579733E-2</v>
      </c>
      <c r="C99" s="112">
        <v>1</v>
      </c>
      <c r="D99" s="114">
        <f t="shared" si="19"/>
        <v>0.50629999999999997</v>
      </c>
      <c r="E99" s="114">
        <f t="shared" si="19"/>
        <v>4.3474999998579733E-2</v>
      </c>
      <c r="F99" s="26">
        <f t="shared" si="20"/>
        <v>0.50629999999999997</v>
      </c>
      <c r="G99" s="26">
        <f t="shared" si="20"/>
        <v>4.3474999998579733E-2</v>
      </c>
      <c r="H99" s="26">
        <f t="shared" si="21"/>
        <v>0.25633968999999995</v>
      </c>
      <c r="I99" s="26">
        <f t="shared" si="22"/>
        <v>0.12978478504699997</v>
      </c>
      <c r="J99" s="26">
        <f t="shared" si="23"/>
        <v>6.5710036669296076E-2</v>
      </c>
      <c r="K99" s="26">
        <f t="shared" si="24"/>
        <v>2.2011392499280916E-2</v>
      </c>
      <c r="L99" s="26">
        <f t="shared" si="25"/>
        <v>1.1144368022385928E-2</v>
      </c>
      <c r="M99" s="26">
        <f t="shared" ca="1" si="17"/>
        <v>5.0539824569535888E-2</v>
      </c>
      <c r="N99" s="26">
        <f t="shared" ca="1" si="26"/>
        <v>4.9911746218385813E-5</v>
      </c>
      <c r="O99" s="54">
        <f t="shared" ca="1" si="27"/>
        <v>232056.54557839676</v>
      </c>
      <c r="P99" s="26">
        <f t="shared" ca="1" si="28"/>
        <v>336716.11427673214</v>
      </c>
      <c r="Q99" s="26">
        <f t="shared" ca="1" si="29"/>
        <v>567812.41938912659</v>
      </c>
      <c r="R99">
        <f t="shared" ca="1" si="18"/>
        <v>-7.0648245709561547E-3</v>
      </c>
    </row>
    <row r="100" spans="1:18">
      <c r="A100" s="112">
        <v>5063.5</v>
      </c>
      <c r="B100" s="112">
        <v>5.2929999998013955E-2</v>
      </c>
      <c r="C100" s="112">
        <v>0.6</v>
      </c>
      <c r="D100" s="114">
        <f t="shared" si="19"/>
        <v>0.50634999999999997</v>
      </c>
      <c r="E100" s="114">
        <f t="shared" si="19"/>
        <v>5.2929999998013955E-2</v>
      </c>
      <c r="F100" s="26">
        <f t="shared" si="20"/>
        <v>0.30380999999999997</v>
      </c>
      <c r="G100" s="26">
        <f t="shared" si="20"/>
        <v>3.1757999998808371E-2</v>
      </c>
      <c r="H100" s="26">
        <f t="shared" si="21"/>
        <v>0.15383419349999997</v>
      </c>
      <c r="I100" s="26">
        <f t="shared" si="22"/>
        <v>7.7893943878724975E-2</v>
      </c>
      <c r="J100" s="26">
        <f t="shared" si="23"/>
        <v>3.944159848299239E-2</v>
      </c>
      <c r="K100" s="26">
        <f t="shared" si="24"/>
        <v>1.6080663299396617E-2</v>
      </c>
      <c r="L100" s="26">
        <f t="shared" si="25"/>
        <v>8.1424438616494767E-3</v>
      </c>
      <c r="M100" s="26">
        <f t="shared" ca="1" si="17"/>
        <v>5.0545813072403335E-2</v>
      </c>
      <c r="N100" s="26">
        <f t="shared" ca="1" si="26"/>
        <v>3.41060837775157E-6</v>
      </c>
      <c r="O100" s="54">
        <f t="shared" ca="1" si="27"/>
        <v>83524.456281564504</v>
      </c>
      <c r="P100" s="26">
        <f t="shared" ca="1" si="28"/>
        <v>121219.63760142944</v>
      </c>
      <c r="Q100" s="26">
        <f t="shared" ca="1" si="29"/>
        <v>204339.5007466198</v>
      </c>
      <c r="R100">
        <f t="shared" ca="1" si="18"/>
        <v>2.3841869256106193E-3</v>
      </c>
    </row>
    <row r="101" spans="1:18">
      <c r="A101" s="112">
        <v>5185.5</v>
      </c>
      <c r="B101" s="112">
        <v>4.9850000003061723E-2</v>
      </c>
      <c r="C101" s="112">
        <v>1</v>
      </c>
      <c r="D101" s="114">
        <f t="shared" si="19"/>
        <v>0.51854999999999996</v>
      </c>
      <c r="E101" s="114">
        <f t="shared" si="19"/>
        <v>4.9850000003061723E-2</v>
      </c>
      <c r="F101" s="26">
        <f t="shared" si="20"/>
        <v>0.51854999999999996</v>
      </c>
      <c r="G101" s="26">
        <f t="shared" si="20"/>
        <v>4.9850000003061723E-2</v>
      </c>
      <c r="H101" s="26">
        <f t="shared" si="21"/>
        <v>0.26889410249999995</v>
      </c>
      <c r="I101" s="26">
        <f t="shared" si="22"/>
        <v>0.13943503685137495</v>
      </c>
      <c r="J101" s="26">
        <f t="shared" si="23"/>
        <v>7.2304038359280481E-2</v>
      </c>
      <c r="K101" s="26">
        <f t="shared" si="24"/>
        <v>2.5849717501587655E-2</v>
      </c>
      <c r="L101" s="26">
        <f t="shared" si="25"/>
        <v>1.3404371010448278E-2</v>
      </c>
      <c r="M101" s="26">
        <f t="shared" ca="1" si="17"/>
        <v>5.2014612628859605E-2</v>
      </c>
      <c r="N101" s="26">
        <f t="shared" ca="1" si="26"/>
        <v>4.6855478197636021E-6</v>
      </c>
      <c r="O101" s="54">
        <f t="shared" ca="1" si="27"/>
        <v>221199.67762315183</v>
      </c>
      <c r="P101" s="26">
        <f t="shared" ca="1" si="28"/>
        <v>337771.32484661363</v>
      </c>
      <c r="Q101" s="26">
        <f t="shared" ca="1" si="29"/>
        <v>518422.19139468134</v>
      </c>
      <c r="R101">
        <f t="shared" ca="1" si="18"/>
        <v>-2.1646126257978821E-3</v>
      </c>
    </row>
    <row r="102" spans="1:18">
      <c r="A102" s="112">
        <v>5186</v>
      </c>
      <c r="B102" s="112">
        <v>5.4405000002589077E-2</v>
      </c>
      <c r="C102" s="112">
        <v>0.6</v>
      </c>
      <c r="D102" s="114">
        <f t="shared" si="19"/>
        <v>0.51859999999999995</v>
      </c>
      <c r="E102" s="114">
        <f t="shared" si="19"/>
        <v>5.4405000002589077E-2</v>
      </c>
      <c r="F102" s="26">
        <f t="shared" si="20"/>
        <v>0.31115999999999994</v>
      </c>
      <c r="G102" s="26">
        <f t="shared" si="20"/>
        <v>3.2643000001553443E-2</v>
      </c>
      <c r="H102" s="26">
        <f t="shared" si="21"/>
        <v>0.16136757599999996</v>
      </c>
      <c r="I102" s="26">
        <f t="shared" si="22"/>
        <v>8.3685224913599976E-2</v>
      </c>
      <c r="J102" s="26">
        <f t="shared" si="23"/>
        <v>4.3399157640192941E-2</v>
      </c>
      <c r="K102" s="26">
        <f t="shared" si="24"/>
        <v>1.6928659800805615E-2</v>
      </c>
      <c r="L102" s="26">
        <f t="shared" si="25"/>
        <v>8.7792029726977902E-3</v>
      </c>
      <c r="M102" s="26">
        <f t="shared" ca="1" si="17"/>
        <v>5.2020663466618842E-2</v>
      </c>
      <c r="N102" s="26">
        <f t="shared" ca="1" si="26"/>
        <v>3.4110364300575218E-6</v>
      </c>
      <c r="O102" s="54">
        <f t="shared" ca="1" si="27"/>
        <v>79615.883544062002</v>
      </c>
      <c r="P102" s="26">
        <f t="shared" ca="1" si="28"/>
        <v>121598.93871318229</v>
      </c>
      <c r="Q102" s="26">
        <f t="shared" ca="1" si="29"/>
        <v>186559.87154140731</v>
      </c>
      <c r="R102">
        <f t="shared" ca="1" si="18"/>
        <v>2.3843365359702343E-3</v>
      </c>
    </row>
    <row r="103" spans="1:18">
      <c r="A103" s="112">
        <v>6194.5</v>
      </c>
      <c r="B103" s="112">
        <v>8.9940000005299225E-2</v>
      </c>
      <c r="C103" s="112">
        <v>0.2</v>
      </c>
      <c r="D103" s="114">
        <f t="shared" si="19"/>
        <v>0.61944999999999995</v>
      </c>
      <c r="E103" s="114">
        <f t="shared" si="19"/>
        <v>8.9940000005299225E-2</v>
      </c>
      <c r="F103" s="26">
        <f t="shared" si="20"/>
        <v>0.12389</v>
      </c>
      <c r="G103" s="26">
        <f t="shared" si="20"/>
        <v>1.7988000001059847E-2</v>
      </c>
      <c r="H103" s="26">
        <f t="shared" si="21"/>
        <v>7.6743660499999991E-2</v>
      </c>
      <c r="I103" s="26">
        <f t="shared" si="22"/>
        <v>4.753886049672499E-2</v>
      </c>
      <c r="J103" s="26">
        <f t="shared" si="23"/>
        <v>2.9447947134696291E-2</v>
      </c>
      <c r="K103" s="26">
        <f t="shared" si="24"/>
        <v>1.1142666600656522E-2</v>
      </c>
      <c r="L103" s="26">
        <f t="shared" si="25"/>
        <v>6.9023248257766819E-3</v>
      </c>
      <c r="M103" s="26">
        <f t="shared" ca="1" si="17"/>
        <v>6.4743003398581411E-2</v>
      </c>
      <c r="N103" s="26">
        <f t="shared" ca="1" si="26"/>
        <v>1.2697772759978981E-4</v>
      </c>
      <c r="O103" s="54">
        <f t="shared" ca="1" si="27"/>
        <v>5278.5388881747276</v>
      </c>
      <c r="P103" s="26">
        <f t="shared" ca="1" si="28"/>
        <v>13261.850447492106</v>
      </c>
      <c r="Q103" s="26">
        <f t="shared" ca="1" si="29"/>
        <v>6428.9912701668163</v>
      </c>
      <c r="R103">
        <f t="shared" ca="1" si="18"/>
        <v>2.5196996606717814E-2</v>
      </c>
    </row>
    <row r="104" spans="1:18">
      <c r="A104" s="112">
        <v>6195</v>
      </c>
      <c r="B104" s="112">
        <v>6.519500000285916E-2</v>
      </c>
      <c r="C104" s="112">
        <v>1</v>
      </c>
      <c r="D104" s="114">
        <f t="shared" si="19"/>
        <v>0.61950000000000005</v>
      </c>
      <c r="E104" s="114">
        <f t="shared" si="19"/>
        <v>6.519500000285916E-2</v>
      </c>
      <c r="F104" s="26">
        <f t="shared" si="20"/>
        <v>0.61950000000000005</v>
      </c>
      <c r="G104" s="26">
        <f t="shared" si="20"/>
        <v>6.519500000285916E-2</v>
      </c>
      <c r="H104" s="26">
        <f t="shared" si="21"/>
        <v>0.38378025000000004</v>
      </c>
      <c r="I104" s="26">
        <f t="shared" si="22"/>
        <v>0.23775186487500005</v>
      </c>
      <c r="J104" s="26">
        <f t="shared" si="23"/>
        <v>0.14728728029006255</v>
      </c>
      <c r="K104" s="26">
        <f t="shared" si="24"/>
        <v>4.038830250177125E-2</v>
      </c>
      <c r="L104" s="26">
        <f t="shared" si="25"/>
        <v>2.5020553399847292E-2</v>
      </c>
      <c r="M104" s="26">
        <f t="shared" ca="1" si="17"/>
        <v>6.4749567672306524E-2</v>
      </c>
      <c r="N104" s="26">
        <f t="shared" ca="1" si="26"/>
        <v>1.9840996110155317E-7</v>
      </c>
      <c r="O104" s="54">
        <f t="shared" ca="1" si="27"/>
        <v>131920.71979975808</v>
      </c>
      <c r="P104" s="26">
        <f t="shared" ca="1" si="28"/>
        <v>331536.64146681456</v>
      </c>
      <c r="Q104" s="26">
        <f t="shared" ca="1" si="29"/>
        <v>160582.76675405522</v>
      </c>
      <c r="R104">
        <f t="shared" ca="1" si="18"/>
        <v>4.4543233055263642E-4</v>
      </c>
    </row>
    <row r="105" spans="1:18">
      <c r="A105" s="112">
        <v>6197.5</v>
      </c>
      <c r="B105" s="112">
        <v>7.0069999994302634E-2</v>
      </c>
      <c r="C105" s="112">
        <v>1</v>
      </c>
      <c r="D105" s="114">
        <f t="shared" si="19"/>
        <v>0.61975000000000002</v>
      </c>
      <c r="E105" s="114">
        <f t="shared" si="19"/>
        <v>7.0069999994302634E-2</v>
      </c>
      <c r="F105" s="26">
        <f t="shared" si="20"/>
        <v>0.61975000000000002</v>
      </c>
      <c r="G105" s="26">
        <f t="shared" si="20"/>
        <v>7.0069999994302634E-2</v>
      </c>
      <c r="H105" s="26">
        <f t="shared" si="21"/>
        <v>0.38409006250000005</v>
      </c>
      <c r="I105" s="26">
        <f t="shared" si="22"/>
        <v>0.23803981623437503</v>
      </c>
      <c r="J105" s="26">
        <f t="shared" si="23"/>
        <v>0.14752517611125393</v>
      </c>
      <c r="K105" s="26">
        <f t="shared" si="24"/>
        <v>4.3425882496469059E-2</v>
      </c>
      <c r="L105" s="26">
        <f t="shared" si="25"/>
        <v>2.6913190677186699E-2</v>
      </c>
      <c r="M105" s="26">
        <f t="shared" ca="1" si="17"/>
        <v>6.4782392857354001E-2</v>
      </c>
      <c r="N105" s="26">
        <f t="shared" ca="1" si="26"/>
        <v>2.7958789234710116E-5</v>
      </c>
      <c r="O105" s="54">
        <f t="shared" ca="1" si="27"/>
        <v>131706.99910973961</v>
      </c>
      <c r="P105" s="26">
        <f t="shared" ca="1" si="28"/>
        <v>331488.4476502334</v>
      </c>
      <c r="Q105" s="26">
        <f t="shared" ca="1" si="29"/>
        <v>159873.40722965015</v>
      </c>
      <c r="R105">
        <f t="shared" ca="1" si="18"/>
        <v>5.2876071369486327E-3</v>
      </c>
    </row>
    <row r="106" spans="1:18">
      <c r="A106" s="112">
        <v>6250.5</v>
      </c>
      <c r="B106" s="112">
        <v>6.9299999995564576E-2</v>
      </c>
      <c r="C106" s="112">
        <v>1</v>
      </c>
      <c r="D106" s="114">
        <f t="shared" si="19"/>
        <v>0.62504999999999999</v>
      </c>
      <c r="E106" s="114">
        <f t="shared" si="19"/>
        <v>6.9299999995564576E-2</v>
      </c>
      <c r="F106" s="26">
        <f t="shared" si="20"/>
        <v>0.62504999999999999</v>
      </c>
      <c r="G106" s="26">
        <f t="shared" si="20"/>
        <v>6.9299999995564576E-2</v>
      </c>
      <c r="H106" s="26">
        <f t="shared" si="21"/>
        <v>0.39068750250000001</v>
      </c>
      <c r="I106" s="26">
        <f t="shared" si="22"/>
        <v>0.24419922343762501</v>
      </c>
      <c r="J106" s="26">
        <f t="shared" si="23"/>
        <v>0.15263672460968752</v>
      </c>
      <c r="K106" s="26">
        <f t="shared" si="24"/>
        <v>4.3315964997227639E-2</v>
      </c>
      <c r="L106" s="26">
        <f t="shared" si="25"/>
        <v>2.7074643921517136E-2</v>
      </c>
      <c r="M106" s="26">
        <f t="shared" ca="1" si="17"/>
        <v>6.547978358104771E-2</v>
      </c>
      <c r="N106" s="26">
        <f t="shared" ca="1" si="26"/>
        <v>1.4594053453744104E-5</v>
      </c>
      <c r="O106" s="54">
        <f t="shared" ca="1" si="27"/>
        <v>127192.77820239574</v>
      </c>
      <c r="P106" s="26">
        <f t="shared" ca="1" si="28"/>
        <v>330429.45899180096</v>
      </c>
      <c r="Q106" s="26">
        <f t="shared" ca="1" si="29"/>
        <v>145120.0084990364</v>
      </c>
      <c r="R106">
        <f t="shared" ca="1" si="18"/>
        <v>3.8202164145168666E-3</v>
      </c>
    </row>
    <row r="107" spans="1:18">
      <c r="A107" s="112">
        <v>6251</v>
      </c>
      <c r="B107" s="112">
        <v>6.6555000004882459E-2</v>
      </c>
      <c r="C107" s="112">
        <v>0.6</v>
      </c>
      <c r="D107" s="114">
        <f t="shared" si="19"/>
        <v>0.62509999999999999</v>
      </c>
      <c r="E107" s="114">
        <f t="shared" si="19"/>
        <v>6.6555000004882459E-2</v>
      </c>
      <c r="F107" s="26">
        <f t="shared" si="20"/>
        <v>0.37506</v>
      </c>
      <c r="G107" s="26">
        <f t="shared" si="20"/>
        <v>3.9933000002929472E-2</v>
      </c>
      <c r="H107" s="26">
        <f t="shared" si="21"/>
        <v>0.23445000599999999</v>
      </c>
      <c r="I107" s="26">
        <f t="shared" si="22"/>
        <v>0.14655469875059998</v>
      </c>
      <c r="J107" s="26">
        <f t="shared" si="23"/>
        <v>9.161134218900005E-2</v>
      </c>
      <c r="K107" s="26">
        <f t="shared" si="24"/>
        <v>2.4962118301831211E-2</v>
      </c>
      <c r="L107" s="26">
        <f t="shared" si="25"/>
        <v>1.5603820150474689E-2</v>
      </c>
      <c r="M107" s="26">
        <f t="shared" ca="1" si="17"/>
        <v>6.5486376350723338E-2</v>
      </c>
      <c r="N107" s="26">
        <f t="shared" ca="1" si="26"/>
        <v>6.851739085370349E-7</v>
      </c>
      <c r="O107" s="54">
        <f t="shared" ca="1" si="27"/>
        <v>45774.124838408097</v>
      </c>
      <c r="P107" s="26">
        <f t="shared" ca="1" si="28"/>
        <v>118950.88683477383</v>
      </c>
      <c r="Q107" s="26">
        <f t="shared" ca="1" si="29"/>
        <v>52194.044789606683</v>
      </c>
      <c r="R107">
        <f t="shared" ca="1" si="18"/>
        <v>1.0686236541591204E-3</v>
      </c>
    </row>
    <row r="108" spans="1:18">
      <c r="A108" s="112">
        <v>6259</v>
      </c>
      <c r="B108" s="112">
        <v>6.8534999998519197E-2</v>
      </c>
      <c r="C108" s="112">
        <v>1</v>
      </c>
      <c r="D108" s="114">
        <f t="shared" si="19"/>
        <v>0.62590000000000001</v>
      </c>
      <c r="E108" s="114">
        <f t="shared" si="19"/>
        <v>6.8534999998519197E-2</v>
      </c>
      <c r="F108" s="26">
        <f t="shared" si="20"/>
        <v>0.62590000000000001</v>
      </c>
      <c r="G108" s="26">
        <f t="shared" si="20"/>
        <v>6.8534999998519197E-2</v>
      </c>
      <c r="H108" s="26">
        <f t="shared" si="21"/>
        <v>0.39175081</v>
      </c>
      <c r="I108" s="26">
        <f t="shared" si="22"/>
        <v>0.245196831979</v>
      </c>
      <c r="J108" s="26">
        <f t="shared" si="23"/>
        <v>0.15346869713565611</v>
      </c>
      <c r="K108" s="26">
        <f t="shared" si="24"/>
        <v>4.2896056499073167E-2</v>
      </c>
      <c r="L108" s="26">
        <f t="shared" si="25"/>
        <v>2.6848641762769895E-2</v>
      </c>
      <c r="M108" s="26">
        <f t="shared" ca="1" si="17"/>
        <v>6.5591895267759187E-2</v>
      </c>
      <c r="N108" s="26">
        <f t="shared" ca="1" si="26"/>
        <v>8.6618654562219507E-6</v>
      </c>
      <c r="O108" s="54">
        <f t="shared" ca="1" si="27"/>
        <v>126471.85076519391</v>
      </c>
      <c r="P108" s="26">
        <f t="shared" ca="1" si="28"/>
        <v>330253.00911905325</v>
      </c>
      <c r="Q108" s="26">
        <f t="shared" ca="1" si="29"/>
        <v>142805.4498549632</v>
      </c>
      <c r="R108">
        <f t="shared" ca="1" si="18"/>
        <v>2.94310473076001E-3</v>
      </c>
    </row>
    <row r="109" spans="1:18">
      <c r="A109" s="112">
        <v>6275</v>
      </c>
      <c r="B109" s="112">
        <v>6.5094999998109415E-2</v>
      </c>
      <c r="C109" s="112">
        <v>1</v>
      </c>
      <c r="D109" s="114">
        <f t="shared" si="19"/>
        <v>0.62749999999999995</v>
      </c>
      <c r="E109" s="114">
        <f t="shared" si="19"/>
        <v>6.5094999998109415E-2</v>
      </c>
      <c r="F109" s="26">
        <f t="shared" si="20"/>
        <v>0.62749999999999995</v>
      </c>
      <c r="G109" s="26">
        <f t="shared" si="20"/>
        <v>6.5094999998109415E-2</v>
      </c>
      <c r="H109" s="26">
        <f t="shared" si="21"/>
        <v>0.39375624999999992</v>
      </c>
      <c r="I109" s="26">
        <f t="shared" si="22"/>
        <v>0.24708204687499993</v>
      </c>
      <c r="J109" s="26">
        <f t="shared" si="23"/>
        <v>0.15504398441406245</v>
      </c>
      <c r="K109" s="26">
        <f t="shared" si="24"/>
        <v>4.0847112498813655E-2</v>
      </c>
      <c r="L109" s="26">
        <f t="shared" si="25"/>
        <v>2.5631563093005565E-2</v>
      </c>
      <c r="M109" s="26">
        <f t="shared" ca="1" si="17"/>
        <v>6.5803128502634547E-2</v>
      </c>
      <c r="N109" s="26">
        <f t="shared" ca="1" si="26"/>
        <v>5.0144597892100031E-7</v>
      </c>
      <c r="O109" s="54">
        <f t="shared" ca="1" si="27"/>
        <v>125117.18206183147</v>
      </c>
      <c r="P109" s="26">
        <f t="shared" ca="1" si="28"/>
        <v>329915.92214134178</v>
      </c>
      <c r="Q109" s="26">
        <f t="shared" ca="1" si="29"/>
        <v>138488.11197987245</v>
      </c>
      <c r="R109">
        <f t="shared" ca="1" si="18"/>
        <v>-7.0812850452513232E-4</v>
      </c>
    </row>
    <row r="110" spans="1:18">
      <c r="A110" s="112">
        <v>6275.5</v>
      </c>
      <c r="B110" s="112">
        <v>7.0650000001478475E-2</v>
      </c>
      <c r="C110" s="112">
        <v>1</v>
      </c>
      <c r="D110" s="114">
        <f t="shared" si="19"/>
        <v>0.62755000000000005</v>
      </c>
      <c r="E110" s="114">
        <f t="shared" si="19"/>
        <v>7.0650000001478475E-2</v>
      </c>
      <c r="F110" s="26">
        <f t="shared" si="20"/>
        <v>0.62755000000000005</v>
      </c>
      <c r="G110" s="26">
        <f t="shared" si="20"/>
        <v>7.0650000001478475E-2</v>
      </c>
      <c r="H110" s="26">
        <f t="shared" si="21"/>
        <v>0.39381900250000007</v>
      </c>
      <c r="I110" s="26">
        <f t="shared" si="22"/>
        <v>0.24714111501887506</v>
      </c>
      <c r="J110" s="26">
        <f t="shared" si="23"/>
        <v>0.15509340673009506</v>
      </c>
      <c r="K110" s="26">
        <f t="shared" si="24"/>
        <v>4.4336407500927821E-2</v>
      </c>
      <c r="L110" s="26">
        <f t="shared" si="25"/>
        <v>2.7823312527207256E-2</v>
      </c>
      <c r="M110" s="26">
        <f t="shared" ca="1" si="17"/>
        <v>6.5809733739288556E-2</v>
      </c>
      <c r="N110" s="26">
        <f t="shared" ca="1" si="26"/>
        <v>2.3428177488893964E-5</v>
      </c>
      <c r="O110" s="54">
        <f t="shared" ca="1" si="27"/>
        <v>125074.89913410872</v>
      </c>
      <c r="P110" s="26">
        <f t="shared" ca="1" si="28"/>
        <v>329905.28416432493</v>
      </c>
      <c r="Q110" s="26">
        <f t="shared" ca="1" si="29"/>
        <v>138354.03162160856</v>
      </c>
      <c r="R110">
        <f t="shared" ca="1" si="18"/>
        <v>4.8402662621899184E-3</v>
      </c>
    </row>
    <row r="111" spans="1:18">
      <c r="A111" s="112">
        <v>6281.5</v>
      </c>
      <c r="B111" s="112">
        <v>6.7810000000463333E-2</v>
      </c>
      <c r="C111" s="112">
        <v>1</v>
      </c>
      <c r="D111" s="114">
        <f t="shared" si="19"/>
        <v>0.62814999999999999</v>
      </c>
      <c r="E111" s="114">
        <f t="shared" si="19"/>
        <v>6.7810000000463333E-2</v>
      </c>
      <c r="F111" s="26">
        <f t="shared" si="20"/>
        <v>0.62814999999999999</v>
      </c>
      <c r="G111" s="26">
        <f t="shared" si="20"/>
        <v>6.7810000000463333E-2</v>
      </c>
      <c r="H111" s="26">
        <f t="shared" si="21"/>
        <v>0.39457242249999996</v>
      </c>
      <c r="I111" s="26">
        <f t="shared" si="22"/>
        <v>0.24785066719337498</v>
      </c>
      <c r="J111" s="26">
        <f t="shared" si="23"/>
        <v>0.15568739659751848</v>
      </c>
      <c r="K111" s="26">
        <f t="shared" si="24"/>
        <v>4.2594851500291041E-2</v>
      </c>
      <c r="L111" s="26">
        <f t="shared" si="25"/>
        <v>2.6755955969907815E-2</v>
      </c>
      <c r="M111" s="26">
        <f t="shared" ca="1" si="17"/>
        <v>6.5889016424530628E-2</v>
      </c>
      <c r="N111" s="26">
        <f t="shared" ca="1" si="26"/>
        <v>3.6901778990032041E-6</v>
      </c>
      <c r="O111" s="54">
        <f t="shared" ca="1" si="27"/>
        <v>124567.74499347423</v>
      </c>
      <c r="P111" s="26">
        <f t="shared" ca="1" si="28"/>
        <v>329777.13712650962</v>
      </c>
      <c r="Q111" s="26">
        <f t="shared" ca="1" si="29"/>
        <v>136749.04527809002</v>
      </c>
      <c r="R111">
        <f t="shared" ca="1" si="18"/>
        <v>1.9209835759327054E-3</v>
      </c>
    </row>
    <row r="112" spans="1:18">
      <c r="A112" s="112">
        <v>6304</v>
      </c>
      <c r="B112" s="112">
        <v>6.5184999999473803E-2</v>
      </c>
      <c r="C112" s="112">
        <v>1</v>
      </c>
      <c r="D112" s="114">
        <f t="shared" si="19"/>
        <v>0.63039999999999996</v>
      </c>
      <c r="E112" s="114">
        <f t="shared" si="19"/>
        <v>6.5184999999473803E-2</v>
      </c>
      <c r="F112" s="26">
        <f t="shared" si="20"/>
        <v>0.63039999999999996</v>
      </c>
      <c r="G112" s="26">
        <f t="shared" si="20"/>
        <v>6.5184999999473803E-2</v>
      </c>
      <c r="H112" s="26">
        <f t="shared" si="21"/>
        <v>0.39740415999999995</v>
      </c>
      <c r="I112" s="26">
        <f t="shared" si="22"/>
        <v>0.25052358246399997</v>
      </c>
      <c r="J112" s="26">
        <f t="shared" si="23"/>
        <v>0.15793006638530557</v>
      </c>
      <c r="K112" s="26">
        <f t="shared" si="24"/>
        <v>4.109262399966828E-2</v>
      </c>
      <c r="L112" s="26">
        <f t="shared" si="25"/>
        <v>2.5904790169390884E-2</v>
      </c>
      <c r="M112" s="26">
        <f t="shared" ca="1" si="17"/>
        <v>6.6186652798264828E-2</v>
      </c>
      <c r="N112" s="26">
        <f t="shared" ca="1" si="26"/>
        <v>1.0033083293258938E-6</v>
      </c>
      <c r="O112" s="54">
        <f t="shared" ca="1" si="27"/>
        <v>122669.93061722041</v>
      </c>
      <c r="P112" s="26">
        <f t="shared" ca="1" si="28"/>
        <v>329288.51524904888</v>
      </c>
      <c r="Q112" s="26">
        <f t="shared" ca="1" si="29"/>
        <v>130796.25939421551</v>
      </c>
      <c r="R112">
        <f t="shared" ca="1" si="18"/>
        <v>-1.0016527987910251E-3</v>
      </c>
    </row>
    <row r="113" spans="1:18">
      <c r="A113" s="112">
        <v>6339.5</v>
      </c>
      <c r="B113" s="112">
        <v>6.0590000000956934E-2</v>
      </c>
      <c r="C113" s="112">
        <v>1</v>
      </c>
      <c r="D113" s="114">
        <f t="shared" si="19"/>
        <v>0.63395000000000001</v>
      </c>
      <c r="E113" s="114">
        <f t="shared" si="19"/>
        <v>6.0590000000956934E-2</v>
      </c>
      <c r="F113" s="26">
        <f t="shared" si="20"/>
        <v>0.63395000000000001</v>
      </c>
      <c r="G113" s="26">
        <f t="shared" si="20"/>
        <v>6.0590000000956934E-2</v>
      </c>
      <c r="H113" s="26">
        <f t="shared" si="21"/>
        <v>0.40189260250000003</v>
      </c>
      <c r="I113" s="26">
        <f t="shared" si="22"/>
        <v>0.25477981535487504</v>
      </c>
      <c r="J113" s="26">
        <f t="shared" si="23"/>
        <v>0.16151766394422304</v>
      </c>
      <c r="K113" s="26">
        <f t="shared" si="24"/>
        <v>3.8411030500606652E-2</v>
      </c>
      <c r="L113" s="26">
        <f t="shared" si="25"/>
        <v>2.4350672785859586E-2</v>
      </c>
      <c r="M113" s="26">
        <f t="shared" ca="1" si="17"/>
        <v>6.6657304589639393E-2</v>
      </c>
      <c r="N113" s="26">
        <f t="shared" ca="1" si="26"/>
        <v>3.6812184971847226E-5</v>
      </c>
      <c r="O113" s="54">
        <f t="shared" ca="1" si="27"/>
        <v>119688.85259961754</v>
      </c>
      <c r="P113" s="26">
        <f t="shared" ca="1" si="28"/>
        <v>328491.72151882324</v>
      </c>
      <c r="Q113" s="26">
        <f t="shared" ca="1" si="29"/>
        <v>121619.32554102685</v>
      </c>
      <c r="R113">
        <f t="shared" ca="1" si="18"/>
        <v>-6.0673045886824595E-3</v>
      </c>
    </row>
    <row r="114" spans="1:18">
      <c r="A114" s="112">
        <v>6352.5</v>
      </c>
      <c r="B114" s="112">
        <v>6.7820000003848691E-2</v>
      </c>
      <c r="C114" s="112">
        <v>1</v>
      </c>
      <c r="D114" s="114">
        <f t="shared" si="19"/>
        <v>0.63524999999999998</v>
      </c>
      <c r="E114" s="114">
        <f t="shared" si="19"/>
        <v>6.7820000003848691E-2</v>
      </c>
      <c r="F114" s="26">
        <f t="shared" si="20"/>
        <v>0.63524999999999998</v>
      </c>
      <c r="G114" s="26">
        <f t="shared" si="20"/>
        <v>6.7820000003848691E-2</v>
      </c>
      <c r="H114" s="26">
        <f t="shared" si="21"/>
        <v>0.40354256249999998</v>
      </c>
      <c r="I114" s="26">
        <f t="shared" si="22"/>
        <v>0.25635041282812498</v>
      </c>
      <c r="J114" s="26">
        <f t="shared" si="23"/>
        <v>0.1628465997490664</v>
      </c>
      <c r="K114" s="26">
        <f t="shared" si="24"/>
        <v>4.3082655002444882E-2</v>
      </c>
      <c r="L114" s="26">
        <f t="shared" si="25"/>
        <v>2.7368256590303109E-2</v>
      </c>
      <c r="M114" s="26">
        <f t="shared" ca="1" si="17"/>
        <v>6.6829976783732689E-2</v>
      </c>
      <c r="N114" s="26">
        <f t="shared" ca="1" si="26"/>
        <v>9.8014597636885666E-7</v>
      </c>
      <c r="O114" s="54">
        <f t="shared" ca="1" si="27"/>
        <v>118601.3720578849</v>
      </c>
      <c r="P114" s="26">
        <f t="shared" ca="1" si="28"/>
        <v>328192.03974584967</v>
      </c>
      <c r="Q114" s="26">
        <f t="shared" ca="1" si="29"/>
        <v>118325.89548382827</v>
      </c>
      <c r="R114">
        <f t="shared" ca="1" si="18"/>
        <v>9.9002322011600141E-4</v>
      </c>
    </row>
    <row r="115" spans="1:18">
      <c r="A115" s="112">
        <v>6358.5</v>
      </c>
      <c r="B115" s="112">
        <v>7.3179999999410938E-2</v>
      </c>
      <c r="C115" s="112">
        <v>1</v>
      </c>
      <c r="D115" s="114">
        <f t="shared" si="19"/>
        <v>0.63585000000000003</v>
      </c>
      <c r="E115" s="114">
        <f t="shared" si="19"/>
        <v>7.3179999999410938E-2</v>
      </c>
      <c r="F115" s="26">
        <f t="shared" si="20"/>
        <v>0.63585000000000003</v>
      </c>
      <c r="G115" s="26">
        <f t="shared" si="20"/>
        <v>7.3179999999410938E-2</v>
      </c>
      <c r="H115" s="26">
        <f t="shared" si="21"/>
        <v>0.40430522250000006</v>
      </c>
      <c r="I115" s="26">
        <f t="shared" si="22"/>
        <v>0.25707747572662504</v>
      </c>
      <c r="J115" s="26">
        <f t="shared" si="23"/>
        <v>0.16346271294077452</v>
      </c>
      <c r="K115" s="26">
        <f t="shared" si="24"/>
        <v>4.6531502999625447E-2</v>
      </c>
      <c r="L115" s="26">
        <f t="shared" si="25"/>
        <v>2.9587056182311843E-2</v>
      </c>
      <c r="M115" s="26">
        <f t="shared" ca="1" si="17"/>
        <v>6.6909729652158578E-2</v>
      </c>
      <c r="N115" s="26">
        <f t="shared" ca="1" si="26"/>
        <v>3.9316290227632232E-5</v>
      </c>
      <c r="O115" s="54">
        <f t="shared" ca="1" si="27"/>
        <v>118100.2313543749</v>
      </c>
      <c r="P115" s="26">
        <f t="shared" ca="1" si="28"/>
        <v>328052.29981811938</v>
      </c>
      <c r="Q115" s="26">
        <f t="shared" ca="1" si="29"/>
        <v>116818.16088436294</v>
      </c>
      <c r="R115">
        <f t="shared" ca="1" si="18"/>
        <v>6.2702703472523602E-3</v>
      </c>
    </row>
    <row r="116" spans="1:18">
      <c r="A116" s="112">
        <v>6359</v>
      </c>
      <c r="B116" s="112">
        <v>7.3635000000649597E-2</v>
      </c>
      <c r="C116" s="112">
        <v>1</v>
      </c>
      <c r="D116" s="114">
        <f t="shared" si="19"/>
        <v>0.63590000000000002</v>
      </c>
      <c r="E116" s="114">
        <f t="shared" si="19"/>
        <v>7.3635000000649597E-2</v>
      </c>
      <c r="F116" s="26">
        <f t="shared" si="20"/>
        <v>0.63590000000000002</v>
      </c>
      <c r="G116" s="26">
        <f t="shared" si="20"/>
        <v>7.3635000000649597E-2</v>
      </c>
      <c r="H116" s="26">
        <f t="shared" si="21"/>
        <v>0.40436881000000002</v>
      </c>
      <c r="I116" s="26">
        <f t="shared" si="22"/>
        <v>0.25713812627900001</v>
      </c>
      <c r="J116" s="26">
        <f t="shared" si="23"/>
        <v>0.16351413450081612</v>
      </c>
      <c r="K116" s="26">
        <f t="shared" si="24"/>
        <v>4.6824496500413079E-2</v>
      </c>
      <c r="L116" s="26">
        <f t="shared" si="25"/>
        <v>2.9775697324612677E-2</v>
      </c>
      <c r="M116" s="26">
        <f t="shared" ca="1" si="17"/>
        <v>6.6916377378310243E-2</v>
      </c>
      <c r="N116" s="26">
        <f t="shared" ca="1" si="26"/>
        <v>4.5139889941410139E-5</v>
      </c>
      <c r="O116" s="54">
        <f t="shared" ca="1" si="27"/>
        <v>118058.49185428605</v>
      </c>
      <c r="P116" s="26">
        <f t="shared" ca="1" si="28"/>
        <v>328040.6142205685</v>
      </c>
      <c r="Q116" s="26">
        <f t="shared" ca="1" si="29"/>
        <v>116692.86902809746</v>
      </c>
      <c r="R116">
        <f t="shared" ca="1" si="18"/>
        <v>6.7186226223393541E-3</v>
      </c>
    </row>
    <row r="117" spans="1:18">
      <c r="A117" s="112">
        <v>6362</v>
      </c>
      <c r="B117" s="112">
        <v>6.9365000003017485E-2</v>
      </c>
      <c r="C117" s="112">
        <v>1</v>
      </c>
      <c r="D117" s="114">
        <f t="shared" si="19"/>
        <v>0.63619999999999999</v>
      </c>
      <c r="E117" s="114">
        <f t="shared" si="19"/>
        <v>6.9365000003017485E-2</v>
      </c>
      <c r="F117" s="26">
        <f t="shared" si="20"/>
        <v>0.63619999999999999</v>
      </c>
      <c r="G117" s="26">
        <f t="shared" si="20"/>
        <v>6.9365000003017485E-2</v>
      </c>
      <c r="H117" s="26">
        <f t="shared" si="21"/>
        <v>0.40475043999999999</v>
      </c>
      <c r="I117" s="26">
        <f t="shared" si="22"/>
        <v>0.25750222992799998</v>
      </c>
      <c r="J117" s="26">
        <f t="shared" si="23"/>
        <v>0.16382291868019358</v>
      </c>
      <c r="K117" s="26">
        <f t="shared" si="24"/>
        <v>4.4130013001919724E-2</v>
      </c>
      <c r="L117" s="26">
        <f t="shared" si="25"/>
        <v>2.8075514271821329E-2</v>
      </c>
      <c r="M117" s="26">
        <f t="shared" ca="1" si="17"/>
        <v>6.6956269078210964E-2</v>
      </c>
      <c r="N117" s="26">
        <f t="shared" ca="1" si="26"/>
        <v>5.801984668119277E-6</v>
      </c>
      <c r="O117" s="54">
        <f t="shared" ca="1" si="27"/>
        <v>117808.12693671671</v>
      </c>
      <c r="P117" s="26">
        <f t="shared" ca="1" si="28"/>
        <v>327970.36950030958</v>
      </c>
      <c r="Q117" s="26">
        <f t="shared" ca="1" si="29"/>
        <v>115942.26011926538</v>
      </c>
      <c r="R117">
        <f t="shared" ca="1" si="18"/>
        <v>2.4087309248065208E-3</v>
      </c>
    </row>
    <row r="118" spans="1:18">
      <c r="A118" s="112">
        <v>6368.5</v>
      </c>
      <c r="B118" s="112">
        <v>6.2480000000505242E-2</v>
      </c>
      <c r="C118" s="112">
        <v>1</v>
      </c>
      <c r="D118" s="114">
        <f t="shared" si="19"/>
        <v>0.63685000000000003</v>
      </c>
      <c r="E118" s="114">
        <f t="shared" si="19"/>
        <v>6.2480000000505242E-2</v>
      </c>
      <c r="F118" s="26">
        <f t="shared" si="20"/>
        <v>0.63685000000000003</v>
      </c>
      <c r="G118" s="26">
        <f t="shared" si="20"/>
        <v>6.2480000000505242E-2</v>
      </c>
      <c r="H118" s="26">
        <f t="shared" si="21"/>
        <v>0.40557792250000002</v>
      </c>
      <c r="I118" s="26">
        <f t="shared" si="22"/>
        <v>0.258292299944125</v>
      </c>
      <c r="J118" s="26">
        <f t="shared" si="23"/>
        <v>0.16449345121941603</v>
      </c>
      <c r="K118" s="26">
        <f t="shared" si="24"/>
        <v>3.9790388000321766E-2</v>
      </c>
      <c r="L118" s="26">
        <f t="shared" si="25"/>
        <v>2.5340508598004918E-2</v>
      </c>
      <c r="M118" s="26">
        <f t="shared" ca="1" si="17"/>
        <v>6.7042732516536557E-2</v>
      </c>
      <c r="N118" s="26">
        <f t="shared" ca="1" si="26"/>
        <v>2.0818528012849453E-5</v>
      </c>
      <c r="O118" s="54">
        <f t="shared" ca="1" si="27"/>
        <v>117266.09525690343</v>
      </c>
      <c r="P118" s="26">
        <f t="shared" ca="1" si="28"/>
        <v>327817.40169292735</v>
      </c>
      <c r="Q118" s="26">
        <f t="shared" ca="1" si="29"/>
        <v>114322.67528994585</v>
      </c>
      <c r="R118">
        <f t="shared" ca="1" si="18"/>
        <v>-4.5627325160313148E-3</v>
      </c>
    </row>
    <row r="119" spans="1:18">
      <c r="A119" s="112">
        <v>6378</v>
      </c>
      <c r="B119" s="112">
        <v>7.3925000004237518E-2</v>
      </c>
      <c r="C119" s="112">
        <v>1</v>
      </c>
      <c r="D119" s="114">
        <f t="shared" si="19"/>
        <v>0.63780000000000003</v>
      </c>
      <c r="E119" s="114">
        <f t="shared" si="19"/>
        <v>7.3925000004237518E-2</v>
      </c>
      <c r="F119" s="26">
        <f t="shared" si="20"/>
        <v>0.63780000000000003</v>
      </c>
      <c r="G119" s="26">
        <f t="shared" si="20"/>
        <v>7.3925000004237518E-2</v>
      </c>
      <c r="H119" s="26">
        <f t="shared" si="21"/>
        <v>0.40678884000000004</v>
      </c>
      <c r="I119" s="26">
        <f t="shared" si="22"/>
        <v>0.25944992215200002</v>
      </c>
      <c r="J119" s="26">
        <f t="shared" si="23"/>
        <v>0.16547716034854562</v>
      </c>
      <c r="K119" s="26">
        <f t="shared" si="24"/>
        <v>4.7149365002702691E-2</v>
      </c>
      <c r="L119" s="26">
        <f t="shared" si="25"/>
        <v>3.0071864998723778E-2</v>
      </c>
      <c r="M119" s="26">
        <f t="shared" ca="1" si="17"/>
        <v>6.716917950331773E-2</v>
      </c>
      <c r="N119" s="26">
        <f t="shared" ca="1" si="26"/>
        <v>4.5641110640648091E-5</v>
      </c>
      <c r="O119" s="54">
        <f t="shared" ca="1" si="27"/>
        <v>116474.95091825302</v>
      </c>
      <c r="P119" s="26">
        <f t="shared" ca="1" si="28"/>
        <v>327591.93706557056</v>
      </c>
      <c r="Q119" s="26">
        <f t="shared" ca="1" si="29"/>
        <v>111972.24689761137</v>
      </c>
      <c r="R119">
        <f t="shared" ca="1" si="18"/>
        <v>6.7558205009197875E-3</v>
      </c>
    </row>
    <row r="120" spans="1:18">
      <c r="A120" s="112">
        <v>6388</v>
      </c>
      <c r="B120" s="112">
        <v>7.322500000736909E-2</v>
      </c>
      <c r="C120" s="112">
        <v>1</v>
      </c>
      <c r="D120" s="114">
        <f t="shared" si="19"/>
        <v>0.63880000000000003</v>
      </c>
      <c r="E120" s="114">
        <f t="shared" si="19"/>
        <v>7.322500000736909E-2</v>
      </c>
      <c r="F120" s="26">
        <f t="shared" si="20"/>
        <v>0.63880000000000003</v>
      </c>
      <c r="G120" s="26">
        <f t="shared" si="20"/>
        <v>7.322500000736909E-2</v>
      </c>
      <c r="H120" s="26">
        <f t="shared" si="21"/>
        <v>0.40806544000000006</v>
      </c>
      <c r="I120" s="26">
        <f t="shared" si="22"/>
        <v>0.26067220307200006</v>
      </c>
      <c r="J120" s="26">
        <f t="shared" si="23"/>
        <v>0.16651740332239365</v>
      </c>
      <c r="K120" s="26">
        <f t="shared" si="24"/>
        <v>4.6776130004707379E-2</v>
      </c>
      <c r="L120" s="26">
        <f t="shared" si="25"/>
        <v>2.9880591847007077E-2</v>
      </c>
      <c r="M120" s="26">
        <f t="shared" ca="1" si="17"/>
        <v>6.7302380821636934E-2</v>
      </c>
      <c r="N120" s="26">
        <f t="shared" ca="1" si="26"/>
        <v>3.5077418019202623E-5</v>
      </c>
      <c r="O120" s="54">
        <f t="shared" ca="1" si="27"/>
        <v>115643.53609191295</v>
      </c>
      <c r="P120" s="26">
        <f t="shared" ca="1" si="28"/>
        <v>327352.17550452467</v>
      </c>
      <c r="Q120" s="26">
        <f t="shared" ca="1" si="29"/>
        <v>109519.62167563748</v>
      </c>
      <c r="R120">
        <f t="shared" ca="1" si="18"/>
        <v>5.9226191857321558E-3</v>
      </c>
    </row>
    <row r="121" spans="1:18">
      <c r="A121" s="112">
        <v>6407</v>
      </c>
      <c r="B121" s="112">
        <v>7.3214999996707775E-2</v>
      </c>
      <c r="C121" s="112">
        <v>1</v>
      </c>
      <c r="D121" s="114">
        <f t="shared" si="19"/>
        <v>0.64070000000000005</v>
      </c>
      <c r="E121" s="114">
        <f t="shared" si="19"/>
        <v>7.3214999996707775E-2</v>
      </c>
      <c r="F121" s="26">
        <f t="shared" si="20"/>
        <v>0.64070000000000005</v>
      </c>
      <c r="G121" s="26">
        <f t="shared" si="20"/>
        <v>7.3214999996707775E-2</v>
      </c>
      <c r="H121" s="26">
        <f t="shared" si="21"/>
        <v>0.41049649000000005</v>
      </c>
      <c r="I121" s="26">
        <f t="shared" si="22"/>
        <v>0.26300510114300008</v>
      </c>
      <c r="J121" s="26">
        <f t="shared" si="23"/>
        <v>0.16850736830232016</v>
      </c>
      <c r="K121" s="26">
        <f t="shared" si="24"/>
        <v>4.6908850497890675E-2</v>
      </c>
      <c r="L121" s="26">
        <f t="shared" si="25"/>
        <v>3.0054500513998557E-2</v>
      </c>
      <c r="M121" s="26">
        <f t="shared" ca="1" si="17"/>
        <v>6.7555743706242427E-2</v>
      </c>
      <c r="N121" s="26">
        <f t="shared" ca="1" si="26"/>
        <v>3.2027181761171608E-5</v>
      </c>
      <c r="O121" s="54">
        <f t="shared" ca="1" si="27"/>
        <v>114067.77486895806</v>
      </c>
      <c r="P121" s="26">
        <f t="shared" ca="1" si="28"/>
        <v>326889.77121305489</v>
      </c>
      <c r="Q121" s="26">
        <f t="shared" ca="1" si="29"/>
        <v>104921.00267675931</v>
      </c>
      <c r="R121">
        <f t="shared" ca="1" si="18"/>
        <v>5.6592562904653476E-3</v>
      </c>
    </row>
    <row r="122" spans="1:18">
      <c r="A122" s="112">
        <v>6415</v>
      </c>
      <c r="B122" s="112">
        <v>7.0995000001857989E-2</v>
      </c>
      <c r="C122" s="112">
        <v>0.6</v>
      </c>
      <c r="D122" s="114">
        <f t="shared" si="19"/>
        <v>0.64149999999999996</v>
      </c>
      <c r="E122" s="114">
        <f t="shared" si="19"/>
        <v>7.0995000001857989E-2</v>
      </c>
      <c r="F122" s="26">
        <f t="shared" si="20"/>
        <v>0.38489999999999996</v>
      </c>
      <c r="G122" s="26">
        <f t="shared" si="20"/>
        <v>4.2597000001114792E-2</v>
      </c>
      <c r="H122" s="26">
        <f t="shared" si="21"/>
        <v>0.24691334999999995</v>
      </c>
      <c r="I122" s="26">
        <f t="shared" si="22"/>
        <v>0.15839491402499994</v>
      </c>
      <c r="J122" s="26">
        <f t="shared" si="23"/>
        <v>0.10161033734703746</v>
      </c>
      <c r="K122" s="26">
        <f t="shared" si="24"/>
        <v>2.7325975500715138E-2</v>
      </c>
      <c r="L122" s="26">
        <f t="shared" si="25"/>
        <v>1.7529613283708761E-2</v>
      </c>
      <c r="M122" s="26">
        <f t="shared" ca="1" si="17"/>
        <v>6.7662532728502034E-2</v>
      </c>
      <c r="N122" s="26">
        <f t="shared" ca="1" si="26"/>
        <v>6.6632028767930827E-6</v>
      </c>
      <c r="O122" s="54">
        <f t="shared" ca="1" si="27"/>
        <v>40826.109007644816</v>
      </c>
      <c r="P122" s="26">
        <f t="shared" ca="1" si="28"/>
        <v>117609.26051800413</v>
      </c>
      <c r="Q122" s="26">
        <f t="shared" ca="1" si="29"/>
        <v>37083.247993663397</v>
      </c>
      <c r="R122">
        <f t="shared" ca="1" si="18"/>
        <v>3.3324672733559546E-3</v>
      </c>
    </row>
    <row r="123" spans="1:18">
      <c r="A123" s="112">
        <v>7218.5</v>
      </c>
      <c r="B123" s="112">
        <v>7.9879999997501727E-2</v>
      </c>
      <c r="C123" s="112">
        <v>0.6</v>
      </c>
      <c r="D123" s="114">
        <f t="shared" si="19"/>
        <v>0.72184999999999999</v>
      </c>
      <c r="E123" s="114">
        <f t="shared" si="19"/>
        <v>7.9879999997501727E-2</v>
      </c>
      <c r="F123" s="26">
        <f t="shared" si="20"/>
        <v>0.43310999999999999</v>
      </c>
      <c r="G123" s="26">
        <f t="shared" si="20"/>
        <v>4.7927999998501038E-2</v>
      </c>
      <c r="H123" s="26">
        <f t="shared" si="21"/>
        <v>0.31264045349999997</v>
      </c>
      <c r="I123" s="26">
        <f t="shared" si="22"/>
        <v>0.22567951135897499</v>
      </c>
      <c r="J123" s="26">
        <f t="shared" si="23"/>
        <v>0.16290675527447609</v>
      </c>
      <c r="K123" s="26">
        <f t="shared" si="24"/>
        <v>3.4596826798917971E-2</v>
      </c>
      <c r="L123" s="26">
        <f t="shared" si="25"/>
        <v>2.4973719424798937E-2</v>
      </c>
      <c r="M123" s="26">
        <f t="shared" ca="1" si="17"/>
        <v>7.8719949914379889E-2</v>
      </c>
      <c r="N123" s="26">
        <f t="shared" ca="1" si="26"/>
        <v>8.0742971721059071E-7</v>
      </c>
      <c r="O123" s="54">
        <f t="shared" ca="1" si="27"/>
        <v>19160.096434643303</v>
      </c>
      <c r="P123" s="26">
        <f t="shared" ca="1" si="28"/>
        <v>107669.51428494747</v>
      </c>
      <c r="Q123" s="26">
        <f t="shared" ca="1" si="29"/>
        <v>0.72264331344436783</v>
      </c>
      <c r="R123">
        <f t="shared" ca="1" si="18"/>
        <v>1.1600500831218385E-3</v>
      </c>
    </row>
    <row r="124" spans="1:18">
      <c r="A124" s="112">
        <v>7289</v>
      </c>
      <c r="B124" s="112">
        <v>8.5535000005620532E-2</v>
      </c>
      <c r="C124" s="112">
        <v>0.4</v>
      </c>
      <c r="D124" s="114">
        <f t="shared" si="19"/>
        <v>0.72889999999999999</v>
      </c>
      <c r="E124" s="114">
        <f t="shared" si="19"/>
        <v>8.5535000005620532E-2</v>
      </c>
      <c r="F124" s="26">
        <f t="shared" si="20"/>
        <v>0.29155999999999999</v>
      </c>
      <c r="G124" s="26">
        <f t="shared" si="20"/>
        <v>3.4214000002248217E-2</v>
      </c>
      <c r="H124" s="26">
        <f t="shared" si="21"/>
        <v>0.212518084</v>
      </c>
      <c r="I124" s="26">
        <f t="shared" si="22"/>
        <v>0.15490443142759999</v>
      </c>
      <c r="J124" s="26">
        <f t="shared" si="23"/>
        <v>0.11290984006757764</v>
      </c>
      <c r="K124" s="26">
        <f t="shared" si="24"/>
        <v>2.4938584601638725E-2</v>
      </c>
      <c r="L124" s="26">
        <f t="shared" si="25"/>
        <v>1.8177734316134467E-2</v>
      </c>
      <c r="M124" s="26">
        <f t="shared" ca="1" si="17"/>
        <v>7.9721494417435909E-2</v>
      </c>
      <c r="N124" s="26">
        <f t="shared" ca="1" si="26"/>
        <v>1.3518738889541535E-5</v>
      </c>
      <c r="O124" s="54">
        <f t="shared" ca="1" si="27"/>
        <v>7792.3850795846574</v>
      </c>
      <c r="P124" s="26">
        <f t="shared" ca="1" si="28"/>
        <v>47353.873461903568</v>
      </c>
      <c r="Q124" s="26">
        <f t="shared" ca="1" si="29"/>
        <v>164.08721736653831</v>
      </c>
      <c r="R124">
        <f t="shared" ca="1" si="18"/>
        <v>5.8135055881846226E-3</v>
      </c>
    </row>
    <row r="125" spans="1:18">
      <c r="A125" s="112">
        <v>7348.5</v>
      </c>
      <c r="B125" s="112">
        <v>8.3780000000842847E-2</v>
      </c>
      <c r="C125" s="112">
        <v>1</v>
      </c>
      <c r="D125" s="114">
        <f t="shared" si="19"/>
        <v>0.73485</v>
      </c>
      <c r="E125" s="114">
        <f t="shared" si="19"/>
        <v>8.3780000000842847E-2</v>
      </c>
      <c r="F125" s="26">
        <f t="shared" si="20"/>
        <v>0.73485</v>
      </c>
      <c r="G125" s="26">
        <f t="shared" si="20"/>
        <v>8.3780000000842847E-2</v>
      </c>
      <c r="H125" s="26">
        <f t="shared" si="21"/>
        <v>0.54000452249999997</v>
      </c>
      <c r="I125" s="26">
        <f t="shared" si="22"/>
        <v>0.39682232335912498</v>
      </c>
      <c r="J125" s="26">
        <f t="shared" si="23"/>
        <v>0.29160488432045301</v>
      </c>
      <c r="K125" s="26">
        <f t="shared" si="24"/>
        <v>6.1565733000619363E-2</v>
      </c>
      <c r="L125" s="26">
        <f t="shared" si="25"/>
        <v>4.524157889550514E-2</v>
      </c>
      <c r="M125" s="26">
        <f t="shared" ca="1" si="17"/>
        <v>8.0570705568572612E-2</v>
      </c>
      <c r="N125" s="26">
        <f t="shared" ca="1" si="26"/>
        <v>1.029957075300073E-5</v>
      </c>
      <c r="O125" s="54">
        <f t="shared" ca="1" si="27"/>
        <v>45005.914123136761</v>
      </c>
      <c r="P125" s="26">
        <f t="shared" ca="1" si="28"/>
        <v>293246.61945097003</v>
      </c>
      <c r="Q125" s="26">
        <f t="shared" ca="1" si="29"/>
        <v>3381.1198208358692</v>
      </c>
      <c r="R125">
        <f t="shared" ca="1" si="18"/>
        <v>3.2092944322702349E-3</v>
      </c>
    </row>
    <row r="126" spans="1:18">
      <c r="A126" s="112">
        <v>7431</v>
      </c>
      <c r="B126" s="112">
        <v>8.4255000001576263E-2</v>
      </c>
      <c r="C126" s="112">
        <v>0.6</v>
      </c>
      <c r="D126" s="114">
        <f t="shared" si="19"/>
        <v>0.74309999999999998</v>
      </c>
      <c r="E126" s="114">
        <f t="shared" si="19"/>
        <v>8.4255000001576263E-2</v>
      </c>
      <c r="F126" s="26">
        <f t="shared" si="20"/>
        <v>0.44585999999999998</v>
      </c>
      <c r="G126" s="26">
        <f t="shared" si="20"/>
        <v>5.0553000000945758E-2</v>
      </c>
      <c r="H126" s="26">
        <f t="shared" si="21"/>
        <v>0.33131856599999998</v>
      </c>
      <c r="I126" s="26">
        <f t="shared" si="22"/>
        <v>0.24620282639459998</v>
      </c>
      <c r="J126" s="26">
        <f t="shared" si="23"/>
        <v>0.18295332029382724</v>
      </c>
      <c r="K126" s="26">
        <f t="shared" si="24"/>
        <v>3.7565934300702791E-2</v>
      </c>
      <c r="L126" s="26">
        <f t="shared" si="25"/>
        <v>2.7915245778852245E-2</v>
      </c>
      <c r="M126" s="26">
        <f t="shared" ca="1" si="17"/>
        <v>8.1754144466187062E-2</v>
      </c>
      <c r="N126" s="26">
        <f t="shared" ca="1" si="26"/>
        <v>3.7525670453320857E-6</v>
      </c>
      <c r="O126" s="54">
        <f t="shared" ca="1" si="27"/>
        <v>14424.464692523614</v>
      </c>
      <c r="P126" s="26">
        <f t="shared" ca="1" si="28"/>
        <v>104169.84274520173</v>
      </c>
      <c r="Q126" s="26">
        <f t="shared" ca="1" si="29"/>
        <v>3236.0370831292071</v>
      </c>
      <c r="R126">
        <f t="shared" ca="1" si="18"/>
        <v>2.5008555353892015E-3</v>
      </c>
    </row>
    <row r="127" spans="1:18">
      <c r="A127" s="112">
        <v>7431.5</v>
      </c>
      <c r="B127" s="112">
        <v>8.0910000004223548E-2</v>
      </c>
      <c r="C127" s="112">
        <v>0.6</v>
      </c>
      <c r="D127" s="114">
        <f t="shared" si="19"/>
        <v>0.74314999999999998</v>
      </c>
      <c r="E127" s="114">
        <f t="shared" si="19"/>
        <v>8.0910000004223548E-2</v>
      </c>
      <c r="F127" s="26">
        <f t="shared" si="20"/>
        <v>0.44588999999999995</v>
      </c>
      <c r="G127" s="26">
        <f t="shared" si="20"/>
        <v>4.8546000002534125E-2</v>
      </c>
      <c r="H127" s="26">
        <f t="shared" si="21"/>
        <v>0.33136315349999995</v>
      </c>
      <c r="I127" s="26">
        <f t="shared" si="22"/>
        <v>0.24625252752352494</v>
      </c>
      <c r="J127" s="26">
        <f t="shared" si="23"/>
        <v>0.18300256582910757</v>
      </c>
      <c r="K127" s="26">
        <f t="shared" si="24"/>
        <v>3.6076959901883233E-2</v>
      </c>
      <c r="L127" s="26">
        <f t="shared" si="25"/>
        <v>2.6810592751084526E-2</v>
      </c>
      <c r="M127" s="26">
        <f t="shared" ca="1" si="17"/>
        <v>8.1761337940677081E-2</v>
      </c>
      <c r="N127" s="26">
        <f t="shared" ca="1" si="26"/>
        <v>4.3486576922697628E-7</v>
      </c>
      <c r="O127" s="54">
        <f t="shared" ca="1" si="27"/>
        <v>14413.937086148022</v>
      </c>
      <c r="P127" s="26">
        <f t="shared" ca="1" si="28"/>
        <v>104161.21167254967</v>
      </c>
      <c r="Q127" s="26">
        <f t="shared" ca="1" si="29"/>
        <v>3251.3299752956345</v>
      </c>
      <c r="R127">
        <f t="shared" ca="1" si="18"/>
        <v>-8.5133793645353339E-4</v>
      </c>
    </row>
    <row r="128" spans="1:18">
      <c r="A128" s="112">
        <v>7432</v>
      </c>
      <c r="B128" s="112">
        <v>8.6064999995869584E-2</v>
      </c>
      <c r="C128" s="112">
        <v>0.6</v>
      </c>
      <c r="D128" s="114">
        <f t="shared" si="19"/>
        <v>0.74319999999999997</v>
      </c>
      <c r="E128" s="114">
        <f t="shared" si="19"/>
        <v>8.6064999995869584E-2</v>
      </c>
      <c r="F128" s="26">
        <f t="shared" si="20"/>
        <v>0.44591999999999998</v>
      </c>
      <c r="G128" s="26">
        <f t="shared" si="20"/>
        <v>5.1638999997521751E-2</v>
      </c>
      <c r="H128" s="26">
        <f t="shared" si="21"/>
        <v>0.33140774399999995</v>
      </c>
      <c r="I128" s="26">
        <f t="shared" si="22"/>
        <v>0.24630223534079995</v>
      </c>
      <c r="J128" s="26">
        <f t="shared" si="23"/>
        <v>0.18305182130528252</v>
      </c>
      <c r="K128" s="26">
        <f t="shared" si="24"/>
        <v>3.8378104798158161E-2</v>
      </c>
      <c r="L128" s="26">
        <f t="shared" si="25"/>
        <v>2.8522607485991145E-2</v>
      </c>
      <c r="M128" s="26">
        <f t="shared" ca="1" si="17"/>
        <v>8.1768531669595218E-2</v>
      </c>
      <c r="N128" s="26">
        <f t="shared" ca="1" si="26"/>
        <v>1.1075784047207312E-5</v>
      </c>
      <c r="O128" s="54">
        <f t="shared" ca="1" si="27"/>
        <v>14403.412495357166</v>
      </c>
      <c r="P128" s="26">
        <f t="shared" ca="1" si="28"/>
        <v>104152.57877571852</v>
      </c>
      <c r="Q128" s="26">
        <f t="shared" ca="1" si="29"/>
        <v>3266.6602105418756</v>
      </c>
      <c r="R128">
        <f t="shared" ca="1" si="18"/>
        <v>4.2964683262743664E-3</v>
      </c>
    </row>
    <row r="129" spans="1:18">
      <c r="A129" s="112">
        <v>8560.5</v>
      </c>
      <c r="B129" s="112">
        <v>9.7999999998137355E-2</v>
      </c>
      <c r="C129" s="112">
        <v>0.6</v>
      </c>
      <c r="D129" s="114">
        <f t="shared" si="19"/>
        <v>0.85604999999999998</v>
      </c>
      <c r="E129" s="114">
        <f t="shared" si="19"/>
        <v>9.7999999998137355E-2</v>
      </c>
      <c r="F129" s="26">
        <f t="shared" si="20"/>
        <v>0.51362999999999992</v>
      </c>
      <c r="G129" s="26">
        <f t="shared" si="20"/>
        <v>5.8799999998882413E-2</v>
      </c>
      <c r="H129" s="26">
        <f t="shared" si="21"/>
        <v>0.43969296149999992</v>
      </c>
      <c r="I129" s="26">
        <f t="shared" si="22"/>
        <v>0.37639915969207494</v>
      </c>
      <c r="J129" s="26">
        <f t="shared" si="23"/>
        <v>0.32221650065440072</v>
      </c>
      <c r="K129" s="26">
        <f t="shared" si="24"/>
        <v>5.033573999904329E-2</v>
      </c>
      <c r="L129" s="26">
        <f t="shared" si="25"/>
        <v>4.3089910226181007E-2</v>
      </c>
      <c r="M129" s="26">
        <f t="shared" ca="1" si="17"/>
        <v>9.8653099639976843E-2</v>
      </c>
      <c r="N129" s="26">
        <f t="shared" ca="1" si="26"/>
        <v>2.5592348530252091E-7</v>
      </c>
      <c r="O129" s="54">
        <f t="shared" ca="1" si="27"/>
        <v>150.88353085642416</v>
      </c>
      <c r="P129" s="26">
        <f t="shared" ca="1" si="28"/>
        <v>80614.502158916686</v>
      </c>
      <c r="Q129" s="26">
        <f t="shared" ca="1" si="29"/>
        <v>151332.32091130532</v>
      </c>
      <c r="R129">
        <f t="shared" ca="1" si="18"/>
        <v>-6.5309964183948854E-4</v>
      </c>
    </row>
    <row r="130" spans="1:18">
      <c r="A130" s="112">
        <v>9725.5</v>
      </c>
      <c r="B130" s="112">
        <v>0.11617000000114786</v>
      </c>
      <c r="C130" s="112">
        <v>1</v>
      </c>
      <c r="D130" s="114">
        <f t="shared" si="19"/>
        <v>0.97255000000000003</v>
      </c>
      <c r="E130" s="114">
        <f t="shared" si="19"/>
        <v>0.11617000000114786</v>
      </c>
      <c r="F130" s="26">
        <f t="shared" si="20"/>
        <v>0.97255000000000003</v>
      </c>
      <c r="G130" s="26">
        <f t="shared" si="20"/>
        <v>0.11617000000114786</v>
      </c>
      <c r="H130" s="26">
        <f t="shared" si="21"/>
        <v>0.9458535025</v>
      </c>
      <c r="I130" s="26">
        <f t="shared" si="22"/>
        <v>0.91988982385637508</v>
      </c>
      <c r="J130" s="26">
        <f t="shared" si="23"/>
        <v>0.89463884819151762</v>
      </c>
      <c r="K130" s="26">
        <f t="shared" si="24"/>
        <v>0.11298113350111635</v>
      </c>
      <c r="L130" s="26">
        <f t="shared" si="25"/>
        <v>0.10987980138651071</v>
      </c>
      <c r="M130" s="26">
        <f t="shared" ca="1" si="17"/>
        <v>0.11744340605793091</v>
      </c>
      <c r="N130" s="26">
        <f t="shared" ca="1" si="26"/>
        <v>1.6215629854517696E-6</v>
      </c>
      <c r="O130" s="54">
        <f t="shared" ca="1" si="27"/>
        <v>38256.946501348873</v>
      </c>
      <c r="P130" s="26">
        <f t="shared" ca="1" si="28"/>
        <v>141637.88037344444</v>
      </c>
      <c r="Q130" s="26">
        <f t="shared" ca="1" si="29"/>
        <v>1742551.9140609156</v>
      </c>
      <c r="R130">
        <f t="shared" ca="1" si="18"/>
        <v>-1.2734060567830552E-3</v>
      </c>
    </row>
    <row r="131" spans="1:18">
      <c r="A131" s="112">
        <v>9794</v>
      </c>
      <c r="B131" s="112">
        <v>0.11893499999860069</v>
      </c>
      <c r="C131" s="112">
        <v>1</v>
      </c>
      <c r="D131" s="114">
        <f t="shared" si="19"/>
        <v>0.97940000000000005</v>
      </c>
      <c r="E131" s="114">
        <f t="shared" si="19"/>
        <v>0.11893499999860069</v>
      </c>
      <c r="F131" s="26">
        <f t="shared" si="20"/>
        <v>0.97940000000000005</v>
      </c>
      <c r="G131" s="26">
        <f t="shared" si="20"/>
        <v>0.11893499999860069</v>
      </c>
      <c r="H131" s="26">
        <f t="shared" si="21"/>
        <v>0.95922436000000011</v>
      </c>
      <c r="I131" s="26">
        <f t="shared" si="22"/>
        <v>0.9394643381840001</v>
      </c>
      <c r="J131" s="26">
        <f t="shared" si="23"/>
        <v>0.92011137281740973</v>
      </c>
      <c r="K131" s="26">
        <f t="shared" si="24"/>
        <v>0.11648493899862952</v>
      </c>
      <c r="L131" s="26">
        <f t="shared" si="25"/>
        <v>0.11408534925525776</v>
      </c>
      <c r="M131" s="26">
        <f t="shared" ca="1" si="17"/>
        <v>0.11859123949970451</v>
      </c>
      <c r="N131" s="26">
        <f t="shared" ca="1" si="26"/>
        <v>1.1817128060134568E-7</v>
      </c>
      <c r="O131" s="54">
        <f t="shared" ca="1" si="27"/>
        <v>43793.61008912215</v>
      </c>
      <c r="P131" s="26">
        <f t="shared" ca="1" si="28"/>
        <v>136678.5694408952</v>
      </c>
      <c r="Q131" s="26">
        <f t="shared" ca="1" si="29"/>
        <v>1857052.5132651057</v>
      </c>
      <c r="R131">
        <f t="shared" ca="1" si="18"/>
        <v>3.4376049889617288E-4</v>
      </c>
    </row>
    <row r="132" spans="1:18">
      <c r="A132" s="112">
        <v>9799.5</v>
      </c>
      <c r="B132" s="112">
        <v>0.11974000000191154</v>
      </c>
      <c r="C132" s="112">
        <v>1</v>
      </c>
      <c r="D132" s="114">
        <f t="shared" si="19"/>
        <v>0.97994999999999999</v>
      </c>
      <c r="E132" s="114">
        <f t="shared" si="19"/>
        <v>0.11974000000191154</v>
      </c>
      <c r="F132" s="26">
        <f t="shared" si="20"/>
        <v>0.97994999999999999</v>
      </c>
      <c r="G132" s="26">
        <f t="shared" si="20"/>
        <v>0.11974000000191154</v>
      </c>
      <c r="H132" s="26">
        <f t="shared" si="21"/>
        <v>0.96030200249999997</v>
      </c>
      <c r="I132" s="26">
        <f t="shared" si="22"/>
        <v>0.94104794734987496</v>
      </c>
      <c r="J132" s="26">
        <f t="shared" si="23"/>
        <v>0.92217993600550996</v>
      </c>
      <c r="K132" s="26">
        <f t="shared" si="24"/>
        <v>0.11733921300187321</v>
      </c>
      <c r="L132" s="26">
        <f t="shared" si="25"/>
        <v>0.11498656178118564</v>
      </c>
      <c r="M132" s="26">
        <f t="shared" ca="1" si="17"/>
        <v>0.11868360841339565</v>
      </c>
      <c r="N132" s="26">
        <f t="shared" ca="1" si="26"/>
        <v>1.1159631882871309E-6</v>
      </c>
      <c r="O132" s="54">
        <f t="shared" ca="1" si="27"/>
        <v>44256.34932204878</v>
      </c>
      <c r="P132" s="26">
        <f t="shared" ca="1" si="28"/>
        <v>136280.82360791508</v>
      </c>
      <c r="Q132" s="26">
        <f t="shared" ca="1" si="29"/>
        <v>1866445.9070177849</v>
      </c>
      <c r="R132">
        <f t="shared" ca="1" si="18"/>
        <v>1.0563915885158925E-3</v>
      </c>
    </row>
    <row r="133" spans="1:18">
      <c r="A133" s="112">
        <v>9819</v>
      </c>
      <c r="B133" s="112">
        <v>0.11813500000425847</v>
      </c>
      <c r="C133" s="112">
        <v>1</v>
      </c>
      <c r="D133" s="114">
        <f t="shared" si="19"/>
        <v>0.9819</v>
      </c>
      <c r="E133" s="114">
        <f t="shared" si="19"/>
        <v>0.11813500000425847</v>
      </c>
      <c r="F133" s="26">
        <f t="shared" si="20"/>
        <v>0.9819</v>
      </c>
      <c r="G133" s="26">
        <f t="shared" si="20"/>
        <v>0.11813500000425847</v>
      </c>
      <c r="H133" s="26">
        <f t="shared" si="21"/>
        <v>0.96412761000000002</v>
      </c>
      <c r="I133" s="26">
        <f t="shared" si="22"/>
        <v>0.94667690025899998</v>
      </c>
      <c r="J133" s="26">
        <f t="shared" si="23"/>
        <v>0.92954204836431209</v>
      </c>
      <c r="K133" s="26">
        <f t="shared" si="24"/>
        <v>0.1159967565041814</v>
      </c>
      <c r="L133" s="26">
        <f t="shared" si="25"/>
        <v>0.11389721521145571</v>
      </c>
      <c r="M133" s="26">
        <f t="shared" ca="1" si="17"/>
        <v>0.11901134626572707</v>
      </c>
      <c r="N133" s="26">
        <f t="shared" ca="1" si="26"/>
        <v>7.6798276998998634E-7</v>
      </c>
      <c r="O133" s="54">
        <f t="shared" ca="1" si="27"/>
        <v>45918.967298529285</v>
      </c>
      <c r="P133" s="26">
        <f t="shared" ca="1" si="28"/>
        <v>134871.26951789716</v>
      </c>
      <c r="Q133" s="26">
        <f t="shared" ca="1" si="29"/>
        <v>1899991.3608213051</v>
      </c>
      <c r="R133">
        <f t="shared" ca="1" si="18"/>
        <v>-8.7634626146859684E-4</v>
      </c>
    </row>
    <row r="134" spans="1:18">
      <c r="A134" s="112">
        <v>9880.5</v>
      </c>
      <c r="B134" s="112">
        <v>0.12000000000261934</v>
      </c>
      <c r="C134" s="112">
        <v>0.8</v>
      </c>
      <c r="D134" s="114">
        <f t="shared" si="19"/>
        <v>0.98804999999999998</v>
      </c>
      <c r="E134" s="114">
        <f t="shared" si="19"/>
        <v>0.12000000000261934</v>
      </c>
      <c r="F134" s="26">
        <f t="shared" si="20"/>
        <v>0.79044000000000003</v>
      </c>
      <c r="G134" s="26">
        <f t="shared" si="20"/>
        <v>9.6000000002095479E-2</v>
      </c>
      <c r="H134" s="26">
        <f t="shared" si="21"/>
        <v>0.78099424200000001</v>
      </c>
      <c r="I134" s="26">
        <f t="shared" si="22"/>
        <v>0.77166136080809999</v>
      </c>
      <c r="J134" s="26">
        <f t="shared" si="23"/>
        <v>0.76244000754644314</v>
      </c>
      <c r="K134" s="26">
        <f t="shared" si="24"/>
        <v>9.4852800002070442E-2</v>
      </c>
      <c r="L134" s="26">
        <f t="shared" si="25"/>
        <v>9.3719309042045701E-2</v>
      </c>
      <c r="M134" s="26">
        <f t="shared" ca="1" si="17"/>
        <v>0.12004751589822918</v>
      </c>
      <c r="N134" s="26">
        <f t="shared" ca="1" si="26"/>
        <v>1.8062082684837342E-9</v>
      </c>
      <c r="O134" s="54">
        <f t="shared" ca="1" si="27"/>
        <v>32889.200957816807</v>
      </c>
      <c r="P134" s="26">
        <f t="shared" ca="1" si="28"/>
        <v>83477.250980544937</v>
      </c>
      <c r="Q134" s="26">
        <f t="shared" ca="1" si="29"/>
        <v>1285297.7721442534</v>
      </c>
      <c r="R134">
        <f t="shared" ca="1" si="18"/>
        <v>-4.7515895609834269E-5</v>
      </c>
    </row>
    <row r="135" spans="1:18">
      <c r="A135" s="112">
        <v>9881</v>
      </c>
      <c r="B135" s="112">
        <v>0.11861499999940861</v>
      </c>
      <c r="C135" s="112">
        <v>0.8</v>
      </c>
      <c r="D135" s="114">
        <f t="shared" si="19"/>
        <v>0.98809999999999998</v>
      </c>
      <c r="E135" s="114">
        <f t="shared" si="19"/>
        <v>0.11861499999940861</v>
      </c>
      <c r="F135" s="26">
        <f t="shared" si="20"/>
        <v>0.79048000000000007</v>
      </c>
      <c r="G135" s="26">
        <f t="shared" si="20"/>
        <v>9.4891999999526896E-2</v>
      </c>
      <c r="H135" s="26">
        <f t="shared" si="21"/>
        <v>0.78107328800000009</v>
      </c>
      <c r="I135" s="26">
        <f t="shared" si="22"/>
        <v>0.77177851587280011</v>
      </c>
      <c r="J135" s="26">
        <f t="shared" si="23"/>
        <v>0.76259435153391375</v>
      </c>
      <c r="K135" s="26">
        <f t="shared" si="24"/>
        <v>9.3762785199532531E-2</v>
      </c>
      <c r="L135" s="26">
        <f t="shared" si="25"/>
        <v>9.2647008055658092E-2</v>
      </c>
      <c r="M135" s="26">
        <f t="shared" ca="1" si="17"/>
        <v>0.12005595581612691</v>
      </c>
      <c r="N135" s="26">
        <f t="shared" ca="1" si="26"/>
        <v>1.6610829325874375E-6</v>
      </c>
      <c r="O135" s="54">
        <f t="shared" ca="1" si="27"/>
        <v>32918.575525023531</v>
      </c>
      <c r="P135" s="26">
        <f t="shared" ca="1" si="28"/>
        <v>83454.191895439537</v>
      </c>
      <c r="Q135" s="26">
        <f t="shared" ca="1" si="29"/>
        <v>1285871.2042053421</v>
      </c>
      <c r="R135">
        <f t="shared" ca="1" si="18"/>
        <v>-1.4409558167182979E-3</v>
      </c>
    </row>
    <row r="136" spans="1:18">
      <c r="A136" s="112">
        <v>9896.5</v>
      </c>
      <c r="B136" s="112">
        <v>0.12245999999868218</v>
      </c>
      <c r="C136" s="112">
        <v>0.6</v>
      </c>
      <c r="D136" s="114">
        <f t="shared" si="19"/>
        <v>0.98965000000000003</v>
      </c>
      <c r="E136" s="114">
        <f t="shared" si="19"/>
        <v>0.12245999999868218</v>
      </c>
      <c r="F136" s="26">
        <f t="shared" si="20"/>
        <v>0.59379000000000004</v>
      </c>
      <c r="G136" s="26">
        <f t="shared" si="20"/>
        <v>7.3475999999209299E-2</v>
      </c>
      <c r="H136" s="26">
        <f t="shared" si="21"/>
        <v>0.58764427350000004</v>
      </c>
      <c r="I136" s="26">
        <f t="shared" si="22"/>
        <v>0.58156215526927502</v>
      </c>
      <c r="J136" s="26">
        <f t="shared" si="23"/>
        <v>0.57554298696223805</v>
      </c>
      <c r="K136" s="26">
        <f t="shared" si="24"/>
        <v>7.2715523399217483E-2</v>
      </c>
      <c r="L136" s="26">
        <f t="shared" si="25"/>
        <v>7.1962917732035586E-2</v>
      </c>
      <c r="M136" s="26">
        <f t="shared" ca="1" si="17"/>
        <v>0.12031771946730864</v>
      </c>
      <c r="N136" s="26">
        <f t="shared" ca="1" si="26"/>
        <v>2.7536195250612551E-6</v>
      </c>
      <c r="O136" s="54">
        <f t="shared" ca="1" si="27"/>
        <v>19033.047822189819</v>
      </c>
      <c r="P136" s="26">
        <f t="shared" ca="1" si="28"/>
        <v>46541.055442558754</v>
      </c>
      <c r="Q136" s="26">
        <f t="shared" ca="1" si="29"/>
        <v>733347.06086922658</v>
      </c>
      <c r="R136">
        <f t="shared" ca="1" si="18"/>
        <v>2.1422805313735388E-3</v>
      </c>
    </row>
    <row r="137" spans="1:18">
      <c r="A137" s="112">
        <v>9942</v>
      </c>
      <c r="B137" s="112">
        <v>0.11636500000167871</v>
      </c>
      <c r="C137" s="112">
        <v>0.4</v>
      </c>
      <c r="D137" s="114">
        <f t="shared" si="19"/>
        <v>0.99419999999999997</v>
      </c>
      <c r="E137" s="114">
        <f t="shared" si="19"/>
        <v>0.11636500000167871</v>
      </c>
      <c r="F137" s="26">
        <f t="shared" si="20"/>
        <v>0.39768000000000003</v>
      </c>
      <c r="G137" s="26">
        <f t="shared" si="20"/>
        <v>4.6546000000671488E-2</v>
      </c>
      <c r="H137" s="26">
        <f t="shared" si="21"/>
        <v>0.39537345600000001</v>
      </c>
      <c r="I137" s="26">
        <f t="shared" si="22"/>
        <v>0.3930802899552</v>
      </c>
      <c r="J137" s="26">
        <f t="shared" si="23"/>
        <v>0.39080042427345985</v>
      </c>
      <c r="K137" s="26">
        <f t="shared" si="24"/>
        <v>4.6276033200667595E-2</v>
      </c>
      <c r="L137" s="26">
        <f t="shared" si="25"/>
        <v>4.6007632208103721E-2</v>
      </c>
      <c r="M137" s="26">
        <f t="shared" ca="1" si="17"/>
        <v>0.12108753477390649</v>
      </c>
      <c r="N137" s="26">
        <f t="shared" ca="1" si="26"/>
        <v>8.9209338699602045E-6</v>
      </c>
      <c r="O137" s="54">
        <f t="shared" ca="1" si="27"/>
        <v>9153.4625036830657</v>
      </c>
      <c r="P137" s="26">
        <f t="shared" ca="1" si="28"/>
        <v>20161.418864831918</v>
      </c>
      <c r="Q137" s="26">
        <f t="shared" ca="1" si="29"/>
        <v>339263.25289240311</v>
      </c>
      <c r="R137">
        <f t="shared" ca="1" si="18"/>
        <v>-4.7225347722277822E-3</v>
      </c>
    </row>
    <row r="138" spans="1:18">
      <c r="A138" s="112">
        <v>10896.5</v>
      </c>
      <c r="B138" s="112">
        <v>0.13343999999779044</v>
      </c>
      <c r="C138" s="112">
        <v>1</v>
      </c>
      <c r="D138" s="114">
        <f t="shared" si="19"/>
        <v>1.08965</v>
      </c>
      <c r="E138" s="114">
        <f t="shared" si="19"/>
        <v>0.13343999999779044</v>
      </c>
      <c r="F138" s="26">
        <f t="shared" si="20"/>
        <v>1.08965</v>
      </c>
      <c r="G138" s="26">
        <f t="shared" si="20"/>
        <v>0.13343999999779044</v>
      </c>
      <c r="H138" s="26">
        <f t="shared" si="21"/>
        <v>1.1873371225</v>
      </c>
      <c r="I138" s="26">
        <f t="shared" si="22"/>
        <v>1.293781895532125</v>
      </c>
      <c r="J138" s="26">
        <f t="shared" si="23"/>
        <v>1.4097694424665801</v>
      </c>
      <c r="K138" s="26">
        <f t="shared" si="24"/>
        <v>0.14540289599759235</v>
      </c>
      <c r="L138" s="26">
        <f t="shared" si="25"/>
        <v>0.1584382656237765</v>
      </c>
      <c r="M138" s="26">
        <f t="shared" ca="1" si="17"/>
        <v>0.13772244049445298</v>
      </c>
      <c r="N138" s="26">
        <f t="shared" ca="1" si="26"/>
        <v>1.8339296607455328E-5</v>
      </c>
      <c r="O138" s="54">
        <f t="shared" ca="1" si="27"/>
        <v>197323.10298289423</v>
      </c>
      <c r="P138" s="26">
        <f t="shared" ca="1" si="28"/>
        <v>61585.604082115715</v>
      </c>
      <c r="Q138" s="26">
        <f t="shared" ca="1" si="29"/>
        <v>4402956.3965501208</v>
      </c>
      <c r="R138">
        <f t="shared" ca="1" si="18"/>
        <v>-4.2824404966625429E-3</v>
      </c>
    </row>
    <row r="139" spans="1:18">
      <c r="A139" s="112">
        <v>10897</v>
      </c>
      <c r="B139" s="112">
        <v>0.14059499999711988</v>
      </c>
      <c r="C139" s="112">
        <v>1</v>
      </c>
      <c r="D139" s="114">
        <f t="shared" si="19"/>
        <v>1.0896999999999999</v>
      </c>
      <c r="E139" s="114">
        <f t="shared" si="19"/>
        <v>0.14059499999711988</v>
      </c>
      <c r="F139" s="26">
        <f t="shared" si="20"/>
        <v>1.0896999999999999</v>
      </c>
      <c r="G139" s="26">
        <f t="shared" si="20"/>
        <v>0.14059499999711988</v>
      </c>
      <c r="H139" s="26">
        <f t="shared" si="21"/>
        <v>1.1874460899999997</v>
      </c>
      <c r="I139" s="26">
        <f t="shared" si="22"/>
        <v>1.2939600042729995</v>
      </c>
      <c r="J139" s="26">
        <f t="shared" si="23"/>
        <v>1.4100282166562874</v>
      </c>
      <c r="K139" s="26">
        <f t="shared" si="24"/>
        <v>0.15320637149686153</v>
      </c>
      <c r="L139" s="26">
        <f t="shared" si="25"/>
        <v>0.16694898302013</v>
      </c>
      <c r="M139" s="26">
        <f t="shared" ca="1" si="17"/>
        <v>0.13773139741031035</v>
      </c>
      <c r="N139" s="26">
        <f t="shared" ca="1" si="26"/>
        <v>8.2002197751822799E-6</v>
      </c>
      <c r="O139" s="54">
        <f t="shared" ca="1" si="27"/>
        <v>197423.40749222107</v>
      </c>
      <c r="P139" s="26">
        <f t="shared" ca="1" si="28"/>
        <v>61555.166808880495</v>
      </c>
      <c r="Q139" s="26">
        <f t="shared" ca="1" si="29"/>
        <v>4404443.7540417165</v>
      </c>
      <c r="R139">
        <f t="shared" ca="1" si="18"/>
        <v>2.8636025868095383E-3</v>
      </c>
    </row>
    <row r="140" spans="1:18">
      <c r="A140" s="112">
        <v>10955</v>
      </c>
      <c r="B140" s="112">
        <v>0.13709500000550179</v>
      </c>
      <c r="C140" s="112">
        <v>1</v>
      </c>
      <c r="D140" s="114">
        <f t="shared" si="19"/>
        <v>1.0954999999999999</v>
      </c>
      <c r="E140" s="114">
        <f t="shared" si="19"/>
        <v>0.13709500000550179</v>
      </c>
      <c r="F140" s="26">
        <f t="shared" si="20"/>
        <v>1.0954999999999999</v>
      </c>
      <c r="G140" s="26">
        <f t="shared" si="20"/>
        <v>0.13709500000550179</v>
      </c>
      <c r="H140" s="26">
        <f t="shared" si="21"/>
        <v>1.2001202499999999</v>
      </c>
      <c r="I140" s="26">
        <f t="shared" si="22"/>
        <v>1.3147317338749998</v>
      </c>
      <c r="J140" s="26">
        <f t="shared" si="23"/>
        <v>1.4402886144600622</v>
      </c>
      <c r="K140" s="26">
        <f t="shared" si="24"/>
        <v>0.15018757250602721</v>
      </c>
      <c r="L140" s="26">
        <f t="shared" si="25"/>
        <v>0.16453048568035281</v>
      </c>
      <c r="M140" s="26">
        <f t="shared" ca="1" si="17"/>
        <v>0.13877212619905741</v>
      </c>
      <c r="N140" s="26">
        <f t="shared" ca="1" si="26"/>
        <v>2.8127522691103527E-6</v>
      </c>
      <c r="O140" s="54">
        <f t="shared" ca="1" si="27"/>
        <v>209267.362237508</v>
      </c>
      <c r="P140" s="26">
        <f t="shared" ca="1" si="28"/>
        <v>58057.071827728993</v>
      </c>
      <c r="Q140" s="26">
        <f t="shared" ca="1" si="29"/>
        <v>4579229.051764139</v>
      </c>
      <c r="R140">
        <f t="shared" ca="1" si="18"/>
        <v>-1.677126193555617E-3</v>
      </c>
    </row>
    <row r="141" spans="1:18">
      <c r="A141" s="112">
        <v>12097.5</v>
      </c>
      <c r="B141" s="112">
        <v>0.14832000000023982</v>
      </c>
      <c r="C141" s="112">
        <v>1</v>
      </c>
      <c r="D141" s="114">
        <f t="shared" si="19"/>
        <v>1.2097500000000001</v>
      </c>
      <c r="E141" s="114">
        <f t="shared" si="19"/>
        <v>0.14832000000023982</v>
      </c>
      <c r="F141" s="26">
        <f t="shared" si="20"/>
        <v>1.2097500000000001</v>
      </c>
      <c r="G141" s="26">
        <f t="shared" si="20"/>
        <v>0.14832000000023982</v>
      </c>
      <c r="H141" s="26">
        <f t="shared" si="21"/>
        <v>1.4634950625000003</v>
      </c>
      <c r="I141" s="26">
        <f t="shared" si="22"/>
        <v>1.7704631518593754</v>
      </c>
      <c r="J141" s="26">
        <f t="shared" si="23"/>
        <v>2.1418177979618798</v>
      </c>
      <c r="K141" s="26">
        <f t="shared" si="24"/>
        <v>0.17943012000029013</v>
      </c>
      <c r="L141" s="26">
        <f t="shared" si="25"/>
        <v>0.217065587670351</v>
      </c>
      <c r="M141" s="26">
        <f t="shared" ca="1" si="17"/>
        <v>0.15997062159334352</v>
      </c>
      <c r="N141" s="26">
        <f t="shared" ca="1" si="26"/>
        <v>1.357369835056943E-4</v>
      </c>
      <c r="O141" s="54">
        <f t="shared" ca="1" si="27"/>
        <v>535731.60428980854</v>
      </c>
      <c r="P141" s="26">
        <f t="shared" ca="1" si="28"/>
        <v>7156.9663691815813</v>
      </c>
      <c r="Q141" s="26">
        <f t="shared" ca="1" si="29"/>
        <v>9023427.2236590199</v>
      </c>
      <c r="R141">
        <f t="shared" ca="1" si="18"/>
        <v>-1.1650621593103705E-2</v>
      </c>
    </row>
    <row r="142" spans="1:18">
      <c r="A142" s="112">
        <v>12098</v>
      </c>
      <c r="B142" s="112">
        <v>0.15696500000194646</v>
      </c>
      <c r="C142" s="112">
        <v>1</v>
      </c>
      <c r="D142" s="114">
        <f t="shared" si="19"/>
        <v>1.2098</v>
      </c>
      <c r="E142" s="114">
        <f t="shared" si="19"/>
        <v>0.15696500000194646</v>
      </c>
      <c r="F142" s="26">
        <f t="shared" si="20"/>
        <v>1.2098</v>
      </c>
      <c r="G142" s="26">
        <f t="shared" si="20"/>
        <v>0.15696500000194646</v>
      </c>
      <c r="H142" s="26">
        <f t="shared" si="21"/>
        <v>1.46361604</v>
      </c>
      <c r="I142" s="26">
        <f t="shared" si="22"/>
        <v>1.7706826851919999</v>
      </c>
      <c r="J142" s="26">
        <f t="shared" si="23"/>
        <v>2.1421719125452814</v>
      </c>
      <c r="K142" s="26">
        <f t="shared" si="24"/>
        <v>0.18989625700235482</v>
      </c>
      <c r="L142" s="26">
        <f t="shared" si="25"/>
        <v>0.22973649172144886</v>
      </c>
      <c r="M142" s="26">
        <f t="shared" ca="1" si="17"/>
        <v>0.15998018964556859</v>
      </c>
      <c r="N142" s="26">
        <f t="shared" ca="1" si="26"/>
        <v>9.0913685870061431E-6</v>
      </c>
      <c r="O142" s="54">
        <f t="shared" ca="1" si="27"/>
        <v>535917.07901368313</v>
      </c>
      <c r="P142" s="26">
        <f t="shared" ca="1" si="28"/>
        <v>7144.3050819674827</v>
      </c>
      <c r="Q142" s="26">
        <f t="shared" ca="1" si="29"/>
        <v>9025828.4280997552</v>
      </c>
      <c r="R142">
        <f t="shared" ca="1" si="18"/>
        <v>-3.0151896436221293E-3</v>
      </c>
    </row>
    <row r="143" spans="1:18">
      <c r="A143" s="112"/>
      <c r="B143" s="112"/>
      <c r="C143" s="112"/>
      <c r="D143" s="114">
        <f t="shared" si="19"/>
        <v>0</v>
      </c>
      <c r="E143" s="114">
        <f t="shared" si="19"/>
        <v>0</v>
      </c>
      <c r="F143" s="26">
        <f t="shared" si="20"/>
        <v>0</v>
      </c>
      <c r="G143" s="26">
        <f t="shared" si="20"/>
        <v>0</v>
      </c>
      <c r="H143" s="26">
        <f t="shared" si="21"/>
        <v>0</v>
      </c>
      <c r="I143" s="26">
        <f t="shared" si="22"/>
        <v>0</v>
      </c>
      <c r="J143" s="26">
        <f t="shared" si="23"/>
        <v>0</v>
      </c>
      <c r="K143" s="26">
        <f t="shared" si="24"/>
        <v>0</v>
      </c>
      <c r="L143" s="26">
        <f t="shared" si="25"/>
        <v>0</v>
      </c>
      <c r="M143" s="26">
        <f t="shared" ca="1" si="17"/>
        <v>2.9455382855382559E-3</v>
      </c>
      <c r="N143" s="26">
        <f t="shared" ca="1" si="26"/>
        <v>0</v>
      </c>
      <c r="O143" s="54">
        <f t="shared" ca="1" si="27"/>
        <v>0</v>
      </c>
      <c r="P143" s="26">
        <f t="shared" ca="1" si="28"/>
        <v>0</v>
      </c>
      <c r="Q143" s="26">
        <f t="shared" ca="1" si="29"/>
        <v>0</v>
      </c>
      <c r="R143">
        <f t="shared" ca="1" si="18"/>
        <v>-2.9455382855382559E-3</v>
      </c>
    </row>
    <row r="144" spans="1:18">
      <c r="A144" s="112"/>
      <c r="B144" s="112"/>
      <c r="C144" s="112"/>
      <c r="D144" s="114">
        <f t="shared" si="19"/>
        <v>0</v>
      </c>
      <c r="E144" s="114">
        <f t="shared" si="19"/>
        <v>0</v>
      </c>
      <c r="F144" s="26">
        <f t="shared" si="20"/>
        <v>0</v>
      </c>
      <c r="G144" s="26">
        <f t="shared" si="20"/>
        <v>0</v>
      </c>
      <c r="H144" s="26">
        <f t="shared" si="21"/>
        <v>0</v>
      </c>
      <c r="I144" s="26">
        <f t="shared" si="22"/>
        <v>0</v>
      </c>
      <c r="J144" s="26">
        <f t="shared" si="23"/>
        <v>0</v>
      </c>
      <c r="K144" s="26">
        <f t="shared" si="24"/>
        <v>0</v>
      </c>
      <c r="L144" s="26">
        <f t="shared" si="25"/>
        <v>0</v>
      </c>
      <c r="M144" s="26">
        <f t="shared" ca="1" si="17"/>
        <v>2.9455382855382559E-3</v>
      </c>
      <c r="N144" s="26">
        <f t="shared" ca="1" si="26"/>
        <v>0</v>
      </c>
      <c r="O144" s="54">
        <f t="shared" ca="1" si="27"/>
        <v>0</v>
      </c>
      <c r="P144" s="26">
        <f t="shared" ca="1" si="28"/>
        <v>0</v>
      </c>
      <c r="Q144" s="26">
        <f t="shared" ca="1" si="29"/>
        <v>0</v>
      </c>
      <c r="R144">
        <f t="shared" ca="1" si="18"/>
        <v>-2.9455382855382559E-3</v>
      </c>
    </row>
    <row r="145" spans="1:18">
      <c r="A145" s="112"/>
      <c r="B145" s="112"/>
      <c r="C145" s="112"/>
      <c r="D145" s="114">
        <f t="shared" si="19"/>
        <v>0</v>
      </c>
      <c r="E145" s="114">
        <f t="shared" si="19"/>
        <v>0</v>
      </c>
      <c r="F145" s="26">
        <f t="shared" si="20"/>
        <v>0</v>
      </c>
      <c r="G145" s="26">
        <f t="shared" si="20"/>
        <v>0</v>
      </c>
      <c r="H145" s="26">
        <f t="shared" si="21"/>
        <v>0</v>
      </c>
      <c r="I145" s="26">
        <f t="shared" si="22"/>
        <v>0</v>
      </c>
      <c r="J145" s="26">
        <f t="shared" si="23"/>
        <v>0</v>
      </c>
      <c r="K145" s="26">
        <f t="shared" si="24"/>
        <v>0</v>
      </c>
      <c r="L145" s="26">
        <f t="shared" si="25"/>
        <v>0</v>
      </c>
      <c r="M145" s="26">
        <f t="shared" ca="1" si="17"/>
        <v>2.9455382855382559E-3</v>
      </c>
      <c r="N145" s="26">
        <f t="shared" ca="1" si="26"/>
        <v>0</v>
      </c>
      <c r="O145" s="54">
        <f t="shared" ca="1" si="27"/>
        <v>0</v>
      </c>
      <c r="P145" s="26">
        <f t="shared" ca="1" si="28"/>
        <v>0</v>
      </c>
      <c r="Q145" s="26">
        <f t="shared" ca="1" si="29"/>
        <v>0</v>
      </c>
      <c r="R145">
        <f t="shared" ca="1" si="18"/>
        <v>-2.9455382855382559E-3</v>
      </c>
    </row>
    <row r="146" spans="1:18">
      <c r="A146" s="112"/>
      <c r="B146" s="112"/>
      <c r="C146" s="112"/>
      <c r="D146" s="114">
        <f t="shared" si="19"/>
        <v>0</v>
      </c>
      <c r="E146" s="114">
        <f t="shared" si="19"/>
        <v>0</v>
      </c>
      <c r="F146" s="26">
        <f t="shared" si="20"/>
        <v>0</v>
      </c>
      <c r="G146" s="26">
        <f t="shared" si="20"/>
        <v>0</v>
      </c>
      <c r="H146" s="26">
        <f t="shared" si="21"/>
        <v>0</v>
      </c>
      <c r="I146" s="26">
        <f t="shared" si="22"/>
        <v>0</v>
      </c>
      <c r="J146" s="26">
        <f t="shared" si="23"/>
        <v>0</v>
      </c>
      <c r="K146" s="26">
        <f t="shared" si="24"/>
        <v>0</v>
      </c>
      <c r="L146" s="26">
        <f t="shared" si="25"/>
        <v>0</v>
      </c>
      <c r="M146" s="26">
        <f t="shared" ca="1" si="17"/>
        <v>2.9455382855382559E-3</v>
      </c>
      <c r="N146" s="26">
        <f t="shared" ca="1" si="26"/>
        <v>0</v>
      </c>
      <c r="O146" s="54">
        <f t="shared" ca="1" si="27"/>
        <v>0</v>
      </c>
      <c r="P146" s="26">
        <f t="shared" ca="1" si="28"/>
        <v>0</v>
      </c>
      <c r="Q146" s="26">
        <f t="shared" ca="1" si="29"/>
        <v>0</v>
      </c>
      <c r="R146">
        <f t="shared" ca="1" si="18"/>
        <v>-2.9455382855382559E-3</v>
      </c>
    </row>
    <row r="147" spans="1:18">
      <c r="A147" s="112"/>
      <c r="B147" s="112"/>
      <c r="C147" s="112"/>
      <c r="D147" s="114">
        <f t="shared" si="19"/>
        <v>0</v>
      </c>
      <c r="E147" s="114">
        <f t="shared" si="19"/>
        <v>0</v>
      </c>
      <c r="F147" s="26">
        <f t="shared" si="20"/>
        <v>0</v>
      </c>
      <c r="G147" s="26">
        <f t="shared" si="20"/>
        <v>0</v>
      </c>
      <c r="H147" s="26">
        <f t="shared" si="21"/>
        <v>0</v>
      </c>
      <c r="I147" s="26">
        <f t="shared" si="22"/>
        <v>0</v>
      </c>
      <c r="J147" s="26">
        <f t="shared" si="23"/>
        <v>0</v>
      </c>
      <c r="K147" s="26">
        <f t="shared" si="24"/>
        <v>0</v>
      </c>
      <c r="L147" s="26">
        <f t="shared" si="25"/>
        <v>0</v>
      </c>
      <c r="M147" s="26">
        <f t="shared" ca="1" si="17"/>
        <v>2.9455382855382559E-3</v>
      </c>
      <c r="N147" s="26">
        <f t="shared" ca="1" si="26"/>
        <v>0</v>
      </c>
      <c r="O147" s="54">
        <f t="shared" ca="1" si="27"/>
        <v>0</v>
      </c>
      <c r="P147" s="26">
        <f t="shared" ca="1" si="28"/>
        <v>0</v>
      </c>
      <c r="Q147" s="26">
        <f t="shared" ca="1" si="29"/>
        <v>0</v>
      </c>
      <c r="R147">
        <f t="shared" ca="1" si="18"/>
        <v>-2.9455382855382559E-3</v>
      </c>
    </row>
    <row r="148" spans="1:18">
      <c r="A148" s="112"/>
      <c r="B148" s="112"/>
      <c r="C148" s="112"/>
      <c r="D148" s="114">
        <f t="shared" si="19"/>
        <v>0</v>
      </c>
      <c r="E148" s="114">
        <f t="shared" si="19"/>
        <v>0</v>
      </c>
      <c r="F148" s="26">
        <f t="shared" si="20"/>
        <v>0</v>
      </c>
      <c r="G148" s="26">
        <f t="shared" si="20"/>
        <v>0</v>
      </c>
      <c r="H148" s="26">
        <f t="shared" si="21"/>
        <v>0</v>
      </c>
      <c r="I148" s="26">
        <f t="shared" si="22"/>
        <v>0</v>
      </c>
      <c r="J148" s="26">
        <f t="shared" si="23"/>
        <v>0</v>
      </c>
      <c r="K148" s="26">
        <f t="shared" si="24"/>
        <v>0</v>
      </c>
      <c r="L148" s="26">
        <f t="shared" si="25"/>
        <v>0</v>
      </c>
      <c r="M148" s="26">
        <f t="shared" ca="1" si="17"/>
        <v>2.9455382855382559E-3</v>
      </c>
      <c r="N148" s="26">
        <f t="shared" ca="1" si="26"/>
        <v>0</v>
      </c>
      <c r="O148" s="54">
        <f t="shared" ca="1" si="27"/>
        <v>0</v>
      </c>
      <c r="P148" s="26">
        <f t="shared" ca="1" si="28"/>
        <v>0</v>
      </c>
      <c r="Q148" s="26">
        <f t="shared" ca="1" si="29"/>
        <v>0</v>
      </c>
      <c r="R148">
        <f t="shared" ca="1" si="18"/>
        <v>-2.9455382855382559E-3</v>
      </c>
    </row>
    <row r="149" spans="1:18">
      <c r="A149" s="112"/>
      <c r="B149" s="112"/>
      <c r="C149" s="112"/>
      <c r="D149" s="114">
        <f t="shared" si="19"/>
        <v>0</v>
      </c>
      <c r="E149" s="114">
        <f t="shared" si="19"/>
        <v>0</v>
      </c>
      <c r="F149" s="26">
        <f t="shared" si="20"/>
        <v>0</v>
      </c>
      <c r="G149" s="26">
        <f t="shared" si="20"/>
        <v>0</v>
      </c>
      <c r="H149" s="26">
        <f t="shared" si="21"/>
        <v>0</v>
      </c>
      <c r="I149" s="26">
        <f t="shared" si="22"/>
        <v>0</v>
      </c>
      <c r="J149" s="26">
        <f t="shared" si="23"/>
        <v>0</v>
      </c>
      <c r="K149" s="26">
        <f t="shared" si="24"/>
        <v>0</v>
      </c>
      <c r="L149" s="26">
        <f t="shared" si="25"/>
        <v>0</v>
      </c>
      <c r="M149" s="26">
        <f t="shared" ref="M149:M212" ca="1" si="30">+E$4+E$5*D149+E$6*D149^2</f>
        <v>2.9455382855382559E-3</v>
      </c>
      <c r="N149" s="26">
        <f t="shared" ca="1" si="26"/>
        <v>0</v>
      </c>
      <c r="O149" s="54">
        <f t="shared" ca="1" si="27"/>
        <v>0</v>
      </c>
      <c r="P149" s="26">
        <f t="shared" ca="1" si="28"/>
        <v>0</v>
      </c>
      <c r="Q149" s="26">
        <f t="shared" ca="1" si="29"/>
        <v>0</v>
      </c>
      <c r="R149">
        <f t="shared" ref="R149:R212" ca="1" si="31">+E149-M149</f>
        <v>-2.9455382855382559E-3</v>
      </c>
    </row>
    <row r="150" spans="1:18">
      <c r="A150" s="112"/>
      <c r="B150" s="112"/>
      <c r="C150" s="112"/>
      <c r="D150" s="114">
        <f t="shared" ref="D150:E213" si="32">A150/A$18</f>
        <v>0</v>
      </c>
      <c r="E150" s="114">
        <f t="shared" si="32"/>
        <v>0</v>
      </c>
      <c r="F150" s="26">
        <f t="shared" ref="F150:G213" si="33">$C150*D150</f>
        <v>0</v>
      </c>
      <c r="G150" s="26">
        <f t="shared" si="33"/>
        <v>0</v>
      </c>
      <c r="H150" s="26">
        <f t="shared" ref="H150:H213" si="34">C150*D150*D150</f>
        <v>0</v>
      </c>
      <c r="I150" s="26">
        <f t="shared" ref="I150:I213" si="35">C150*D150*D150*D150</f>
        <v>0</v>
      </c>
      <c r="J150" s="26">
        <f t="shared" ref="J150:J213" si="36">C150*D150*D150*D150*D150</f>
        <v>0</v>
      </c>
      <c r="K150" s="26">
        <f t="shared" ref="K150:K213" si="37">C150*E150*D150</f>
        <v>0</v>
      </c>
      <c r="L150" s="26">
        <f t="shared" ref="L150:L213" si="38">C150*E150*D150*D150</f>
        <v>0</v>
      </c>
      <c r="M150" s="26">
        <f t="shared" ca="1" si="30"/>
        <v>2.9455382855382559E-3</v>
      </c>
      <c r="N150" s="26">
        <f t="shared" ref="N150:N213" ca="1" si="39">C150*(M150-E150)^2</f>
        <v>0</v>
      </c>
      <c r="O150" s="54">
        <f t="shared" ref="O150:O213" ca="1" si="40">(C150*O$1-O$2*F150+O$3*H150)^2</f>
        <v>0</v>
      </c>
      <c r="P150" s="26">
        <f t="shared" ref="P150:P213" ca="1" si="41">(-C150*O$2+O$4*F150-O$5*H150)^2</f>
        <v>0</v>
      </c>
      <c r="Q150" s="26">
        <f t="shared" ref="Q150:Q213" ca="1" si="42">+(C150*O$3-F150*O$5+H150*O$6)^2</f>
        <v>0</v>
      </c>
      <c r="R150">
        <f t="shared" ca="1" si="31"/>
        <v>-2.9455382855382559E-3</v>
      </c>
    </row>
    <row r="151" spans="1:18">
      <c r="A151" s="112"/>
      <c r="B151" s="112"/>
      <c r="C151" s="112"/>
      <c r="D151" s="114">
        <f t="shared" si="32"/>
        <v>0</v>
      </c>
      <c r="E151" s="114">
        <f t="shared" si="32"/>
        <v>0</v>
      </c>
      <c r="F151" s="26">
        <f t="shared" si="33"/>
        <v>0</v>
      </c>
      <c r="G151" s="26">
        <f t="shared" si="33"/>
        <v>0</v>
      </c>
      <c r="H151" s="26">
        <f t="shared" si="34"/>
        <v>0</v>
      </c>
      <c r="I151" s="26">
        <f t="shared" si="35"/>
        <v>0</v>
      </c>
      <c r="J151" s="26">
        <f t="shared" si="36"/>
        <v>0</v>
      </c>
      <c r="K151" s="26">
        <f t="shared" si="37"/>
        <v>0</v>
      </c>
      <c r="L151" s="26">
        <f t="shared" si="38"/>
        <v>0</v>
      </c>
      <c r="M151" s="26">
        <f t="shared" ca="1" si="30"/>
        <v>2.9455382855382559E-3</v>
      </c>
      <c r="N151" s="26">
        <f t="shared" ca="1" si="39"/>
        <v>0</v>
      </c>
      <c r="O151" s="54">
        <f t="shared" ca="1" si="40"/>
        <v>0</v>
      </c>
      <c r="P151" s="26">
        <f t="shared" ca="1" si="41"/>
        <v>0</v>
      </c>
      <c r="Q151" s="26">
        <f t="shared" ca="1" si="42"/>
        <v>0</v>
      </c>
      <c r="R151">
        <f t="shared" ca="1" si="31"/>
        <v>-2.9455382855382559E-3</v>
      </c>
    </row>
    <row r="152" spans="1:18">
      <c r="A152" s="112"/>
      <c r="B152" s="112"/>
      <c r="C152" s="112"/>
      <c r="D152" s="114">
        <f t="shared" si="32"/>
        <v>0</v>
      </c>
      <c r="E152" s="114">
        <f t="shared" si="32"/>
        <v>0</v>
      </c>
      <c r="F152" s="26">
        <f t="shared" si="33"/>
        <v>0</v>
      </c>
      <c r="G152" s="26">
        <f t="shared" si="33"/>
        <v>0</v>
      </c>
      <c r="H152" s="26">
        <f t="shared" si="34"/>
        <v>0</v>
      </c>
      <c r="I152" s="26">
        <f t="shared" si="35"/>
        <v>0</v>
      </c>
      <c r="J152" s="26">
        <f t="shared" si="36"/>
        <v>0</v>
      </c>
      <c r="K152" s="26">
        <f t="shared" si="37"/>
        <v>0</v>
      </c>
      <c r="L152" s="26">
        <f t="shared" si="38"/>
        <v>0</v>
      </c>
      <c r="M152" s="26">
        <f t="shared" ca="1" si="30"/>
        <v>2.9455382855382559E-3</v>
      </c>
      <c r="N152" s="26">
        <f t="shared" ca="1" si="39"/>
        <v>0</v>
      </c>
      <c r="O152" s="54">
        <f t="shared" ca="1" si="40"/>
        <v>0</v>
      </c>
      <c r="P152" s="26">
        <f t="shared" ca="1" si="41"/>
        <v>0</v>
      </c>
      <c r="Q152" s="26">
        <f t="shared" ca="1" si="42"/>
        <v>0</v>
      </c>
      <c r="R152">
        <f t="shared" ca="1" si="31"/>
        <v>-2.9455382855382559E-3</v>
      </c>
    </row>
    <row r="153" spans="1:18">
      <c r="A153" s="112"/>
      <c r="B153" s="112"/>
      <c r="C153" s="112"/>
      <c r="D153" s="114">
        <f t="shared" si="32"/>
        <v>0</v>
      </c>
      <c r="E153" s="114">
        <f t="shared" si="32"/>
        <v>0</v>
      </c>
      <c r="F153" s="26">
        <f t="shared" si="33"/>
        <v>0</v>
      </c>
      <c r="G153" s="26">
        <f t="shared" si="33"/>
        <v>0</v>
      </c>
      <c r="H153" s="26">
        <f t="shared" si="34"/>
        <v>0</v>
      </c>
      <c r="I153" s="26">
        <f t="shared" si="35"/>
        <v>0</v>
      </c>
      <c r="J153" s="26">
        <f t="shared" si="36"/>
        <v>0</v>
      </c>
      <c r="K153" s="26">
        <f t="shared" si="37"/>
        <v>0</v>
      </c>
      <c r="L153" s="26">
        <f t="shared" si="38"/>
        <v>0</v>
      </c>
      <c r="M153" s="26">
        <f t="shared" ca="1" si="30"/>
        <v>2.9455382855382559E-3</v>
      </c>
      <c r="N153" s="26">
        <f t="shared" ca="1" si="39"/>
        <v>0</v>
      </c>
      <c r="O153" s="54">
        <f t="shared" ca="1" si="40"/>
        <v>0</v>
      </c>
      <c r="P153" s="26">
        <f t="shared" ca="1" si="41"/>
        <v>0</v>
      </c>
      <c r="Q153" s="26">
        <f t="shared" ca="1" si="42"/>
        <v>0</v>
      </c>
      <c r="R153">
        <f t="shared" ca="1" si="31"/>
        <v>-2.9455382855382559E-3</v>
      </c>
    </row>
    <row r="154" spans="1:18">
      <c r="A154" s="112"/>
      <c r="B154" s="112"/>
      <c r="C154" s="112"/>
      <c r="D154" s="114">
        <f t="shared" si="32"/>
        <v>0</v>
      </c>
      <c r="E154" s="114">
        <f t="shared" si="32"/>
        <v>0</v>
      </c>
      <c r="F154" s="26">
        <f t="shared" si="33"/>
        <v>0</v>
      </c>
      <c r="G154" s="26">
        <f t="shared" si="33"/>
        <v>0</v>
      </c>
      <c r="H154" s="26">
        <f t="shared" si="34"/>
        <v>0</v>
      </c>
      <c r="I154" s="26">
        <f t="shared" si="35"/>
        <v>0</v>
      </c>
      <c r="J154" s="26">
        <f t="shared" si="36"/>
        <v>0</v>
      </c>
      <c r="K154" s="26">
        <f t="shared" si="37"/>
        <v>0</v>
      </c>
      <c r="L154" s="26">
        <f t="shared" si="38"/>
        <v>0</v>
      </c>
      <c r="M154" s="26">
        <f t="shared" ca="1" si="30"/>
        <v>2.9455382855382559E-3</v>
      </c>
      <c r="N154" s="26">
        <f t="shared" ca="1" si="39"/>
        <v>0</v>
      </c>
      <c r="O154" s="54">
        <f t="shared" ca="1" si="40"/>
        <v>0</v>
      </c>
      <c r="P154" s="26">
        <f t="shared" ca="1" si="41"/>
        <v>0</v>
      </c>
      <c r="Q154" s="26">
        <f t="shared" ca="1" si="42"/>
        <v>0</v>
      </c>
      <c r="R154">
        <f t="shared" ca="1" si="31"/>
        <v>-2.9455382855382559E-3</v>
      </c>
    </row>
    <row r="155" spans="1:18">
      <c r="A155" s="112"/>
      <c r="B155" s="112"/>
      <c r="C155" s="112"/>
      <c r="D155" s="114">
        <f t="shared" si="32"/>
        <v>0</v>
      </c>
      <c r="E155" s="114">
        <f t="shared" si="32"/>
        <v>0</v>
      </c>
      <c r="F155" s="26">
        <f t="shared" si="33"/>
        <v>0</v>
      </c>
      <c r="G155" s="26">
        <f t="shared" si="33"/>
        <v>0</v>
      </c>
      <c r="H155" s="26">
        <f t="shared" si="34"/>
        <v>0</v>
      </c>
      <c r="I155" s="26">
        <f t="shared" si="35"/>
        <v>0</v>
      </c>
      <c r="J155" s="26">
        <f t="shared" si="36"/>
        <v>0</v>
      </c>
      <c r="K155" s="26">
        <f t="shared" si="37"/>
        <v>0</v>
      </c>
      <c r="L155" s="26">
        <f t="shared" si="38"/>
        <v>0</v>
      </c>
      <c r="M155" s="26">
        <f t="shared" ca="1" si="30"/>
        <v>2.9455382855382559E-3</v>
      </c>
      <c r="N155" s="26">
        <f t="shared" ca="1" si="39"/>
        <v>0</v>
      </c>
      <c r="O155" s="54">
        <f t="shared" ca="1" si="40"/>
        <v>0</v>
      </c>
      <c r="P155" s="26">
        <f t="shared" ca="1" si="41"/>
        <v>0</v>
      </c>
      <c r="Q155" s="26">
        <f t="shared" ca="1" si="42"/>
        <v>0</v>
      </c>
      <c r="R155">
        <f t="shared" ca="1" si="31"/>
        <v>-2.9455382855382559E-3</v>
      </c>
    </row>
    <row r="156" spans="1:18">
      <c r="A156" s="112"/>
      <c r="B156" s="112"/>
      <c r="C156" s="112"/>
      <c r="D156" s="114">
        <f t="shared" si="32"/>
        <v>0</v>
      </c>
      <c r="E156" s="114">
        <f t="shared" si="32"/>
        <v>0</v>
      </c>
      <c r="F156" s="26">
        <f t="shared" si="33"/>
        <v>0</v>
      </c>
      <c r="G156" s="26">
        <f t="shared" si="33"/>
        <v>0</v>
      </c>
      <c r="H156" s="26">
        <f t="shared" si="34"/>
        <v>0</v>
      </c>
      <c r="I156" s="26">
        <f t="shared" si="35"/>
        <v>0</v>
      </c>
      <c r="J156" s="26">
        <f t="shared" si="36"/>
        <v>0</v>
      </c>
      <c r="K156" s="26">
        <f t="shared" si="37"/>
        <v>0</v>
      </c>
      <c r="L156" s="26">
        <f t="shared" si="38"/>
        <v>0</v>
      </c>
      <c r="M156" s="26">
        <f t="shared" ca="1" si="30"/>
        <v>2.9455382855382559E-3</v>
      </c>
      <c r="N156" s="26">
        <f t="shared" ca="1" si="39"/>
        <v>0</v>
      </c>
      <c r="O156" s="54">
        <f t="shared" ca="1" si="40"/>
        <v>0</v>
      </c>
      <c r="P156" s="26">
        <f t="shared" ca="1" si="41"/>
        <v>0</v>
      </c>
      <c r="Q156" s="26">
        <f t="shared" ca="1" si="42"/>
        <v>0</v>
      </c>
      <c r="R156">
        <f t="shared" ca="1" si="31"/>
        <v>-2.9455382855382559E-3</v>
      </c>
    </row>
    <row r="157" spans="1:18">
      <c r="A157" s="112"/>
      <c r="B157" s="112"/>
      <c r="C157" s="112"/>
      <c r="D157" s="114">
        <f t="shared" si="32"/>
        <v>0</v>
      </c>
      <c r="E157" s="114">
        <f t="shared" si="32"/>
        <v>0</v>
      </c>
      <c r="F157" s="26">
        <f t="shared" si="33"/>
        <v>0</v>
      </c>
      <c r="G157" s="26">
        <f t="shared" si="33"/>
        <v>0</v>
      </c>
      <c r="H157" s="26">
        <f t="shared" si="34"/>
        <v>0</v>
      </c>
      <c r="I157" s="26">
        <f t="shared" si="35"/>
        <v>0</v>
      </c>
      <c r="J157" s="26">
        <f t="shared" si="36"/>
        <v>0</v>
      </c>
      <c r="K157" s="26">
        <f t="shared" si="37"/>
        <v>0</v>
      </c>
      <c r="L157" s="26">
        <f t="shared" si="38"/>
        <v>0</v>
      </c>
      <c r="M157" s="26">
        <f t="shared" ca="1" si="30"/>
        <v>2.9455382855382559E-3</v>
      </c>
      <c r="N157" s="26">
        <f t="shared" ca="1" si="39"/>
        <v>0</v>
      </c>
      <c r="O157" s="54">
        <f t="shared" ca="1" si="40"/>
        <v>0</v>
      </c>
      <c r="P157" s="26">
        <f t="shared" ca="1" si="41"/>
        <v>0</v>
      </c>
      <c r="Q157" s="26">
        <f t="shared" ca="1" si="42"/>
        <v>0</v>
      </c>
      <c r="R157">
        <f t="shared" ca="1" si="31"/>
        <v>-2.9455382855382559E-3</v>
      </c>
    </row>
    <row r="158" spans="1:18">
      <c r="A158" s="112"/>
      <c r="B158" s="112"/>
      <c r="C158" s="112"/>
      <c r="D158" s="114">
        <f t="shared" si="32"/>
        <v>0</v>
      </c>
      <c r="E158" s="114">
        <f t="shared" si="32"/>
        <v>0</v>
      </c>
      <c r="F158" s="26">
        <f t="shared" si="33"/>
        <v>0</v>
      </c>
      <c r="G158" s="26">
        <f t="shared" si="33"/>
        <v>0</v>
      </c>
      <c r="H158" s="26">
        <f t="shared" si="34"/>
        <v>0</v>
      </c>
      <c r="I158" s="26">
        <f t="shared" si="35"/>
        <v>0</v>
      </c>
      <c r="J158" s="26">
        <f t="shared" si="36"/>
        <v>0</v>
      </c>
      <c r="K158" s="26">
        <f t="shared" si="37"/>
        <v>0</v>
      </c>
      <c r="L158" s="26">
        <f t="shared" si="38"/>
        <v>0</v>
      </c>
      <c r="M158" s="26">
        <f t="shared" ca="1" si="30"/>
        <v>2.9455382855382559E-3</v>
      </c>
      <c r="N158" s="26">
        <f t="shared" ca="1" si="39"/>
        <v>0</v>
      </c>
      <c r="O158" s="54">
        <f t="shared" ca="1" si="40"/>
        <v>0</v>
      </c>
      <c r="P158" s="26">
        <f t="shared" ca="1" si="41"/>
        <v>0</v>
      </c>
      <c r="Q158" s="26">
        <f t="shared" ca="1" si="42"/>
        <v>0</v>
      </c>
      <c r="R158">
        <f t="shared" ca="1" si="31"/>
        <v>-2.9455382855382559E-3</v>
      </c>
    </row>
    <row r="159" spans="1:18">
      <c r="A159" s="112"/>
      <c r="B159" s="112"/>
      <c r="C159" s="112"/>
      <c r="D159" s="114">
        <f t="shared" si="32"/>
        <v>0</v>
      </c>
      <c r="E159" s="114">
        <f t="shared" si="32"/>
        <v>0</v>
      </c>
      <c r="F159" s="26">
        <f t="shared" si="33"/>
        <v>0</v>
      </c>
      <c r="G159" s="26">
        <f t="shared" si="33"/>
        <v>0</v>
      </c>
      <c r="H159" s="26">
        <f t="shared" si="34"/>
        <v>0</v>
      </c>
      <c r="I159" s="26">
        <f t="shared" si="35"/>
        <v>0</v>
      </c>
      <c r="J159" s="26">
        <f t="shared" si="36"/>
        <v>0</v>
      </c>
      <c r="K159" s="26">
        <f t="shared" si="37"/>
        <v>0</v>
      </c>
      <c r="L159" s="26">
        <f t="shared" si="38"/>
        <v>0</v>
      </c>
      <c r="M159" s="26">
        <f t="shared" ca="1" si="30"/>
        <v>2.9455382855382559E-3</v>
      </c>
      <c r="N159" s="26">
        <f t="shared" ca="1" si="39"/>
        <v>0</v>
      </c>
      <c r="O159" s="54">
        <f t="shared" ca="1" si="40"/>
        <v>0</v>
      </c>
      <c r="P159" s="26">
        <f t="shared" ca="1" si="41"/>
        <v>0</v>
      </c>
      <c r="Q159" s="26">
        <f t="shared" ca="1" si="42"/>
        <v>0</v>
      </c>
      <c r="R159">
        <f t="shared" ca="1" si="31"/>
        <v>-2.9455382855382559E-3</v>
      </c>
    </row>
    <row r="160" spans="1:18">
      <c r="A160" s="112"/>
      <c r="B160" s="112"/>
      <c r="C160" s="112"/>
      <c r="D160" s="114">
        <f t="shared" si="32"/>
        <v>0</v>
      </c>
      <c r="E160" s="114">
        <f t="shared" si="32"/>
        <v>0</v>
      </c>
      <c r="F160" s="26">
        <f t="shared" si="33"/>
        <v>0</v>
      </c>
      <c r="G160" s="26">
        <f t="shared" si="33"/>
        <v>0</v>
      </c>
      <c r="H160" s="26">
        <f t="shared" si="34"/>
        <v>0</v>
      </c>
      <c r="I160" s="26">
        <f t="shared" si="35"/>
        <v>0</v>
      </c>
      <c r="J160" s="26">
        <f t="shared" si="36"/>
        <v>0</v>
      </c>
      <c r="K160" s="26">
        <f t="shared" si="37"/>
        <v>0</v>
      </c>
      <c r="L160" s="26">
        <f t="shared" si="38"/>
        <v>0</v>
      </c>
      <c r="M160" s="26">
        <f t="shared" ca="1" si="30"/>
        <v>2.9455382855382559E-3</v>
      </c>
      <c r="N160" s="26">
        <f t="shared" ca="1" si="39"/>
        <v>0</v>
      </c>
      <c r="O160" s="54">
        <f t="shared" ca="1" si="40"/>
        <v>0</v>
      </c>
      <c r="P160" s="26">
        <f t="shared" ca="1" si="41"/>
        <v>0</v>
      </c>
      <c r="Q160" s="26">
        <f t="shared" ca="1" si="42"/>
        <v>0</v>
      </c>
      <c r="R160">
        <f t="shared" ca="1" si="31"/>
        <v>-2.9455382855382559E-3</v>
      </c>
    </row>
    <row r="161" spans="1:18">
      <c r="A161" s="112"/>
      <c r="B161" s="112"/>
      <c r="C161" s="112"/>
      <c r="D161" s="114">
        <f t="shared" si="32"/>
        <v>0</v>
      </c>
      <c r="E161" s="114">
        <f t="shared" si="32"/>
        <v>0</v>
      </c>
      <c r="F161" s="26">
        <f t="shared" si="33"/>
        <v>0</v>
      </c>
      <c r="G161" s="26">
        <f t="shared" si="33"/>
        <v>0</v>
      </c>
      <c r="H161" s="26">
        <f t="shared" si="34"/>
        <v>0</v>
      </c>
      <c r="I161" s="26">
        <f t="shared" si="35"/>
        <v>0</v>
      </c>
      <c r="J161" s="26">
        <f t="shared" si="36"/>
        <v>0</v>
      </c>
      <c r="K161" s="26">
        <f t="shared" si="37"/>
        <v>0</v>
      </c>
      <c r="L161" s="26">
        <f t="shared" si="38"/>
        <v>0</v>
      </c>
      <c r="M161" s="26">
        <f t="shared" ca="1" si="30"/>
        <v>2.9455382855382559E-3</v>
      </c>
      <c r="N161" s="26">
        <f t="shared" ca="1" si="39"/>
        <v>0</v>
      </c>
      <c r="O161" s="54">
        <f t="shared" ca="1" si="40"/>
        <v>0</v>
      </c>
      <c r="P161" s="26">
        <f t="shared" ca="1" si="41"/>
        <v>0</v>
      </c>
      <c r="Q161" s="26">
        <f t="shared" ca="1" si="42"/>
        <v>0</v>
      </c>
      <c r="R161">
        <f t="shared" ca="1" si="31"/>
        <v>-2.9455382855382559E-3</v>
      </c>
    </row>
    <row r="162" spans="1:18">
      <c r="A162" s="112"/>
      <c r="B162" s="112"/>
      <c r="C162" s="112"/>
      <c r="D162" s="114">
        <f t="shared" si="32"/>
        <v>0</v>
      </c>
      <c r="E162" s="114">
        <f t="shared" si="32"/>
        <v>0</v>
      </c>
      <c r="F162" s="26">
        <f t="shared" si="33"/>
        <v>0</v>
      </c>
      <c r="G162" s="26">
        <f t="shared" si="33"/>
        <v>0</v>
      </c>
      <c r="H162" s="26">
        <f t="shared" si="34"/>
        <v>0</v>
      </c>
      <c r="I162" s="26">
        <f t="shared" si="35"/>
        <v>0</v>
      </c>
      <c r="J162" s="26">
        <f t="shared" si="36"/>
        <v>0</v>
      </c>
      <c r="K162" s="26">
        <f t="shared" si="37"/>
        <v>0</v>
      </c>
      <c r="L162" s="26">
        <f t="shared" si="38"/>
        <v>0</v>
      </c>
      <c r="M162" s="26">
        <f t="shared" ca="1" si="30"/>
        <v>2.9455382855382559E-3</v>
      </c>
      <c r="N162" s="26">
        <f t="shared" ca="1" si="39"/>
        <v>0</v>
      </c>
      <c r="O162" s="54">
        <f t="shared" ca="1" si="40"/>
        <v>0</v>
      </c>
      <c r="P162" s="26">
        <f t="shared" ca="1" si="41"/>
        <v>0</v>
      </c>
      <c r="Q162" s="26">
        <f t="shared" ca="1" si="42"/>
        <v>0</v>
      </c>
      <c r="R162">
        <f t="shared" ca="1" si="31"/>
        <v>-2.9455382855382559E-3</v>
      </c>
    </row>
    <row r="163" spans="1:18">
      <c r="A163" s="112"/>
      <c r="B163" s="112"/>
      <c r="C163" s="112"/>
      <c r="D163" s="114">
        <f t="shared" si="32"/>
        <v>0</v>
      </c>
      <c r="E163" s="114">
        <f t="shared" si="32"/>
        <v>0</v>
      </c>
      <c r="F163" s="26">
        <f t="shared" si="33"/>
        <v>0</v>
      </c>
      <c r="G163" s="26">
        <f t="shared" si="33"/>
        <v>0</v>
      </c>
      <c r="H163" s="26">
        <f t="shared" si="34"/>
        <v>0</v>
      </c>
      <c r="I163" s="26">
        <f t="shared" si="35"/>
        <v>0</v>
      </c>
      <c r="J163" s="26">
        <f t="shared" si="36"/>
        <v>0</v>
      </c>
      <c r="K163" s="26">
        <f t="shared" si="37"/>
        <v>0</v>
      </c>
      <c r="L163" s="26">
        <f t="shared" si="38"/>
        <v>0</v>
      </c>
      <c r="M163" s="26">
        <f t="shared" ca="1" si="30"/>
        <v>2.9455382855382559E-3</v>
      </c>
      <c r="N163" s="26">
        <f t="shared" ca="1" si="39"/>
        <v>0</v>
      </c>
      <c r="O163" s="54">
        <f t="shared" ca="1" si="40"/>
        <v>0</v>
      </c>
      <c r="P163" s="26">
        <f t="shared" ca="1" si="41"/>
        <v>0</v>
      </c>
      <c r="Q163" s="26">
        <f t="shared" ca="1" si="42"/>
        <v>0</v>
      </c>
      <c r="R163">
        <f t="shared" ca="1" si="31"/>
        <v>-2.9455382855382559E-3</v>
      </c>
    </row>
    <row r="164" spans="1:18">
      <c r="A164" s="112"/>
      <c r="B164" s="112"/>
      <c r="C164" s="112"/>
      <c r="D164" s="114">
        <f t="shared" si="32"/>
        <v>0</v>
      </c>
      <c r="E164" s="114">
        <f t="shared" si="32"/>
        <v>0</v>
      </c>
      <c r="F164" s="26">
        <f t="shared" si="33"/>
        <v>0</v>
      </c>
      <c r="G164" s="26">
        <f t="shared" si="33"/>
        <v>0</v>
      </c>
      <c r="H164" s="26">
        <f t="shared" si="34"/>
        <v>0</v>
      </c>
      <c r="I164" s="26">
        <f t="shared" si="35"/>
        <v>0</v>
      </c>
      <c r="J164" s="26">
        <f t="shared" si="36"/>
        <v>0</v>
      </c>
      <c r="K164" s="26">
        <f t="shared" si="37"/>
        <v>0</v>
      </c>
      <c r="L164" s="26">
        <f t="shared" si="38"/>
        <v>0</v>
      </c>
      <c r="M164" s="26">
        <f t="shared" ca="1" si="30"/>
        <v>2.9455382855382559E-3</v>
      </c>
      <c r="N164" s="26">
        <f t="shared" ca="1" si="39"/>
        <v>0</v>
      </c>
      <c r="O164" s="54">
        <f t="shared" ca="1" si="40"/>
        <v>0</v>
      </c>
      <c r="P164" s="26">
        <f t="shared" ca="1" si="41"/>
        <v>0</v>
      </c>
      <c r="Q164" s="26">
        <f t="shared" ca="1" si="42"/>
        <v>0</v>
      </c>
      <c r="R164">
        <f t="shared" ca="1" si="31"/>
        <v>-2.9455382855382559E-3</v>
      </c>
    </row>
    <row r="165" spans="1:18">
      <c r="A165" s="112"/>
      <c r="B165" s="112"/>
      <c r="C165" s="112"/>
      <c r="D165" s="114">
        <f t="shared" si="32"/>
        <v>0</v>
      </c>
      <c r="E165" s="114">
        <f t="shared" si="32"/>
        <v>0</v>
      </c>
      <c r="F165" s="26">
        <f t="shared" si="33"/>
        <v>0</v>
      </c>
      <c r="G165" s="26">
        <f t="shared" si="33"/>
        <v>0</v>
      </c>
      <c r="H165" s="26">
        <f t="shared" si="34"/>
        <v>0</v>
      </c>
      <c r="I165" s="26">
        <f t="shared" si="35"/>
        <v>0</v>
      </c>
      <c r="J165" s="26">
        <f t="shared" si="36"/>
        <v>0</v>
      </c>
      <c r="K165" s="26">
        <f t="shared" si="37"/>
        <v>0</v>
      </c>
      <c r="L165" s="26">
        <f t="shared" si="38"/>
        <v>0</v>
      </c>
      <c r="M165" s="26">
        <f t="shared" ca="1" si="30"/>
        <v>2.9455382855382559E-3</v>
      </c>
      <c r="N165" s="26">
        <f t="shared" ca="1" si="39"/>
        <v>0</v>
      </c>
      <c r="O165" s="54">
        <f t="shared" ca="1" si="40"/>
        <v>0</v>
      </c>
      <c r="P165" s="26">
        <f t="shared" ca="1" si="41"/>
        <v>0</v>
      </c>
      <c r="Q165" s="26">
        <f t="shared" ca="1" si="42"/>
        <v>0</v>
      </c>
      <c r="R165">
        <f t="shared" ca="1" si="31"/>
        <v>-2.9455382855382559E-3</v>
      </c>
    </row>
    <row r="166" spans="1:18">
      <c r="A166" s="112"/>
      <c r="B166" s="112"/>
      <c r="C166" s="112"/>
      <c r="D166" s="114">
        <f t="shared" si="32"/>
        <v>0</v>
      </c>
      <c r="E166" s="114">
        <f t="shared" si="32"/>
        <v>0</v>
      </c>
      <c r="F166" s="26">
        <f t="shared" si="33"/>
        <v>0</v>
      </c>
      <c r="G166" s="26">
        <f t="shared" si="33"/>
        <v>0</v>
      </c>
      <c r="H166" s="26">
        <f t="shared" si="34"/>
        <v>0</v>
      </c>
      <c r="I166" s="26">
        <f t="shared" si="35"/>
        <v>0</v>
      </c>
      <c r="J166" s="26">
        <f t="shared" si="36"/>
        <v>0</v>
      </c>
      <c r="K166" s="26">
        <f t="shared" si="37"/>
        <v>0</v>
      </c>
      <c r="L166" s="26">
        <f t="shared" si="38"/>
        <v>0</v>
      </c>
      <c r="M166" s="26">
        <f t="shared" ca="1" si="30"/>
        <v>2.9455382855382559E-3</v>
      </c>
      <c r="N166" s="26">
        <f t="shared" ca="1" si="39"/>
        <v>0</v>
      </c>
      <c r="O166" s="54">
        <f t="shared" ca="1" si="40"/>
        <v>0</v>
      </c>
      <c r="P166" s="26">
        <f t="shared" ca="1" si="41"/>
        <v>0</v>
      </c>
      <c r="Q166" s="26">
        <f t="shared" ca="1" si="42"/>
        <v>0</v>
      </c>
      <c r="R166">
        <f t="shared" ca="1" si="31"/>
        <v>-2.9455382855382559E-3</v>
      </c>
    </row>
    <row r="167" spans="1:18">
      <c r="A167" s="112"/>
      <c r="B167" s="112"/>
      <c r="C167" s="112"/>
      <c r="D167" s="114">
        <f t="shared" si="32"/>
        <v>0</v>
      </c>
      <c r="E167" s="114">
        <f t="shared" si="32"/>
        <v>0</v>
      </c>
      <c r="F167" s="26">
        <f t="shared" si="33"/>
        <v>0</v>
      </c>
      <c r="G167" s="26">
        <f t="shared" si="33"/>
        <v>0</v>
      </c>
      <c r="H167" s="26">
        <f t="shared" si="34"/>
        <v>0</v>
      </c>
      <c r="I167" s="26">
        <f t="shared" si="35"/>
        <v>0</v>
      </c>
      <c r="J167" s="26">
        <f t="shared" si="36"/>
        <v>0</v>
      </c>
      <c r="K167" s="26">
        <f t="shared" si="37"/>
        <v>0</v>
      </c>
      <c r="L167" s="26">
        <f t="shared" si="38"/>
        <v>0</v>
      </c>
      <c r="M167" s="26">
        <f t="shared" ca="1" si="30"/>
        <v>2.9455382855382559E-3</v>
      </c>
      <c r="N167" s="26">
        <f t="shared" ca="1" si="39"/>
        <v>0</v>
      </c>
      <c r="O167" s="54">
        <f t="shared" ca="1" si="40"/>
        <v>0</v>
      </c>
      <c r="P167" s="26">
        <f t="shared" ca="1" si="41"/>
        <v>0</v>
      </c>
      <c r="Q167" s="26">
        <f t="shared" ca="1" si="42"/>
        <v>0</v>
      </c>
      <c r="R167">
        <f t="shared" ca="1" si="31"/>
        <v>-2.9455382855382559E-3</v>
      </c>
    </row>
    <row r="168" spans="1:18">
      <c r="A168" s="112"/>
      <c r="B168" s="112"/>
      <c r="C168" s="112"/>
      <c r="D168" s="114">
        <f t="shared" si="32"/>
        <v>0</v>
      </c>
      <c r="E168" s="114">
        <f t="shared" si="32"/>
        <v>0</v>
      </c>
      <c r="F168" s="26">
        <f t="shared" si="33"/>
        <v>0</v>
      </c>
      <c r="G168" s="26">
        <f t="shared" si="33"/>
        <v>0</v>
      </c>
      <c r="H168" s="26">
        <f t="shared" si="34"/>
        <v>0</v>
      </c>
      <c r="I168" s="26">
        <f t="shared" si="35"/>
        <v>0</v>
      </c>
      <c r="J168" s="26">
        <f t="shared" si="36"/>
        <v>0</v>
      </c>
      <c r="K168" s="26">
        <f t="shared" si="37"/>
        <v>0</v>
      </c>
      <c r="L168" s="26">
        <f t="shared" si="38"/>
        <v>0</v>
      </c>
      <c r="M168" s="26">
        <f t="shared" ca="1" si="30"/>
        <v>2.9455382855382559E-3</v>
      </c>
      <c r="N168" s="26">
        <f t="shared" ca="1" si="39"/>
        <v>0</v>
      </c>
      <c r="O168" s="54">
        <f t="shared" ca="1" si="40"/>
        <v>0</v>
      </c>
      <c r="P168" s="26">
        <f t="shared" ca="1" si="41"/>
        <v>0</v>
      </c>
      <c r="Q168" s="26">
        <f t="shared" ca="1" si="42"/>
        <v>0</v>
      </c>
      <c r="R168">
        <f t="shared" ca="1" si="31"/>
        <v>-2.9455382855382559E-3</v>
      </c>
    </row>
    <row r="169" spans="1:18">
      <c r="A169" s="112"/>
      <c r="B169" s="112"/>
      <c r="C169" s="112"/>
      <c r="D169" s="114">
        <f t="shared" si="32"/>
        <v>0</v>
      </c>
      <c r="E169" s="114">
        <f t="shared" si="32"/>
        <v>0</v>
      </c>
      <c r="F169" s="26">
        <f t="shared" si="33"/>
        <v>0</v>
      </c>
      <c r="G169" s="26">
        <f t="shared" si="33"/>
        <v>0</v>
      </c>
      <c r="H169" s="26">
        <f t="shared" si="34"/>
        <v>0</v>
      </c>
      <c r="I169" s="26">
        <f t="shared" si="35"/>
        <v>0</v>
      </c>
      <c r="J169" s="26">
        <f t="shared" si="36"/>
        <v>0</v>
      </c>
      <c r="K169" s="26">
        <f t="shared" si="37"/>
        <v>0</v>
      </c>
      <c r="L169" s="26">
        <f t="shared" si="38"/>
        <v>0</v>
      </c>
      <c r="M169" s="26">
        <f t="shared" ca="1" si="30"/>
        <v>2.9455382855382559E-3</v>
      </c>
      <c r="N169" s="26">
        <f t="shared" ca="1" si="39"/>
        <v>0</v>
      </c>
      <c r="O169" s="54">
        <f t="shared" ca="1" si="40"/>
        <v>0</v>
      </c>
      <c r="P169" s="26">
        <f t="shared" ca="1" si="41"/>
        <v>0</v>
      </c>
      <c r="Q169" s="26">
        <f t="shared" ca="1" si="42"/>
        <v>0</v>
      </c>
      <c r="R169">
        <f t="shared" ca="1" si="31"/>
        <v>-2.9455382855382559E-3</v>
      </c>
    </row>
    <row r="170" spans="1:18">
      <c r="A170" s="112"/>
      <c r="B170" s="112"/>
      <c r="C170" s="112"/>
      <c r="D170" s="114">
        <f t="shared" si="32"/>
        <v>0</v>
      </c>
      <c r="E170" s="114">
        <f t="shared" si="32"/>
        <v>0</v>
      </c>
      <c r="F170" s="26">
        <f t="shared" si="33"/>
        <v>0</v>
      </c>
      <c r="G170" s="26">
        <f t="shared" si="33"/>
        <v>0</v>
      </c>
      <c r="H170" s="26">
        <f t="shared" si="34"/>
        <v>0</v>
      </c>
      <c r="I170" s="26">
        <f t="shared" si="35"/>
        <v>0</v>
      </c>
      <c r="J170" s="26">
        <f t="shared" si="36"/>
        <v>0</v>
      </c>
      <c r="K170" s="26">
        <f t="shared" si="37"/>
        <v>0</v>
      </c>
      <c r="L170" s="26">
        <f t="shared" si="38"/>
        <v>0</v>
      </c>
      <c r="M170" s="26">
        <f t="shared" ca="1" si="30"/>
        <v>2.9455382855382559E-3</v>
      </c>
      <c r="N170" s="26">
        <f t="shared" ca="1" si="39"/>
        <v>0</v>
      </c>
      <c r="O170" s="54">
        <f t="shared" ca="1" si="40"/>
        <v>0</v>
      </c>
      <c r="P170" s="26">
        <f t="shared" ca="1" si="41"/>
        <v>0</v>
      </c>
      <c r="Q170" s="26">
        <f t="shared" ca="1" si="42"/>
        <v>0</v>
      </c>
      <c r="R170">
        <f t="shared" ca="1" si="31"/>
        <v>-2.9455382855382559E-3</v>
      </c>
    </row>
    <row r="171" spans="1:18">
      <c r="A171" s="112"/>
      <c r="B171" s="112"/>
      <c r="C171" s="112"/>
      <c r="D171" s="114">
        <f t="shared" si="32"/>
        <v>0</v>
      </c>
      <c r="E171" s="114">
        <f t="shared" si="32"/>
        <v>0</v>
      </c>
      <c r="F171" s="26">
        <f t="shared" si="33"/>
        <v>0</v>
      </c>
      <c r="G171" s="26">
        <f t="shared" si="33"/>
        <v>0</v>
      </c>
      <c r="H171" s="26">
        <f t="shared" si="34"/>
        <v>0</v>
      </c>
      <c r="I171" s="26">
        <f t="shared" si="35"/>
        <v>0</v>
      </c>
      <c r="J171" s="26">
        <f t="shared" si="36"/>
        <v>0</v>
      </c>
      <c r="K171" s="26">
        <f t="shared" si="37"/>
        <v>0</v>
      </c>
      <c r="L171" s="26">
        <f t="shared" si="38"/>
        <v>0</v>
      </c>
      <c r="M171" s="26">
        <f t="shared" ca="1" si="30"/>
        <v>2.9455382855382559E-3</v>
      </c>
      <c r="N171" s="26">
        <f t="shared" ca="1" si="39"/>
        <v>0</v>
      </c>
      <c r="O171" s="54">
        <f t="shared" ca="1" si="40"/>
        <v>0</v>
      </c>
      <c r="P171" s="26">
        <f t="shared" ca="1" si="41"/>
        <v>0</v>
      </c>
      <c r="Q171" s="26">
        <f t="shared" ca="1" si="42"/>
        <v>0</v>
      </c>
      <c r="R171">
        <f t="shared" ca="1" si="31"/>
        <v>-2.9455382855382559E-3</v>
      </c>
    </row>
    <row r="172" spans="1:18">
      <c r="A172" s="112"/>
      <c r="B172" s="112"/>
      <c r="C172" s="112"/>
      <c r="D172" s="114">
        <f t="shared" si="32"/>
        <v>0</v>
      </c>
      <c r="E172" s="114">
        <f t="shared" si="32"/>
        <v>0</v>
      </c>
      <c r="F172" s="26">
        <f t="shared" si="33"/>
        <v>0</v>
      </c>
      <c r="G172" s="26">
        <f t="shared" si="33"/>
        <v>0</v>
      </c>
      <c r="H172" s="26">
        <f t="shared" si="34"/>
        <v>0</v>
      </c>
      <c r="I172" s="26">
        <f t="shared" si="35"/>
        <v>0</v>
      </c>
      <c r="J172" s="26">
        <f t="shared" si="36"/>
        <v>0</v>
      </c>
      <c r="K172" s="26">
        <f t="shared" si="37"/>
        <v>0</v>
      </c>
      <c r="L172" s="26">
        <f t="shared" si="38"/>
        <v>0</v>
      </c>
      <c r="M172" s="26">
        <f t="shared" ca="1" si="30"/>
        <v>2.9455382855382559E-3</v>
      </c>
      <c r="N172" s="26">
        <f t="shared" ca="1" si="39"/>
        <v>0</v>
      </c>
      <c r="O172" s="54">
        <f t="shared" ca="1" si="40"/>
        <v>0</v>
      </c>
      <c r="P172" s="26">
        <f t="shared" ca="1" si="41"/>
        <v>0</v>
      </c>
      <c r="Q172" s="26">
        <f t="shared" ca="1" si="42"/>
        <v>0</v>
      </c>
      <c r="R172">
        <f t="shared" ca="1" si="31"/>
        <v>-2.9455382855382559E-3</v>
      </c>
    </row>
    <row r="173" spans="1:18">
      <c r="A173" s="112"/>
      <c r="B173" s="112"/>
      <c r="C173" s="112"/>
      <c r="D173" s="114">
        <f t="shared" si="32"/>
        <v>0</v>
      </c>
      <c r="E173" s="114">
        <f t="shared" si="32"/>
        <v>0</v>
      </c>
      <c r="F173" s="26">
        <f t="shared" si="33"/>
        <v>0</v>
      </c>
      <c r="G173" s="26">
        <f t="shared" si="33"/>
        <v>0</v>
      </c>
      <c r="H173" s="26">
        <f t="shared" si="34"/>
        <v>0</v>
      </c>
      <c r="I173" s="26">
        <f t="shared" si="35"/>
        <v>0</v>
      </c>
      <c r="J173" s="26">
        <f t="shared" si="36"/>
        <v>0</v>
      </c>
      <c r="K173" s="26">
        <f t="shared" si="37"/>
        <v>0</v>
      </c>
      <c r="L173" s="26">
        <f t="shared" si="38"/>
        <v>0</v>
      </c>
      <c r="M173" s="26">
        <f t="shared" ca="1" si="30"/>
        <v>2.9455382855382559E-3</v>
      </c>
      <c r="N173" s="26">
        <f t="shared" ca="1" si="39"/>
        <v>0</v>
      </c>
      <c r="O173" s="54">
        <f t="shared" ca="1" si="40"/>
        <v>0</v>
      </c>
      <c r="P173" s="26">
        <f t="shared" ca="1" si="41"/>
        <v>0</v>
      </c>
      <c r="Q173" s="26">
        <f t="shared" ca="1" si="42"/>
        <v>0</v>
      </c>
      <c r="R173">
        <f t="shared" ca="1" si="31"/>
        <v>-2.9455382855382559E-3</v>
      </c>
    </row>
    <row r="174" spans="1:18">
      <c r="A174" s="112"/>
      <c r="B174" s="112"/>
      <c r="C174" s="112"/>
      <c r="D174" s="114">
        <f t="shared" si="32"/>
        <v>0</v>
      </c>
      <c r="E174" s="114">
        <f t="shared" si="32"/>
        <v>0</v>
      </c>
      <c r="F174" s="26">
        <f t="shared" si="33"/>
        <v>0</v>
      </c>
      <c r="G174" s="26">
        <f t="shared" si="33"/>
        <v>0</v>
      </c>
      <c r="H174" s="26">
        <f t="shared" si="34"/>
        <v>0</v>
      </c>
      <c r="I174" s="26">
        <f t="shared" si="35"/>
        <v>0</v>
      </c>
      <c r="J174" s="26">
        <f t="shared" si="36"/>
        <v>0</v>
      </c>
      <c r="K174" s="26">
        <f t="shared" si="37"/>
        <v>0</v>
      </c>
      <c r="L174" s="26">
        <f t="shared" si="38"/>
        <v>0</v>
      </c>
      <c r="M174" s="26">
        <f t="shared" ca="1" si="30"/>
        <v>2.9455382855382559E-3</v>
      </c>
      <c r="N174" s="26">
        <f t="shared" ca="1" si="39"/>
        <v>0</v>
      </c>
      <c r="O174" s="54">
        <f t="shared" ca="1" si="40"/>
        <v>0</v>
      </c>
      <c r="P174" s="26">
        <f t="shared" ca="1" si="41"/>
        <v>0</v>
      </c>
      <c r="Q174" s="26">
        <f t="shared" ca="1" si="42"/>
        <v>0</v>
      </c>
      <c r="R174">
        <f t="shared" ca="1" si="31"/>
        <v>-2.9455382855382559E-3</v>
      </c>
    </row>
    <row r="175" spans="1:18">
      <c r="A175" s="112"/>
      <c r="B175" s="112"/>
      <c r="C175" s="112"/>
      <c r="D175" s="114">
        <f t="shared" si="32"/>
        <v>0</v>
      </c>
      <c r="E175" s="114">
        <f t="shared" si="32"/>
        <v>0</v>
      </c>
      <c r="F175" s="26">
        <f t="shared" si="33"/>
        <v>0</v>
      </c>
      <c r="G175" s="26">
        <f t="shared" si="33"/>
        <v>0</v>
      </c>
      <c r="H175" s="26">
        <f t="shared" si="34"/>
        <v>0</v>
      </c>
      <c r="I175" s="26">
        <f t="shared" si="35"/>
        <v>0</v>
      </c>
      <c r="J175" s="26">
        <f t="shared" si="36"/>
        <v>0</v>
      </c>
      <c r="K175" s="26">
        <f t="shared" si="37"/>
        <v>0</v>
      </c>
      <c r="L175" s="26">
        <f t="shared" si="38"/>
        <v>0</v>
      </c>
      <c r="M175" s="26">
        <f t="shared" ca="1" si="30"/>
        <v>2.9455382855382559E-3</v>
      </c>
      <c r="N175" s="26">
        <f t="shared" ca="1" si="39"/>
        <v>0</v>
      </c>
      <c r="O175" s="54">
        <f t="shared" ca="1" si="40"/>
        <v>0</v>
      </c>
      <c r="P175" s="26">
        <f t="shared" ca="1" si="41"/>
        <v>0</v>
      </c>
      <c r="Q175" s="26">
        <f t="shared" ca="1" si="42"/>
        <v>0</v>
      </c>
      <c r="R175">
        <f t="shared" ca="1" si="31"/>
        <v>-2.9455382855382559E-3</v>
      </c>
    </row>
    <row r="176" spans="1:18">
      <c r="A176" s="112"/>
      <c r="B176" s="112"/>
      <c r="C176" s="112"/>
      <c r="D176" s="114">
        <f t="shared" si="32"/>
        <v>0</v>
      </c>
      <c r="E176" s="114">
        <f t="shared" si="32"/>
        <v>0</v>
      </c>
      <c r="F176" s="26">
        <f t="shared" si="33"/>
        <v>0</v>
      </c>
      <c r="G176" s="26">
        <f t="shared" si="33"/>
        <v>0</v>
      </c>
      <c r="H176" s="26">
        <f t="shared" si="34"/>
        <v>0</v>
      </c>
      <c r="I176" s="26">
        <f t="shared" si="35"/>
        <v>0</v>
      </c>
      <c r="J176" s="26">
        <f t="shared" si="36"/>
        <v>0</v>
      </c>
      <c r="K176" s="26">
        <f t="shared" si="37"/>
        <v>0</v>
      </c>
      <c r="L176" s="26">
        <f t="shared" si="38"/>
        <v>0</v>
      </c>
      <c r="M176" s="26">
        <f t="shared" ca="1" si="30"/>
        <v>2.9455382855382559E-3</v>
      </c>
      <c r="N176" s="26">
        <f t="shared" ca="1" si="39"/>
        <v>0</v>
      </c>
      <c r="O176" s="54">
        <f t="shared" ca="1" si="40"/>
        <v>0</v>
      </c>
      <c r="P176" s="26">
        <f t="shared" ca="1" si="41"/>
        <v>0</v>
      </c>
      <c r="Q176" s="26">
        <f t="shared" ca="1" si="42"/>
        <v>0</v>
      </c>
      <c r="R176">
        <f t="shared" ca="1" si="31"/>
        <v>-2.9455382855382559E-3</v>
      </c>
    </row>
    <row r="177" spans="1:18">
      <c r="A177" s="112"/>
      <c r="B177" s="112"/>
      <c r="C177" s="112"/>
      <c r="D177" s="114">
        <f t="shared" si="32"/>
        <v>0</v>
      </c>
      <c r="E177" s="114">
        <f t="shared" si="32"/>
        <v>0</v>
      </c>
      <c r="F177" s="26">
        <f t="shared" si="33"/>
        <v>0</v>
      </c>
      <c r="G177" s="26">
        <f t="shared" si="33"/>
        <v>0</v>
      </c>
      <c r="H177" s="26">
        <f t="shared" si="34"/>
        <v>0</v>
      </c>
      <c r="I177" s="26">
        <f t="shared" si="35"/>
        <v>0</v>
      </c>
      <c r="J177" s="26">
        <f t="shared" si="36"/>
        <v>0</v>
      </c>
      <c r="K177" s="26">
        <f t="shared" si="37"/>
        <v>0</v>
      </c>
      <c r="L177" s="26">
        <f t="shared" si="38"/>
        <v>0</v>
      </c>
      <c r="M177" s="26">
        <f t="shared" ca="1" si="30"/>
        <v>2.9455382855382559E-3</v>
      </c>
      <c r="N177" s="26">
        <f t="shared" ca="1" si="39"/>
        <v>0</v>
      </c>
      <c r="O177" s="54">
        <f t="shared" ca="1" si="40"/>
        <v>0</v>
      </c>
      <c r="P177" s="26">
        <f t="shared" ca="1" si="41"/>
        <v>0</v>
      </c>
      <c r="Q177" s="26">
        <f t="shared" ca="1" si="42"/>
        <v>0</v>
      </c>
      <c r="R177">
        <f t="shared" ca="1" si="31"/>
        <v>-2.9455382855382559E-3</v>
      </c>
    </row>
    <row r="178" spans="1:18">
      <c r="A178" s="112"/>
      <c r="B178" s="112"/>
      <c r="C178" s="112"/>
      <c r="D178" s="114">
        <f t="shared" si="32"/>
        <v>0</v>
      </c>
      <c r="E178" s="114">
        <f t="shared" si="32"/>
        <v>0</v>
      </c>
      <c r="F178" s="26">
        <f t="shared" si="33"/>
        <v>0</v>
      </c>
      <c r="G178" s="26">
        <f t="shared" si="33"/>
        <v>0</v>
      </c>
      <c r="H178" s="26">
        <f t="shared" si="34"/>
        <v>0</v>
      </c>
      <c r="I178" s="26">
        <f t="shared" si="35"/>
        <v>0</v>
      </c>
      <c r="J178" s="26">
        <f t="shared" si="36"/>
        <v>0</v>
      </c>
      <c r="K178" s="26">
        <f t="shared" si="37"/>
        <v>0</v>
      </c>
      <c r="L178" s="26">
        <f t="shared" si="38"/>
        <v>0</v>
      </c>
      <c r="M178" s="26">
        <f t="shared" ca="1" si="30"/>
        <v>2.9455382855382559E-3</v>
      </c>
      <c r="N178" s="26">
        <f t="shared" ca="1" si="39"/>
        <v>0</v>
      </c>
      <c r="O178" s="54">
        <f t="shared" ca="1" si="40"/>
        <v>0</v>
      </c>
      <c r="P178" s="26">
        <f t="shared" ca="1" si="41"/>
        <v>0</v>
      </c>
      <c r="Q178" s="26">
        <f t="shared" ca="1" si="42"/>
        <v>0</v>
      </c>
      <c r="R178">
        <f t="shared" ca="1" si="31"/>
        <v>-2.9455382855382559E-3</v>
      </c>
    </row>
    <row r="179" spans="1:18">
      <c r="A179" s="112"/>
      <c r="B179" s="112"/>
      <c r="C179" s="112"/>
      <c r="D179" s="114">
        <f t="shared" si="32"/>
        <v>0</v>
      </c>
      <c r="E179" s="114">
        <f t="shared" si="32"/>
        <v>0</v>
      </c>
      <c r="F179" s="26">
        <f t="shared" si="33"/>
        <v>0</v>
      </c>
      <c r="G179" s="26">
        <f t="shared" si="33"/>
        <v>0</v>
      </c>
      <c r="H179" s="26">
        <f t="shared" si="34"/>
        <v>0</v>
      </c>
      <c r="I179" s="26">
        <f t="shared" si="35"/>
        <v>0</v>
      </c>
      <c r="J179" s="26">
        <f t="shared" si="36"/>
        <v>0</v>
      </c>
      <c r="K179" s="26">
        <f t="shared" si="37"/>
        <v>0</v>
      </c>
      <c r="L179" s="26">
        <f t="shared" si="38"/>
        <v>0</v>
      </c>
      <c r="M179" s="26">
        <f t="shared" ca="1" si="30"/>
        <v>2.9455382855382559E-3</v>
      </c>
      <c r="N179" s="26">
        <f t="shared" ca="1" si="39"/>
        <v>0</v>
      </c>
      <c r="O179" s="54">
        <f t="shared" ca="1" si="40"/>
        <v>0</v>
      </c>
      <c r="P179" s="26">
        <f t="shared" ca="1" si="41"/>
        <v>0</v>
      </c>
      <c r="Q179" s="26">
        <f t="shared" ca="1" si="42"/>
        <v>0</v>
      </c>
      <c r="R179">
        <f t="shared" ca="1" si="31"/>
        <v>-2.9455382855382559E-3</v>
      </c>
    </row>
    <row r="180" spans="1:18">
      <c r="A180" s="112"/>
      <c r="B180" s="112"/>
      <c r="C180" s="112"/>
      <c r="D180" s="114">
        <f t="shared" si="32"/>
        <v>0</v>
      </c>
      <c r="E180" s="114">
        <f t="shared" si="32"/>
        <v>0</v>
      </c>
      <c r="F180" s="26">
        <f t="shared" si="33"/>
        <v>0</v>
      </c>
      <c r="G180" s="26">
        <f t="shared" si="33"/>
        <v>0</v>
      </c>
      <c r="H180" s="26">
        <f t="shared" si="34"/>
        <v>0</v>
      </c>
      <c r="I180" s="26">
        <f t="shared" si="35"/>
        <v>0</v>
      </c>
      <c r="J180" s="26">
        <f t="shared" si="36"/>
        <v>0</v>
      </c>
      <c r="K180" s="26">
        <f t="shared" si="37"/>
        <v>0</v>
      </c>
      <c r="L180" s="26">
        <f t="shared" si="38"/>
        <v>0</v>
      </c>
      <c r="M180" s="26">
        <f t="shared" ca="1" si="30"/>
        <v>2.9455382855382559E-3</v>
      </c>
      <c r="N180" s="26">
        <f t="shared" ca="1" si="39"/>
        <v>0</v>
      </c>
      <c r="O180" s="54">
        <f t="shared" ca="1" si="40"/>
        <v>0</v>
      </c>
      <c r="P180" s="26">
        <f t="shared" ca="1" si="41"/>
        <v>0</v>
      </c>
      <c r="Q180" s="26">
        <f t="shared" ca="1" si="42"/>
        <v>0</v>
      </c>
      <c r="R180">
        <f t="shared" ca="1" si="31"/>
        <v>-2.9455382855382559E-3</v>
      </c>
    </row>
    <row r="181" spans="1:18">
      <c r="A181" s="112"/>
      <c r="B181" s="112"/>
      <c r="C181" s="112"/>
      <c r="D181" s="114">
        <f t="shared" si="32"/>
        <v>0</v>
      </c>
      <c r="E181" s="114">
        <f t="shared" si="32"/>
        <v>0</v>
      </c>
      <c r="F181" s="26">
        <f t="shared" si="33"/>
        <v>0</v>
      </c>
      <c r="G181" s="26">
        <f t="shared" si="33"/>
        <v>0</v>
      </c>
      <c r="H181" s="26">
        <f t="shared" si="34"/>
        <v>0</v>
      </c>
      <c r="I181" s="26">
        <f t="shared" si="35"/>
        <v>0</v>
      </c>
      <c r="J181" s="26">
        <f t="shared" si="36"/>
        <v>0</v>
      </c>
      <c r="K181" s="26">
        <f t="shared" si="37"/>
        <v>0</v>
      </c>
      <c r="L181" s="26">
        <f t="shared" si="38"/>
        <v>0</v>
      </c>
      <c r="M181" s="26">
        <f t="shared" ca="1" si="30"/>
        <v>2.9455382855382559E-3</v>
      </c>
      <c r="N181" s="26">
        <f t="shared" ca="1" si="39"/>
        <v>0</v>
      </c>
      <c r="O181" s="54">
        <f t="shared" ca="1" si="40"/>
        <v>0</v>
      </c>
      <c r="P181" s="26">
        <f t="shared" ca="1" si="41"/>
        <v>0</v>
      </c>
      <c r="Q181" s="26">
        <f t="shared" ca="1" si="42"/>
        <v>0</v>
      </c>
      <c r="R181">
        <f t="shared" ca="1" si="31"/>
        <v>-2.9455382855382559E-3</v>
      </c>
    </row>
    <row r="182" spans="1:18">
      <c r="A182" s="112"/>
      <c r="B182" s="112"/>
      <c r="C182" s="112"/>
      <c r="D182" s="114">
        <f t="shared" si="32"/>
        <v>0</v>
      </c>
      <c r="E182" s="114">
        <f t="shared" si="32"/>
        <v>0</v>
      </c>
      <c r="F182" s="26">
        <f t="shared" si="33"/>
        <v>0</v>
      </c>
      <c r="G182" s="26">
        <f t="shared" si="33"/>
        <v>0</v>
      </c>
      <c r="H182" s="26">
        <f t="shared" si="34"/>
        <v>0</v>
      </c>
      <c r="I182" s="26">
        <f t="shared" si="35"/>
        <v>0</v>
      </c>
      <c r="J182" s="26">
        <f t="shared" si="36"/>
        <v>0</v>
      </c>
      <c r="K182" s="26">
        <f t="shared" si="37"/>
        <v>0</v>
      </c>
      <c r="L182" s="26">
        <f t="shared" si="38"/>
        <v>0</v>
      </c>
      <c r="M182" s="26">
        <f t="shared" ca="1" si="30"/>
        <v>2.9455382855382559E-3</v>
      </c>
      <c r="N182" s="26">
        <f t="shared" ca="1" si="39"/>
        <v>0</v>
      </c>
      <c r="O182" s="54">
        <f t="shared" ca="1" si="40"/>
        <v>0</v>
      </c>
      <c r="P182" s="26">
        <f t="shared" ca="1" si="41"/>
        <v>0</v>
      </c>
      <c r="Q182" s="26">
        <f t="shared" ca="1" si="42"/>
        <v>0</v>
      </c>
      <c r="R182">
        <f t="shared" ca="1" si="31"/>
        <v>-2.9455382855382559E-3</v>
      </c>
    </row>
    <row r="183" spans="1:18">
      <c r="A183" s="112"/>
      <c r="B183" s="112"/>
      <c r="C183" s="112"/>
      <c r="D183" s="114">
        <f t="shared" si="32"/>
        <v>0</v>
      </c>
      <c r="E183" s="114">
        <f t="shared" si="32"/>
        <v>0</v>
      </c>
      <c r="F183" s="26">
        <f t="shared" si="33"/>
        <v>0</v>
      </c>
      <c r="G183" s="26">
        <f t="shared" si="33"/>
        <v>0</v>
      </c>
      <c r="H183" s="26">
        <f t="shared" si="34"/>
        <v>0</v>
      </c>
      <c r="I183" s="26">
        <f t="shared" si="35"/>
        <v>0</v>
      </c>
      <c r="J183" s="26">
        <f t="shared" si="36"/>
        <v>0</v>
      </c>
      <c r="K183" s="26">
        <f t="shared" si="37"/>
        <v>0</v>
      </c>
      <c r="L183" s="26">
        <f t="shared" si="38"/>
        <v>0</v>
      </c>
      <c r="M183" s="26">
        <f t="shared" ca="1" si="30"/>
        <v>2.9455382855382559E-3</v>
      </c>
      <c r="N183" s="26">
        <f t="shared" ca="1" si="39"/>
        <v>0</v>
      </c>
      <c r="O183" s="54">
        <f t="shared" ca="1" si="40"/>
        <v>0</v>
      </c>
      <c r="P183" s="26">
        <f t="shared" ca="1" si="41"/>
        <v>0</v>
      </c>
      <c r="Q183" s="26">
        <f t="shared" ca="1" si="42"/>
        <v>0</v>
      </c>
      <c r="R183">
        <f t="shared" ca="1" si="31"/>
        <v>-2.9455382855382559E-3</v>
      </c>
    </row>
    <row r="184" spans="1:18">
      <c r="A184" s="112"/>
      <c r="B184" s="112"/>
      <c r="C184" s="112"/>
      <c r="D184" s="114">
        <f t="shared" si="32"/>
        <v>0</v>
      </c>
      <c r="E184" s="114">
        <f t="shared" si="32"/>
        <v>0</v>
      </c>
      <c r="F184" s="26">
        <f t="shared" si="33"/>
        <v>0</v>
      </c>
      <c r="G184" s="26">
        <f t="shared" si="33"/>
        <v>0</v>
      </c>
      <c r="H184" s="26">
        <f t="shared" si="34"/>
        <v>0</v>
      </c>
      <c r="I184" s="26">
        <f t="shared" si="35"/>
        <v>0</v>
      </c>
      <c r="J184" s="26">
        <f t="shared" si="36"/>
        <v>0</v>
      </c>
      <c r="K184" s="26">
        <f t="shared" si="37"/>
        <v>0</v>
      </c>
      <c r="L184" s="26">
        <f t="shared" si="38"/>
        <v>0</v>
      </c>
      <c r="M184" s="26">
        <f t="shared" ca="1" si="30"/>
        <v>2.9455382855382559E-3</v>
      </c>
      <c r="N184" s="26">
        <f t="shared" ca="1" si="39"/>
        <v>0</v>
      </c>
      <c r="O184" s="54">
        <f t="shared" ca="1" si="40"/>
        <v>0</v>
      </c>
      <c r="P184" s="26">
        <f t="shared" ca="1" si="41"/>
        <v>0</v>
      </c>
      <c r="Q184" s="26">
        <f t="shared" ca="1" si="42"/>
        <v>0</v>
      </c>
      <c r="R184">
        <f t="shared" ca="1" si="31"/>
        <v>-2.9455382855382559E-3</v>
      </c>
    </row>
    <row r="185" spans="1:18">
      <c r="A185" s="112"/>
      <c r="B185" s="112"/>
      <c r="C185" s="112"/>
      <c r="D185" s="114">
        <f t="shared" si="32"/>
        <v>0</v>
      </c>
      <c r="E185" s="114">
        <f t="shared" si="32"/>
        <v>0</v>
      </c>
      <c r="F185" s="26">
        <f t="shared" si="33"/>
        <v>0</v>
      </c>
      <c r="G185" s="26">
        <f t="shared" si="33"/>
        <v>0</v>
      </c>
      <c r="H185" s="26">
        <f t="shared" si="34"/>
        <v>0</v>
      </c>
      <c r="I185" s="26">
        <f t="shared" si="35"/>
        <v>0</v>
      </c>
      <c r="J185" s="26">
        <f t="shared" si="36"/>
        <v>0</v>
      </c>
      <c r="K185" s="26">
        <f t="shared" si="37"/>
        <v>0</v>
      </c>
      <c r="L185" s="26">
        <f t="shared" si="38"/>
        <v>0</v>
      </c>
      <c r="M185" s="26">
        <f t="shared" ca="1" si="30"/>
        <v>2.9455382855382559E-3</v>
      </c>
      <c r="N185" s="26">
        <f t="shared" ca="1" si="39"/>
        <v>0</v>
      </c>
      <c r="O185" s="54">
        <f t="shared" ca="1" si="40"/>
        <v>0</v>
      </c>
      <c r="P185" s="26">
        <f t="shared" ca="1" si="41"/>
        <v>0</v>
      </c>
      <c r="Q185" s="26">
        <f t="shared" ca="1" si="42"/>
        <v>0</v>
      </c>
      <c r="R185">
        <f t="shared" ca="1" si="31"/>
        <v>-2.9455382855382559E-3</v>
      </c>
    </row>
    <row r="186" spans="1:18">
      <c r="A186" s="112"/>
      <c r="B186" s="112"/>
      <c r="C186" s="112"/>
      <c r="D186" s="114">
        <f t="shared" si="32"/>
        <v>0</v>
      </c>
      <c r="E186" s="114">
        <f t="shared" si="32"/>
        <v>0</v>
      </c>
      <c r="F186" s="26">
        <f t="shared" si="33"/>
        <v>0</v>
      </c>
      <c r="G186" s="26">
        <f t="shared" si="33"/>
        <v>0</v>
      </c>
      <c r="H186" s="26">
        <f t="shared" si="34"/>
        <v>0</v>
      </c>
      <c r="I186" s="26">
        <f t="shared" si="35"/>
        <v>0</v>
      </c>
      <c r="J186" s="26">
        <f t="shared" si="36"/>
        <v>0</v>
      </c>
      <c r="K186" s="26">
        <f t="shared" si="37"/>
        <v>0</v>
      </c>
      <c r="L186" s="26">
        <f t="shared" si="38"/>
        <v>0</v>
      </c>
      <c r="M186" s="26">
        <f t="shared" ca="1" si="30"/>
        <v>2.9455382855382559E-3</v>
      </c>
      <c r="N186" s="26">
        <f t="shared" ca="1" si="39"/>
        <v>0</v>
      </c>
      <c r="O186" s="54">
        <f t="shared" ca="1" si="40"/>
        <v>0</v>
      </c>
      <c r="P186" s="26">
        <f t="shared" ca="1" si="41"/>
        <v>0</v>
      </c>
      <c r="Q186" s="26">
        <f t="shared" ca="1" si="42"/>
        <v>0</v>
      </c>
      <c r="R186">
        <f t="shared" ca="1" si="31"/>
        <v>-2.9455382855382559E-3</v>
      </c>
    </row>
    <row r="187" spans="1:18">
      <c r="A187" s="112"/>
      <c r="B187" s="112"/>
      <c r="C187" s="112"/>
      <c r="D187" s="114">
        <f t="shared" si="32"/>
        <v>0</v>
      </c>
      <c r="E187" s="114">
        <f t="shared" si="32"/>
        <v>0</v>
      </c>
      <c r="F187" s="26">
        <f t="shared" si="33"/>
        <v>0</v>
      </c>
      <c r="G187" s="26">
        <f t="shared" si="33"/>
        <v>0</v>
      </c>
      <c r="H187" s="26">
        <f t="shared" si="34"/>
        <v>0</v>
      </c>
      <c r="I187" s="26">
        <f t="shared" si="35"/>
        <v>0</v>
      </c>
      <c r="J187" s="26">
        <f t="shared" si="36"/>
        <v>0</v>
      </c>
      <c r="K187" s="26">
        <f t="shared" si="37"/>
        <v>0</v>
      </c>
      <c r="L187" s="26">
        <f t="shared" si="38"/>
        <v>0</v>
      </c>
      <c r="M187" s="26">
        <f t="shared" ca="1" si="30"/>
        <v>2.9455382855382559E-3</v>
      </c>
      <c r="N187" s="26">
        <f t="shared" ca="1" si="39"/>
        <v>0</v>
      </c>
      <c r="O187" s="54">
        <f t="shared" ca="1" si="40"/>
        <v>0</v>
      </c>
      <c r="P187" s="26">
        <f t="shared" ca="1" si="41"/>
        <v>0</v>
      </c>
      <c r="Q187" s="26">
        <f t="shared" ca="1" si="42"/>
        <v>0</v>
      </c>
      <c r="R187">
        <f t="shared" ca="1" si="31"/>
        <v>-2.9455382855382559E-3</v>
      </c>
    </row>
    <row r="188" spans="1:18">
      <c r="A188" s="112"/>
      <c r="B188" s="112"/>
      <c r="C188" s="112"/>
      <c r="D188" s="114">
        <f t="shared" si="32"/>
        <v>0</v>
      </c>
      <c r="E188" s="114">
        <f t="shared" si="32"/>
        <v>0</v>
      </c>
      <c r="F188" s="26">
        <f t="shared" si="33"/>
        <v>0</v>
      </c>
      <c r="G188" s="26">
        <f t="shared" si="33"/>
        <v>0</v>
      </c>
      <c r="H188" s="26">
        <f t="shared" si="34"/>
        <v>0</v>
      </c>
      <c r="I188" s="26">
        <f t="shared" si="35"/>
        <v>0</v>
      </c>
      <c r="J188" s="26">
        <f t="shared" si="36"/>
        <v>0</v>
      </c>
      <c r="K188" s="26">
        <f t="shared" si="37"/>
        <v>0</v>
      </c>
      <c r="L188" s="26">
        <f t="shared" si="38"/>
        <v>0</v>
      </c>
      <c r="M188" s="26">
        <f t="shared" ca="1" si="30"/>
        <v>2.9455382855382559E-3</v>
      </c>
      <c r="N188" s="26">
        <f t="shared" ca="1" si="39"/>
        <v>0</v>
      </c>
      <c r="O188" s="54">
        <f t="shared" ca="1" si="40"/>
        <v>0</v>
      </c>
      <c r="P188" s="26">
        <f t="shared" ca="1" si="41"/>
        <v>0</v>
      </c>
      <c r="Q188" s="26">
        <f t="shared" ca="1" si="42"/>
        <v>0</v>
      </c>
      <c r="R188">
        <f t="shared" ca="1" si="31"/>
        <v>-2.9455382855382559E-3</v>
      </c>
    </row>
    <row r="189" spans="1:18">
      <c r="A189" s="112"/>
      <c r="B189" s="112"/>
      <c r="C189" s="112"/>
      <c r="D189" s="114">
        <f t="shared" si="32"/>
        <v>0</v>
      </c>
      <c r="E189" s="114">
        <f t="shared" si="32"/>
        <v>0</v>
      </c>
      <c r="F189" s="26">
        <f t="shared" si="33"/>
        <v>0</v>
      </c>
      <c r="G189" s="26">
        <f t="shared" si="33"/>
        <v>0</v>
      </c>
      <c r="H189" s="26">
        <f t="shared" si="34"/>
        <v>0</v>
      </c>
      <c r="I189" s="26">
        <f t="shared" si="35"/>
        <v>0</v>
      </c>
      <c r="J189" s="26">
        <f t="shared" si="36"/>
        <v>0</v>
      </c>
      <c r="K189" s="26">
        <f t="shared" si="37"/>
        <v>0</v>
      </c>
      <c r="L189" s="26">
        <f t="shared" si="38"/>
        <v>0</v>
      </c>
      <c r="M189" s="26">
        <f t="shared" ca="1" si="30"/>
        <v>2.9455382855382559E-3</v>
      </c>
      <c r="N189" s="26">
        <f t="shared" ca="1" si="39"/>
        <v>0</v>
      </c>
      <c r="O189" s="54">
        <f t="shared" ca="1" si="40"/>
        <v>0</v>
      </c>
      <c r="P189" s="26">
        <f t="shared" ca="1" si="41"/>
        <v>0</v>
      </c>
      <c r="Q189" s="26">
        <f t="shared" ca="1" si="42"/>
        <v>0</v>
      </c>
      <c r="R189">
        <f t="shared" ca="1" si="31"/>
        <v>-2.9455382855382559E-3</v>
      </c>
    </row>
    <row r="190" spans="1:18">
      <c r="A190" s="112"/>
      <c r="B190" s="112"/>
      <c r="C190" s="112"/>
      <c r="D190" s="114">
        <f t="shared" si="32"/>
        <v>0</v>
      </c>
      <c r="E190" s="114">
        <f t="shared" si="32"/>
        <v>0</v>
      </c>
      <c r="F190" s="26">
        <f t="shared" si="33"/>
        <v>0</v>
      </c>
      <c r="G190" s="26">
        <f t="shared" si="33"/>
        <v>0</v>
      </c>
      <c r="H190" s="26">
        <f t="shared" si="34"/>
        <v>0</v>
      </c>
      <c r="I190" s="26">
        <f t="shared" si="35"/>
        <v>0</v>
      </c>
      <c r="J190" s="26">
        <f t="shared" si="36"/>
        <v>0</v>
      </c>
      <c r="K190" s="26">
        <f t="shared" si="37"/>
        <v>0</v>
      </c>
      <c r="L190" s="26">
        <f t="shared" si="38"/>
        <v>0</v>
      </c>
      <c r="M190" s="26">
        <f t="shared" ca="1" si="30"/>
        <v>2.9455382855382559E-3</v>
      </c>
      <c r="N190" s="26">
        <f t="shared" ca="1" si="39"/>
        <v>0</v>
      </c>
      <c r="O190" s="54">
        <f t="shared" ca="1" si="40"/>
        <v>0</v>
      </c>
      <c r="P190" s="26">
        <f t="shared" ca="1" si="41"/>
        <v>0</v>
      </c>
      <c r="Q190" s="26">
        <f t="shared" ca="1" si="42"/>
        <v>0</v>
      </c>
      <c r="R190">
        <f t="shared" ca="1" si="31"/>
        <v>-2.9455382855382559E-3</v>
      </c>
    </row>
    <row r="191" spans="1:18">
      <c r="A191" s="112"/>
      <c r="B191" s="112"/>
      <c r="C191" s="112"/>
      <c r="D191" s="114">
        <f t="shared" si="32"/>
        <v>0</v>
      </c>
      <c r="E191" s="114">
        <f t="shared" si="32"/>
        <v>0</v>
      </c>
      <c r="F191" s="26">
        <f t="shared" si="33"/>
        <v>0</v>
      </c>
      <c r="G191" s="26">
        <f t="shared" si="33"/>
        <v>0</v>
      </c>
      <c r="H191" s="26">
        <f t="shared" si="34"/>
        <v>0</v>
      </c>
      <c r="I191" s="26">
        <f t="shared" si="35"/>
        <v>0</v>
      </c>
      <c r="J191" s="26">
        <f t="shared" si="36"/>
        <v>0</v>
      </c>
      <c r="K191" s="26">
        <f t="shared" si="37"/>
        <v>0</v>
      </c>
      <c r="L191" s="26">
        <f t="shared" si="38"/>
        <v>0</v>
      </c>
      <c r="M191" s="26">
        <f t="shared" ca="1" si="30"/>
        <v>2.9455382855382559E-3</v>
      </c>
      <c r="N191" s="26">
        <f t="shared" ca="1" si="39"/>
        <v>0</v>
      </c>
      <c r="O191" s="54">
        <f t="shared" ca="1" si="40"/>
        <v>0</v>
      </c>
      <c r="P191" s="26">
        <f t="shared" ca="1" si="41"/>
        <v>0</v>
      </c>
      <c r="Q191" s="26">
        <f t="shared" ca="1" si="42"/>
        <v>0</v>
      </c>
      <c r="R191">
        <f t="shared" ca="1" si="31"/>
        <v>-2.9455382855382559E-3</v>
      </c>
    </row>
    <row r="192" spans="1:18">
      <c r="A192" s="112"/>
      <c r="B192" s="112"/>
      <c r="C192" s="112"/>
      <c r="D192" s="114">
        <f t="shared" si="32"/>
        <v>0</v>
      </c>
      <c r="E192" s="114">
        <f t="shared" si="32"/>
        <v>0</v>
      </c>
      <c r="F192" s="26">
        <f t="shared" si="33"/>
        <v>0</v>
      </c>
      <c r="G192" s="26">
        <f t="shared" si="33"/>
        <v>0</v>
      </c>
      <c r="H192" s="26">
        <f t="shared" si="34"/>
        <v>0</v>
      </c>
      <c r="I192" s="26">
        <f t="shared" si="35"/>
        <v>0</v>
      </c>
      <c r="J192" s="26">
        <f t="shared" si="36"/>
        <v>0</v>
      </c>
      <c r="K192" s="26">
        <f t="shared" si="37"/>
        <v>0</v>
      </c>
      <c r="L192" s="26">
        <f t="shared" si="38"/>
        <v>0</v>
      </c>
      <c r="M192" s="26">
        <f t="shared" ca="1" si="30"/>
        <v>2.9455382855382559E-3</v>
      </c>
      <c r="N192" s="26">
        <f t="shared" ca="1" si="39"/>
        <v>0</v>
      </c>
      <c r="O192" s="54">
        <f t="shared" ca="1" si="40"/>
        <v>0</v>
      </c>
      <c r="P192" s="26">
        <f t="shared" ca="1" si="41"/>
        <v>0</v>
      </c>
      <c r="Q192" s="26">
        <f t="shared" ca="1" si="42"/>
        <v>0</v>
      </c>
      <c r="R192">
        <f t="shared" ca="1" si="31"/>
        <v>-2.9455382855382559E-3</v>
      </c>
    </row>
    <row r="193" spans="1:18">
      <c r="A193" s="112"/>
      <c r="B193" s="112"/>
      <c r="C193" s="112"/>
      <c r="D193" s="114">
        <f t="shared" si="32"/>
        <v>0</v>
      </c>
      <c r="E193" s="114">
        <f t="shared" si="32"/>
        <v>0</v>
      </c>
      <c r="F193" s="26">
        <f t="shared" si="33"/>
        <v>0</v>
      </c>
      <c r="G193" s="26">
        <f t="shared" si="33"/>
        <v>0</v>
      </c>
      <c r="H193" s="26">
        <f t="shared" si="34"/>
        <v>0</v>
      </c>
      <c r="I193" s="26">
        <f t="shared" si="35"/>
        <v>0</v>
      </c>
      <c r="J193" s="26">
        <f t="shared" si="36"/>
        <v>0</v>
      </c>
      <c r="K193" s="26">
        <f t="shared" si="37"/>
        <v>0</v>
      </c>
      <c r="L193" s="26">
        <f t="shared" si="38"/>
        <v>0</v>
      </c>
      <c r="M193" s="26">
        <f t="shared" ca="1" si="30"/>
        <v>2.9455382855382559E-3</v>
      </c>
      <c r="N193" s="26">
        <f t="shared" ca="1" si="39"/>
        <v>0</v>
      </c>
      <c r="O193" s="54">
        <f t="shared" ca="1" si="40"/>
        <v>0</v>
      </c>
      <c r="P193" s="26">
        <f t="shared" ca="1" si="41"/>
        <v>0</v>
      </c>
      <c r="Q193" s="26">
        <f t="shared" ca="1" si="42"/>
        <v>0</v>
      </c>
      <c r="R193">
        <f t="shared" ca="1" si="31"/>
        <v>-2.9455382855382559E-3</v>
      </c>
    </row>
    <row r="194" spans="1:18">
      <c r="A194" s="112"/>
      <c r="B194" s="112"/>
      <c r="C194" s="112"/>
      <c r="D194" s="114">
        <f t="shared" si="32"/>
        <v>0</v>
      </c>
      <c r="E194" s="114">
        <f t="shared" si="32"/>
        <v>0</v>
      </c>
      <c r="F194" s="26">
        <f t="shared" si="33"/>
        <v>0</v>
      </c>
      <c r="G194" s="26">
        <f t="shared" si="33"/>
        <v>0</v>
      </c>
      <c r="H194" s="26">
        <f t="shared" si="34"/>
        <v>0</v>
      </c>
      <c r="I194" s="26">
        <f t="shared" si="35"/>
        <v>0</v>
      </c>
      <c r="J194" s="26">
        <f t="shared" si="36"/>
        <v>0</v>
      </c>
      <c r="K194" s="26">
        <f t="shared" si="37"/>
        <v>0</v>
      </c>
      <c r="L194" s="26">
        <f t="shared" si="38"/>
        <v>0</v>
      </c>
      <c r="M194" s="26">
        <f t="shared" ca="1" si="30"/>
        <v>2.9455382855382559E-3</v>
      </c>
      <c r="N194" s="26">
        <f t="shared" ca="1" si="39"/>
        <v>0</v>
      </c>
      <c r="O194" s="54">
        <f t="shared" ca="1" si="40"/>
        <v>0</v>
      </c>
      <c r="P194" s="26">
        <f t="shared" ca="1" si="41"/>
        <v>0</v>
      </c>
      <c r="Q194" s="26">
        <f t="shared" ca="1" si="42"/>
        <v>0</v>
      </c>
      <c r="R194">
        <f t="shared" ca="1" si="31"/>
        <v>-2.9455382855382559E-3</v>
      </c>
    </row>
    <row r="195" spans="1:18">
      <c r="A195" s="112"/>
      <c r="B195" s="112"/>
      <c r="C195" s="112"/>
      <c r="D195" s="114">
        <f t="shared" si="32"/>
        <v>0</v>
      </c>
      <c r="E195" s="114">
        <f t="shared" si="32"/>
        <v>0</v>
      </c>
      <c r="F195" s="26">
        <f t="shared" si="33"/>
        <v>0</v>
      </c>
      <c r="G195" s="26">
        <f t="shared" si="33"/>
        <v>0</v>
      </c>
      <c r="H195" s="26">
        <f t="shared" si="34"/>
        <v>0</v>
      </c>
      <c r="I195" s="26">
        <f t="shared" si="35"/>
        <v>0</v>
      </c>
      <c r="J195" s="26">
        <f t="shared" si="36"/>
        <v>0</v>
      </c>
      <c r="K195" s="26">
        <f t="shared" si="37"/>
        <v>0</v>
      </c>
      <c r="L195" s="26">
        <f t="shared" si="38"/>
        <v>0</v>
      </c>
      <c r="M195" s="26">
        <f t="shared" ca="1" si="30"/>
        <v>2.9455382855382559E-3</v>
      </c>
      <c r="N195" s="26">
        <f t="shared" ca="1" si="39"/>
        <v>0</v>
      </c>
      <c r="O195" s="54">
        <f t="shared" ca="1" si="40"/>
        <v>0</v>
      </c>
      <c r="P195" s="26">
        <f t="shared" ca="1" si="41"/>
        <v>0</v>
      </c>
      <c r="Q195" s="26">
        <f t="shared" ca="1" si="42"/>
        <v>0</v>
      </c>
      <c r="R195">
        <f t="shared" ca="1" si="31"/>
        <v>-2.9455382855382559E-3</v>
      </c>
    </row>
    <row r="196" spans="1:18">
      <c r="A196" s="112"/>
      <c r="B196" s="112"/>
      <c r="C196" s="112"/>
      <c r="D196" s="114">
        <f t="shared" si="32"/>
        <v>0</v>
      </c>
      <c r="E196" s="114">
        <f t="shared" si="32"/>
        <v>0</v>
      </c>
      <c r="F196" s="26">
        <f t="shared" si="33"/>
        <v>0</v>
      </c>
      <c r="G196" s="26">
        <f t="shared" si="33"/>
        <v>0</v>
      </c>
      <c r="H196" s="26">
        <f t="shared" si="34"/>
        <v>0</v>
      </c>
      <c r="I196" s="26">
        <f t="shared" si="35"/>
        <v>0</v>
      </c>
      <c r="J196" s="26">
        <f t="shared" si="36"/>
        <v>0</v>
      </c>
      <c r="K196" s="26">
        <f t="shared" si="37"/>
        <v>0</v>
      </c>
      <c r="L196" s="26">
        <f t="shared" si="38"/>
        <v>0</v>
      </c>
      <c r="M196" s="26">
        <f t="shared" ca="1" si="30"/>
        <v>2.9455382855382559E-3</v>
      </c>
      <c r="N196" s="26">
        <f t="shared" ca="1" si="39"/>
        <v>0</v>
      </c>
      <c r="O196" s="54">
        <f t="shared" ca="1" si="40"/>
        <v>0</v>
      </c>
      <c r="P196" s="26">
        <f t="shared" ca="1" si="41"/>
        <v>0</v>
      </c>
      <c r="Q196" s="26">
        <f t="shared" ca="1" si="42"/>
        <v>0</v>
      </c>
      <c r="R196">
        <f t="shared" ca="1" si="31"/>
        <v>-2.9455382855382559E-3</v>
      </c>
    </row>
    <row r="197" spans="1:18">
      <c r="A197" s="112"/>
      <c r="B197" s="112"/>
      <c r="C197" s="112"/>
      <c r="D197" s="114">
        <f t="shared" si="32"/>
        <v>0</v>
      </c>
      <c r="E197" s="114">
        <f t="shared" si="32"/>
        <v>0</v>
      </c>
      <c r="F197" s="26">
        <f t="shared" si="33"/>
        <v>0</v>
      </c>
      <c r="G197" s="26">
        <f t="shared" si="33"/>
        <v>0</v>
      </c>
      <c r="H197" s="26">
        <f t="shared" si="34"/>
        <v>0</v>
      </c>
      <c r="I197" s="26">
        <f t="shared" si="35"/>
        <v>0</v>
      </c>
      <c r="J197" s="26">
        <f t="shared" si="36"/>
        <v>0</v>
      </c>
      <c r="K197" s="26">
        <f t="shared" si="37"/>
        <v>0</v>
      </c>
      <c r="L197" s="26">
        <f t="shared" si="38"/>
        <v>0</v>
      </c>
      <c r="M197" s="26">
        <f t="shared" ca="1" si="30"/>
        <v>2.9455382855382559E-3</v>
      </c>
      <c r="N197" s="26">
        <f t="shared" ca="1" si="39"/>
        <v>0</v>
      </c>
      <c r="O197" s="54">
        <f t="shared" ca="1" si="40"/>
        <v>0</v>
      </c>
      <c r="P197" s="26">
        <f t="shared" ca="1" si="41"/>
        <v>0</v>
      </c>
      <c r="Q197" s="26">
        <f t="shared" ca="1" si="42"/>
        <v>0</v>
      </c>
      <c r="R197">
        <f t="shared" ca="1" si="31"/>
        <v>-2.9455382855382559E-3</v>
      </c>
    </row>
    <row r="198" spans="1:18">
      <c r="A198" s="112"/>
      <c r="B198" s="112"/>
      <c r="C198" s="112"/>
      <c r="D198" s="114">
        <f t="shared" si="32"/>
        <v>0</v>
      </c>
      <c r="E198" s="114">
        <f t="shared" si="32"/>
        <v>0</v>
      </c>
      <c r="F198" s="26">
        <f t="shared" si="33"/>
        <v>0</v>
      </c>
      <c r="G198" s="26">
        <f t="shared" si="33"/>
        <v>0</v>
      </c>
      <c r="H198" s="26">
        <f t="shared" si="34"/>
        <v>0</v>
      </c>
      <c r="I198" s="26">
        <f t="shared" si="35"/>
        <v>0</v>
      </c>
      <c r="J198" s="26">
        <f t="shared" si="36"/>
        <v>0</v>
      </c>
      <c r="K198" s="26">
        <f t="shared" si="37"/>
        <v>0</v>
      </c>
      <c r="L198" s="26">
        <f t="shared" si="38"/>
        <v>0</v>
      </c>
      <c r="M198" s="26">
        <f t="shared" ca="1" si="30"/>
        <v>2.9455382855382559E-3</v>
      </c>
      <c r="N198" s="26">
        <f t="shared" ca="1" si="39"/>
        <v>0</v>
      </c>
      <c r="O198" s="54">
        <f t="shared" ca="1" si="40"/>
        <v>0</v>
      </c>
      <c r="P198" s="26">
        <f t="shared" ca="1" si="41"/>
        <v>0</v>
      </c>
      <c r="Q198" s="26">
        <f t="shared" ca="1" si="42"/>
        <v>0</v>
      </c>
      <c r="R198">
        <f t="shared" ca="1" si="31"/>
        <v>-2.9455382855382559E-3</v>
      </c>
    </row>
    <row r="199" spans="1:18">
      <c r="A199" s="112"/>
      <c r="B199" s="112"/>
      <c r="C199" s="112"/>
      <c r="D199" s="114">
        <f t="shared" si="32"/>
        <v>0</v>
      </c>
      <c r="E199" s="114">
        <f t="shared" si="32"/>
        <v>0</v>
      </c>
      <c r="F199" s="26">
        <f t="shared" si="33"/>
        <v>0</v>
      </c>
      <c r="G199" s="26">
        <f t="shared" si="33"/>
        <v>0</v>
      </c>
      <c r="H199" s="26">
        <f t="shared" si="34"/>
        <v>0</v>
      </c>
      <c r="I199" s="26">
        <f t="shared" si="35"/>
        <v>0</v>
      </c>
      <c r="J199" s="26">
        <f t="shared" si="36"/>
        <v>0</v>
      </c>
      <c r="K199" s="26">
        <f t="shared" si="37"/>
        <v>0</v>
      </c>
      <c r="L199" s="26">
        <f t="shared" si="38"/>
        <v>0</v>
      </c>
      <c r="M199" s="26">
        <f t="shared" ca="1" si="30"/>
        <v>2.9455382855382559E-3</v>
      </c>
      <c r="N199" s="26">
        <f t="shared" ca="1" si="39"/>
        <v>0</v>
      </c>
      <c r="O199" s="54">
        <f t="shared" ca="1" si="40"/>
        <v>0</v>
      </c>
      <c r="P199" s="26">
        <f t="shared" ca="1" si="41"/>
        <v>0</v>
      </c>
      <c r="Q199" s="26">
        <f t="shared" ca="1" si="42"/>
        <v>0</v>
      </c>
      <c r="R199">
        <f t="shared" ca="1" si="31"/>
        <v>-2.9455382855382559E-3</v>
      </c>
    </row>
    <row r="200" spans="1:18">
      <c r="A200" s="112"/>
      <c r="B200" s="112"/>
      <c r="C200" s="112"/>
      <c r="D200" s="114">
        <f t="shared" si="32"/>
        <v>0</v>
      </c>
      <c r="E200" s="114">
        <f t="shared" si="32"/>
        <v>0</v>
      </c>
      <c r="F200" s="26">
        <f t="shared" si="33"/>
        <v>0</v>
      </c>
      <c r="G200" s="26">
        <f t="shared" si="33"/>
        <v>0</v>
      </c>
      <c r="H200" s="26">
        <f t="shared" si="34"/>
        <v>0</v>
      </c>
      <c r="I200" s="26">
        <f t="shared" si="35"/>
        <v>0</v>
      </c>
      <c r="J200" s="26">
        <f t="shared" si="36"/>
        <v>0</v>
      </c>
      <c r="K200" s="26">
        <f t="shared" si="37"/>
        <v>0</v>
      </c>
      <c r="L200" s="26">
        <f t="shared" si="38"/>
        <v>0</v>
      </c>
      <c r="M200" s="26">
        <f t="shared" ca="1" si="30"/>
        <v>2.9455382855382559E-3</v>
      </c>
      <c r="N200" s="26">
        <f t="shared" ca="1" si="39"/>
        <v>0</v>
      </c>
      <c r="O200" s="54">
        <f t="shared" ca="1" si="40"/>
        <v>0</v>
      </c>
      <c r="P200" s="26">
        <f t="shared" ca="1" si="41"/>
        <v>0</v>
      </c>
      <c r="Q200" s="26">
        <f t="shared" ca="1" si="42"/>
        <v>0</v>
      </c>
      <c r="R200">
        <f t="shared" ca="1" si="31"/>
        <v>-2.9455382855382559E-3</v>
      </c>
    </row>
    <row r="201" spans="1:18">
      <c r="A201" s="112"/>
      <c r="B201" s="112"/>
      <c r="C201" s="112"/>
      <c r="D201" s="114">
        <f t="shared" si="32"/>
        <v>0</v>
      </c>
      <c r="E201" s="114">
        <f t="shared" si="32"/>
        <v>0</v>
      </c>
      <c r="F201" s="26">
        <f t="shared" si="33"/>
        <v>0</v>
      </c>
      <c r="G201" s="26">
        <f t="shared" si="33"/>
        <v>0</v>
      </c>
      <c r="H201" s="26">
        <f t="shared" si="34"/>
        <v>0</v>
      </c>
      <c r="I201" s="26">
        <f t="shared" si="35"/>
        <v>0</v>
      </c>
      <c r="J201" s="26">
        <f t="shared" si="36"/>
        <v>0</v>
      </c>
      <c r="K201" s="26">
        <f t="shared" si="37"/>
        <v>0</v>
      </c>
      <c r="L201" s="26">
        <f t="shared" si="38"/>
        <v>0</v>
      </c>
      <c r="M201" s="26">
        <f t="shared" ca="1" si="30"/>
        <v>2.9455382855382559E-3</v>
      </c>
      <c r="N201" s="26">
        <f t="shared" ca="1" si="39"/>
        <v>0</v>
      </c>
      <c r="O201" s="54">
        <f t="shared" ca="1" si="40"/>
        <v>0</v>
      </c>
      <c r="P201" s="26">
        <f t="shared" ca="1" si="41"/>
        <v>0</v>
      </c>
      <c r="Q201" s="26">
        <f t="shared" ca="1" si="42"/>
        <v>0</v>
      </c>
      <c r="R201">
        <f t="shared" ca="1" si="31"/>
        <v>-2.9455382855382559E-3</v>
      </c>
    </row>
    <row r="202" spans="1:18">
      <c r="A202" s="112"/>
      <c r="B202" s="112"/>
      <c r="C202" s="112"/>
      <c r="D202" s="114">
        <f t="shared" si="32"/>
        <v>0</v>
      </c>
      <c r="E202" s="114">
        <f t="shared" si="32"/>
        <v>0</v>
      </c>
      <c r="F202" s="26">
        <f t="shared" si="33"/>
        <v>0</v>
      </c>
      <c r="G202" s="26">
        <f t="shared" si="33"/>
        <v>0</v>
      </c>
      <c r="H202" s="26">
        <f t="shared" si="34"/>
        <v>0</v>
      </c>
      <c r="I202" s="26">
        <f t="shared" si="35"/>
        <v>0</v>
      </c>
      <c r="J202" s="26">
        <f t="shared" si="36"/>
        <v>0</v>
      </c>
      <c r="K202" s="26">
        <f t="shared" si="37"/>
        <v>0</v>
      </c>
      <c r="L202" s="26">
        <f t="shared" si="38"/>
        <v>0</v>
      </c>
      <c r="M202" s="26">
        <f t="shared" ca="1" si="30"/>
        <v>2.9455382855382559E-3</v>
      </c>
      <c r="N202" s="26">
        <f t="shared" ca="1" si="39"/>
        <v>0</v>
      </c>
      <c r="O202" s="54">
        <f t="shared" ca="1" si="40"/>
        <v>0</v>
      </c>
      <c r="P202" s="26">
        <f t="shared" ca="1" si="41"/>
        <v>0</v>
      </c>
      <c r="Q202" s="26">
        <f t="shared" ca="1" si="42"/>
        <v>0</v>
      </c>
      <c r="R202">
        <f t="shared" ca="1" si="31"/>
        <v>-2.9455382855382559E-3</v>
      </c>
    </row>
    <row r="203" spans="1:18">
      <c r="A203" s="112"/>
      <c r="B203" s="112"/>
      <c r="C203" s="112"/>
      <c r="D203" s="114">
        <f t="shared" si="32"/>
        <v>0</v>
      </c>
      <c r="E203" s="114">
        <f t="shared" si="32"/>
        <v>0</v>
      </c>
      <c r="F203" s="26">
        <f t="shared" si="33"/>
        <v>0</v>
      </c>
      <c r="G203" s="26">
        <f t="shared" si="33"/>
        <v>0</v>
      </c>
      <c r="H203" s="26">
        <f t="shared" si="34"/>
        <v>0</v>
      </c>
      <c r="I203" s="26">
        <f t="shared" si="35"/>
        <v>0</v>
      </c>
      <c r="J203" s="26">
        <f t="shared" si="36"/>
        <v>0</v>
      </c>
      <c r="K203" s="26">
        <f t="shared" si="37"/>
        <v>0</v>
      </c>
      <c r="L203" s="26">
        <f t="shared" si="38"/>
        <v>0</v>
      </c>
      <c r="M203" s="26">
        <f t="shared" ca="1" si="30"/>
        <v>2.9455382855382559E-3</v>
      </c>
      <c r="N203" s="26">
        <f t="shared" ca="1" si="39"/>
        <v>0</v>
      </c>
      <c r="O203" s="54">
        <f t="shared" ca="1" si="40"/>
        <v>0</v>
      </c>
      <c r="P203" s="26">
        <f t="shared" ca="1" si="41"/>
        <v>0</v>
      </c>
      <c r="Q203" s="26">
        <f t="shared" ca="1" si="42"/>
        <v>0</v>
      </c>
      <c r="R203">
        <f t="shared" ca="1" si="31"/>
        <v>-2.9455382855382559E-3</v>
      </c>
    </row>
    <row r="204" spans="1:18">
      <c r="A204" s="112"/>
      <c r="B204" s="112"/>
      <c r="C204" s="112"/>
      <c r="D204" s="114">
        <f t="shared" si="32"/>
        <v>0</v>
      </c>
      <c r="E204" s="114">
        <f t="shared" si="32"/>
        <v>0</v>
      </c>
      <c r="F204" s="26">
        <f t="shared" si="33"/>
        <v>0</v>
      </c>
      <c r="G204" s="26">
        <f t="shared" si="33"/>
        <v>0</v>
      </c>
      <c r="H204" s="26">
        <f t="shared" si="34"/>
        <v>0</v>
      </c>
      <c r="I204" s="26">
        <f t="shared" si="35"/>
        <v>0</v>
      </c>
      <c r="J204" s="26">
        <f t="shared" si="36"/>
        <v>0</v>
      </c>
      <c r="K204" s="26">
        <f t="shared" si="37"/>
        <v>0</v>
      </c>
      <c r="L204" s="26">
        <f t="shared" si="38"/>
        <v>0</v>
      </c>
      <c r="M204" s="26">
        <f t="shared" ca="1" si="30"/>
        <v>2.9455382855382559E-3</v>
      </c>
      <c r="N204" s="26">
        <f t="shared" ca="1" si="39"/>
        <v>0</v>
      </c>
      <c r="O204" s="54">
        <f t="shared" ca="1" si="40"/>
        <v>0</v>
      </c>
      <c r="P204" s="26">
        <f t="shared" ca="1" si="41"/>
        <v>0</v>
      </c>
      <c r="Q204" s="26">
        <f t="shared" ca="1" si="42"/>
        <v>0</v>
      </c>
      <c r="R204">
        <f t="shared" ca="1" si="31"/>
        <v>-2.9455382855382559E-3</v>
      </c>
    </row>
    <row r="205" spans="1:18">
      <c r="A205" s="112"/>
      <c r="B205" s="112"/>
      <c r="C205" s="112"/>
      <c r="D205" s="114">
        <f t="shared" si="32"/>
        <v>0</v>
      </c>
      <c r="E205" s="114">
        <f t="shared" si="32"/>
        <v>0</v>
      </c>
      <c r="F205" s="26">
        <f t="shared" si="33"/>
        <v>0</v>
      </c>
      <c r="G205" s="26">
        <f t="shared" si="33"/>
        <v>0</v>
      </c>
      <c r="H205" s="26">
        <f t="shared" si="34"/>
        <v>0</v>
      </c>
      <c r="I205" s="26">
        <f t="shared" si="35"/>
        <v>0</v>
      </c>
      <c r="J205" s="26">
        <f t="shared" si="36"/>
        <v>0</v>
      </c>
      <c r="K205" s="26">
        <f t="shared" si="37"/>
        <v>0</v>
      </c>
      <c r="L205" s="26">
        <f t="shared" si="38"/>
        <v>0</v>
      </c>
      <c r="M205" s="26">
        <f t="shared" ca="1" si="30"/>
        <v>2.9455382855382559E-3</v>
      </c>
      <c r="N205" s="26">
        <f t="shared" ca="1" si="39"/>
        <v>0</v>
      </c>
      <c r="O205" s="54">
        <f t="shared" ca="1" si="40"/>
        <v>0</v>
      </c>
      <c r="P205" s="26">
        <f t="shared" ca="1" si="41"/>
        <v>0</v>
      </c>
      <c r="Q205" s="26">
        <f t="shared" ca="1" si="42"/>
        <v>0</v>
      </c>
      <c r="R205">
        <f t="shared" ca="1" si="31"/>
        <v>-2.9455382855382559E-3</v>
      </c>
    </row>
    <row r="206" spans="1:18">
      <c r="A206" s="112"/>
      <c r="B206" s="112"/>
      <c r="C206" s="112"/>
      <c r="D206" s="114">
        <f t="shared" si="32"/>
        <v>0</v>
      </c>
      <c r="E206" s="114">
        <f t="shared" si="32"/>
        <v>0</v>
      </c>
      <c r="F206" s="26">
        <f t="shared" si="33"/>
        <v>0</v>
      </c>
      <c r="G206" s="26">
        <f t="shared" si="33"/>
        <v>0</v>
      </c>
      <c r="H206" s="26">
        <f t="shared" si="34"/>
        <v>0</v>
      </c>
      <c r="I206" s="26">
        <f t="shared" si="35"/>
        <v>0</v>
      </c>
      <c r="J206" s="26">
        <f t="shared" si="36"/>
        <v>0</v>
      </c>
      <c r="K206" s="26">
        <f t="shared" si="37"/>
        <v>0</v>
      </c>
      <c r="L206" s="26">
        <f t="shared" si="38"/>
        <v>0</v>
      </c>
      <c r="M206" s="26">
        <f t="shared" ca="1" si="30"/>
        <v>2.9455382855382559E-3</v>
      </c>
      <c r="N206" s="26">
        <f t="shared" ca="1" si="39"/>
        <v>0</v>
      </c>
      <c r="O206" s="54">
        <f t="shared" ca="1" si="40"/>
        <v>0</v>
      </c>
      <c r="P206" s="26">
        <f t="shared" ca="1" si="41"/>
        <v>0</v>
      </c>
      <c r="Q206" s="26">
        <f t="shared" ca="1" si="42"/>
        <v>0</v>
      </c>
      <c r="R206">
        <f t="shared" ca="1" si="31"/>
        <v>-2.9455382855382559E-3</v>
      </c>
    </row>
    <row r="207" spans="1:18">
      <c r="A207" s="112"/>
      <c r="B207" s="112"/>
      <c r="C207" s="112"/>
      <c r="D207" s="114">
        <f t="shared" si="32"/>
        <v>0</v>
      </c>
      <c r="E207" s="114">
        <f t="shared" si="32"/>
        <v>0</v>
      </c>
      <c r="F207" s="26">
        <f t="shared" si="33"/>
        <v>0</v>
      </c>
      <c r="G207" s="26">
        <f t="shared" si="33"/>
        <v>0</v>
      </c>
      <c r="H207" s="26">
        <f t="shared" si="34"/>
        <v>0</v>
      </c>
      <c r="I207" s="26">
        <f t="shared" si="35"/>
        <v>0</v>
      </c>
      <c r="J207" s="26">
        <f t="shared" si="36"/>
        <v>0</v>
      </c>
      <c r="K207" s="26">
        <f t="shared" si="37"/>
        <v>0</v>
      </c>
      <c r="L207" s="26">
        <f t="shared" si="38"/>
        <v>0</v>
      </c>
      <c r="M207" s="26">
        <f t="shared" ca="1" si="30"/>
        <v>2.9455382855382559E-3</v>
      </c>
      <c r="N207" s="26">
        <f t="shared" ca="1" si="39"/>
        <v>0</v>
      </c>
      <c r="O207" s="54">
        <f t="shared" ca="1" si="40"/>
        <v>0</v>
      </c>
      <c r="P207" s="26">
        <f t="shared" ca="1" si="41"/>
        <v>0</v>
      </c>
      <c r="Q207" s="26">
        <f t="shared" ca="1" si="42"/>
        <v>0</v>
      </c>
      <c r="R207">
        <f t="shared" ca="1" si="31"/>
        <v>-2.9455382855382559E-3</v>
      </c>
    </row>
    <row r="208" spans="1:18">
      <c r="A208" s="112"/>
      <c r="B208" s="112"/>
      <c r="C208" s="112"/>
      <c r="D208" s="114">
        <f t="shared" si="32"/>
        <v>0</v>
      </c>
      <c r="E208" s="114">
        <f t="shared" si="32"/>
        <v>0</v>
      </c>
      <c r="F208" s="26">
        <f t="shared" si="33"/>
        <v>0</v>
      </c>
      <c r="G208" s="26">
        <f t="shared" si="33"/>
        <v>0</v>
      </c>
      <c r="H208" s="26">
        <f t="shared" si="34"/>
        <v>0</v>
      </c>
      <c r="I208" s="26">
        <f t="shared" si="35"/>
        <v>0</v>
      </c>
      <c r="J208" s="26">
        <f t="shared" si="36"/>
        <v>0</v>
      </c>
      <c r="K208" s="26">
        <f t="shared" si="37"/>
        <v>0</v>
      </c>
      <c r="L208" s="26">
        <f t="shared" si="38"/>
        <v>0</v>
      </c>
      <c r="M208" s="26">
        <f t="shared" ca="1" si="30"/>
        <v>2.9455382855382559E-3</v>
      </c>
      <c r="N208" s="26">
        <f t="shared" ca="1" si="39"/>
        <v>0</v>
      </c>
      <c r="O208" s="54">
        <f t="shared" ca="1" si="40"/>
        <v>0</v>
      </c>
      <c r="P208" s="26">
        <f t="shared" ca="1" si="41"/>
        <v>0</v>
      </c>
      <c r="Q208" s="26">
        <f t="shared" ca="1" si="42"/>
        <v>0</v>
      </c>
      <c r="R208">
        <f t="shared" ca="1" si="31"/>
        <v>-2.9455382855382559E-3</v>
      </c>
    </row>
    <row r="209" spans="1:18">
      <c r="A209" s="112"/>
      <c r="B209" s="112"/>
      <c r="C209" s="112"/>
      <c r="D209" s="114">
        <f t="shared" si="32"/>
        <v>0</v>
      </c>
      <c r="E209" s="114">
        <f t="shared" si="32"/>
        <v>0</v>
      </c>
      <c r="F209" s="26">
        <f t="shared" si="33"/>
        <v>0</v>
      </c>
      <c r="G209" s="26">
        <f t="shared" si="33"/>
        <v>0</v>
      </c>
      <c r="H209" s="26">
        <f t="shared" si="34"/>
        <v>0</v>
      </c>
      <c r="I209" s="26">
        <f t="shared" si="35"/>
        <v>0</v>
      </c>
      <c r="J209" s="26">
        <f t="shared" si="36"/>
        <v>0</v>
      </c>
      <c r="K209" s="26">
        <f t="shared" si="37"/>
        <v>0</v>
      </c>
      <c r="L209" s="26">
        <f t="shared" si="38"/>
        <v>0</v>
      </c>
      <c r="M209" s="26">
        <f t="shared" ca="1" si="30"/>
        <v>2.9455382855382559E-3</v>
      </c>
      <c r="N209" s="26">
        <f t="shared" ca="1" si="39"/>
        <v>0</v>
      </c>
      <c r="O209" s="54">
        <f t="shared" ca="1" si="40"/>
        <v>0</v>
      </c>
      <c r="P209" s="26">
        <f t="shared" ca="1" si="41"/>
        <v>0</v>
      </c>
      <c r="Q209" s="26">
        <f t="shared" ca="1" si="42"/>
        <v>0</v>
      </c>
      <c r="R209">
        <f t="shared" ca="1" si="31"/>
        <v>-2.9455382855382559E-3</v>
      </c>
    </row>
    <row r="210" spans="1:18">
      <c r="A210" s="112"/>
      <c r="B210" s="112"/>
      <c r="C210" s="112"/>
      <c r="D210" s="114">
        <f t="shared" si="32"/>
        <v>0</v>
      </c>
      <c r="E210" s="114">
        <f t="shared" si="32"/>
        <v>0</v>
      </c>
      <c r="F210" s="26">
        <f t="shared" si="33"/>
        <v>0</v>
      </c>
      <c r="G210" s="26">
        <f t="shared" si="33"/>
        <v>0</v>
      </c>
      <c r="H210" s="26">
        <f t="shared" si="34"/>
        <v>0</v>
      </c>
      <c r="I210" s="26">
        <f t="shared" si="35"/>
        <v>0</v>
      </c>
      <c r="J210" s="26">
        <f t="shared" si="36"/>
        <v>0</v>
      </c>
      <c r="K210" s="26">
        <f t="shared" si="37"/>
        <v>0</v>
      </c>
      <c r="L210" s="26">
        <f t="shared" si="38"/>
        <v>0</v>
      </c>
      <c r="M210" s="26">
        <f t="shared" ca="1" si="30"/>
        <v>2.9455382855382559E-3</v>
      </c>
      <c r="N210" s="26">
        <f t="shared" ca="1" si="39"/>
        <v>0</v>
      </c>
      <c r="O210" s="54">
        <f t="shared" ca="1" si="40"/>
        <v>0</v>
      </c>
      <c r="P210" s="26">
        <f t="shared" ca="1" si="41"/>
        <v>0</v>
      </c>
      <c r="Q210" s="26">
        <f t="shared" ca="1" si="42"/>
        <v>0</v>
      </c>
      <c r="R210">
        <f t="shared" ca="1" si="31"/>
        <v>-2.9455382855382559E-3</v>
      </c>
    </row>
    <row r="211" spans="1:18">
      <c r="A211" s="112"/>
      <c r="B211" s="112"/>
      <c r="C211" s="112"/>
      <c r="D211" s="114">
        <f t="shared" si="32"/>
        <v>0</v>
      </c>
      <c r="E211" s="114">
        <f t="shared" si="32"/>
        <v>0</v>
      </c>
      <c r="F211" s="26">
        <f t="shared" si="33"/>
        <v>0</v>
      </c>
      <c r="G211" s="26">
        <f t="shared" si="33"/>
        <v>0</v>
      </c>
      <c r="H211" s="26">
        <f t="shared" si="34"/>
        <v>0</v>
      </c>
      <c r="I211" s="26">
        <f t="shared" si="35"/>
        <v>0</v>
      </c>
      <c r="J211" s="26">
        <f t="shared" si="36"/>
        <v>0</v>
      </c>
      <c r="K211" s="26">
        <f t="shared" si="37"/>
        <v>0</v>
      </c>
      <c r="L211" s="26">
        <f t="shared" si="38"/>
        <v>0</v>
      </c>
      <c r="M211" s="26">
        <f t="shared" ca="1" si="30"/>
        <v>2.9455382855382559E-3</v>
      </c>
      <c r="N211" s="26">
        <f t="shared" ca="1" si="39"/>
        <v>0</v>
      </c>
      <c r="O211" s="54">
        <f t="shared" ca="1" si="40"/>
        <v>0</v>
      </c>
      <c r="P211" s="26">
        <f t="shared" ca="1" si="41"/>
        <v>0</v>
      </c>
      <c r="Q211" s="26">
        <f t="shared" ca="1" si="42"/>
        <v>0</v>
      </c>
      <c r="R211">
        <f t="shared" ca="1" si="31"/>
        <v>-2.9455382855382559E-3</v>
      </c>
    </row>
    <row r="212" spans="1:18">
      <c r="A212" s="112"/>
      <c r="B212" s="112"/>
      <c r="C212" s="112"/>
      <c r="D212" s="114">
        <f t="shared" si="32"/>
        <v>0</v>
      </c>
      <c r="E212" s="114">
        <f t="shared" si="32"/>
        <v>0</v>
      </c>
      <c r="F212" s="26">
        <f t="shared" si="33"/>
        <v>0</v>
      </c>
      <c r="G212" s="26">
        <f t="shared" si="33"/>
        <v>0</v>
      </c>
      <c r="H212" s="26">
        <f t="shared" si="34"/>
        <v>0</v>
      </c>
      <c r="I212" s="26">
        <f t="shared" si="35"/>
        <v>0</v>
      </c>
      <c r="J212" s="26">
        <f t="shared" si="36"/>
        <v>0</v>
      </c>
      <c r="K212" s="26">
        <f t="shared" si="37"/>
        <v>0</v>
      </c>
      <c r="L212" s="26">
        <f t="shared" si="38"/>
        <v>0</v>
      </c>
      <c r="M212" s="26">
        <f t="shared" ca="1" si="30"/>
        <v>2.9455382855382559E-3</v>
      </c>
      <c r="N212" s="26">
        <f t="shared" ca="1" si="39"/>
        <v>0</v>
      </c>
      <c r="O212" s="54">
        <f t="shared" ca="1" si="40"/>
        <v>0</v>
      </c>
      <c r="P212" s="26">
        <f t="shared" ca="1" si="41"/>
        <v>0</v>
      </c>
      <c r="Q212" s="26">
        <f t="shared" ca="1" si="42"/>
        <v>0</v>
      </c>
      <c r="R212">
        <f t="shared" ca="1" si="31"/>
        <v>-2.9455382855382559E-3</v>
      </c>
    </row>
    <row r="213" spans="1:18">
      <c r="A213" s="112"/>
      <c r="B213" s="112"/>
      <c r="C213" s="112"/>
      <c r="D213" s="114">
        <f t="shared" si="32"/>
        <v>0</v>
      </c>
      <c r="E213" s="114">
        <f t="shared" si="32"/>
        <v>0</v>
      </c>
      <c r="F213" s="26">
        <f t="shared" si="33"/>
        <v>0</v>
      </c>
      <c r="G213" s="26">
        <f t="shared" si="33"/>
        <v>0</v>
      </c>
      <c r="H213" s="26">
        <f t="shared" si="34"/>
        <v>0</v>
      </c>
      <c r="I213" s="26">
        <f t="shared" si="35"/>
        <v>0</v>
      </c>
      <c r="J213" s="26">
        <f t="shared" si="36"/>
        <v>0</v>
      </c>
      <c r="K213" s="26">
        <f t="shared" si="37"/>
        <v>0</v>
      </c>
      <c r="L213" s="26">
        <f t="shared" si="38"/>
        <v>0</v>
      </c>
      <c r="M213" s="26">
        <f t="shared" ref="M213:M276" ca="1" si="43">+E$4+E$5*D213+E$6*D213^2</f>
        <v>2.9455382855382559E-3</v>
      </c>
      <c r="N213" s="26">
        <f t="shared" ca="1" si="39"/>
        <v>0</v>
      </c>
      <c r="O213" s="54">
        <f t="shared" ca="1" si="40"/>
        <v>0</v>
      </c>
      <c r="P213" s="26">
        <f t="shared" ca="1" si="41"/>
        <v>0</v>
      </c>
      <c r="Q213" s="26">
        <f t="shared" ca="1" si="42"/>
        <v>0</v>
      </c>
      <c r="R213">
        <f t="shared" ref="R213:R276" ca="1" si="44">+E213-M213</f>
        <v>-2.9455382855382559E-3</v>
      </c>
    </row>
    <row r="214" spans="1:18">
      <c r="A214" s="112"/>
      <c r="B214" s="112"/>
      <c r="C214" s="112"/>
      <c r="D214" s="114">
        <f t="shared" ref="D214:E277" si="45">A214/A$18</f>
        <v>0</v>
      </c>
      <c r="E214" s="114">
        <f t="shared" si="45"/>
        <v>0</v>
      </c>
      <c r="F214" s="26">
        <f t="shared" ref="F214:G277" si="46">$C214*D214</f>
        <v>0</v>
      </c>
      <c r="G214" s="26">
        <f t="shared" si="46"/>
        <v>0</v>
      </c>
      <c r="H214" s="26">
        <f t="shared" ref="H214:H277" si="47">C214*D214*D214</f>
        <v>0</v>
      </c>
      <c r="I214" s="26">
        <f t="shared" ref="I214:I277" si="48">C214*D214*D214*D214</f>
        <v>0</v>
      </c>
      <c r="J214" s="26">
        <f t="shared" ref="J214:J277" si="49">C214*D214*D214*D214*D214</f>
        <v>0</v>
      </c>
      <c r="K214" s="26">
        <f t="shared" ref="K214:K277" si="50">C214*E214*D214</f>
        <v>0</v>
      </c>
      <c r="L214" s="26">
        <f t="shared" ref="L214:L277" si="51">C214*E214*D214*D214</f>
        <v>0</v>
      </c>
      <c r="M214" s="26">
        <f t="shared" ca="1" si="43"/>
        <v>2.9455382855382559E-3</v>
      </c>
      <c r="N214" s="26">
        <f t="shared" ref="N214:N277" ca="1" si="52">C214*(M214-E214)^2</f>
        <v>0</v>
      </c>
      <c r="O214" s="54">
        <f t="shared" ref="O214:O277" ca="1" si="53">(C214*O$1-O$2*F214+O$3*H214)^2</f>
        <v>0</v>
      </c>
      <c r="P214" s="26">
        <f t="shared" ref="P214:P277" ca="1" si="54">(-C214*O$2+O$4*F214-O$5*H214)^2</f>
        <v>0</v>
      </c>
      <c r="Q214" s="26">
        <f t="shared" ref="Q214:Q277" ca="1" si="55">+(C214*O$3-F214*O$5+H214*O$6)^2</f>
        <v>0</v>
      </c>
      <c r="R214">
        <f t="shared" ca="1" si="44"/>
        <v>-2.9455382855382559E-3</v>
      </c>
    </row>
    <row r="215" spans="1:18">
      <c r="A215" s="112"/>
      <c r="B215" s="112"/>
      <c r="C215" s="112"/>
      <c r="D215" s="114">
        <f t="shared" si="45"/>
        <v>0</v>
      </c>
      <c r="E215" s="114">
        <f t="shared" si="45"/>
        <v>0</v>
      </c>
      <c r="F215" s="26">
        <f t="shared" si="46"/>
        <v>0</v>
      </c>
      <c r="G215" s="26">
        <f t="shared" si="46"/>
        <v>0</v>
      </c>
      <c r="H215" s="26">
        <f t="shared" si="47"/>
        <v>0</v>
      </c>
      <c r="I215" s="26">
        <f t="shared" si="48"/>
        <v>0</v>
      </c>
      <c r="J215" s="26">
        <f t="shared" si="49"/>
        <v>0</v>
      </c>
      <c r="K215" s="26">
        <f t="shared" si="50"/>
        <v>0</v>
      </c>
      <c r="L215" s="26">
        <f t="shared" si="51"/>
        <v>0</v>
      </c>
      <c r="M215" s="26">
        <f t="shared" ca="1" si="43"/>
        <v>2.9455382855382559E-3</v>
      </c>
      <c r="N215" s="26">
        <f t="shared" ca="1" si="52"/>
        <v>0</v>
      </c>
      <c r="O215" s="54">
        <f t="shared" ca="1" si="53"/>
        <v>0</v>
      </c>
      <c r="P215" s="26">
        <f t="shared" ca="1" si="54"/>
        <v>0</v>
      </c>
      <c r="Q215" s="26">
        <f t="shared" ca="1" si="55"/>
        <v>0</v>
      </c>
      <c r="R215">
        <f t="shared" ca="1" si="44"/>
        <v>-2.9455382855382559E-3</v>
      </c>
    </row>
    <row r="216" spans="1:18">
      <c r="A216" s="112"/>
      <c r="B216" s="112"/>
      <c r="C216" s="112"/>
      <c r="D216" s="114">
        <f t="shared" si="45"/>
        <v>0</v>
      </c>
      <c r="E216" s="114">
        <f t="shared" si="45"/>
        <v>0</v>
      </c>
      <c r="F216" s="26">
        <f t="shared" si="46"/>
        <v>0</v>
      </c>
      <c r="G216" s="26">
        <f t="shared" si="46"/>
        <v>0</v>
      </c>
      <c r="H216" s="26">
        <f t="shared" si="47"/>
        <v>0</v>
      </c>
      <c r="I216" s="26">
        <f t="shared" si="48"/>
        <v>0</v>
      </c>
      <c r="J216" s="26">
        <f t="shared" si="49"/>
        <v>0</v>
      </c>
      <c r="K216" s="26">
        <f t="shared" si="50"/>
        <v>0</v>
      </c>
      <c r="L216" s="26">
        <f t="shared" si="51"/>
        <v>0</v>
      </c>
      <c r="M216" s="26">
        <f t="shared" ca="1" si="43"/>
        <v>2.9455382855382559E-3</v>
      </c>
      <c r="N216" s="26">
        <f t="shared" ca="1" si="52"/>
        <v>0</v>
      </c>
      <c r="O216" s="54">
        <f t="shared" ca="1" si="53"/>
        <v>0</v>
      </c>
      <c r="P216" s="26">
        <f t="shared" ca="1" si="54"/>
        <v>0</v>
      </c>
      <c r="Q216" s="26">
        <f t="shared" ca="1" si="55"/>
        <v>0</v>
      </c>
      <c r="R216">
        <f t="shared" ca="1" si="44"/>
        <v>-2.9455382855382559E-3</v>
      </c>
    </row>
    <row r="217" spans="1:18">
      <c r="A217" s="112"/>
      <c r="B217" s="112"/>
      <c r="C217" s="112"/>
      <c r="D217" s="114">
        <f t="shared" si="45"/>
        <v>0</v>
      </c>
      <c r="E217" s="114">
        <f t="shared" si="45"/>
        <v>0</v>
      </c>
      <c r="F217" s="26">
        <f t="shared" si="46"/>
        <v>0</v>
      </c>
      <c r="G217" s="26">
        <f t="shared" si="46"/>
        <v>0</v>
      </c>
      <c r="H217" s="26">
        <f t="shared" si="47"/>
        <v>0</v>
      </c>
      <c r="I217" s="26">
        <f t="shared" si="48"/>
        <v>0</v>
      </c>
      <c r="J217" s="26">
        <f t="shared" si="49"/>
        <v>0</v>
      </c>
      <c r="K217" s="26">
        <f t="shared" si="50"/>
        <v>0</v>
      </c>
      <c r="L217" s="26">
        <f t="shared" si="51"/>
        <v>0</v>
      </c>
      <c r="M217" s="26">
        <f t="shared" ca="1" si="43"/>
        <v>2.9455382855382559E-3</v>
      </c>
      <c r="N217" s="26">
        <f t="shared" ca="1" si="52"/>
        <v>0</v>
      </c>
      <c r="O217" s="54">
        <f t="shared" ca="1" si="53"/>
        <v>0</v>
      </c>
      <c r="P217" s="26">
        <f t="shared" ca="1" si="54"/>
        <v>0</v>
      </c>
      <c r="Q217" s="26">
        <f t="shared" ca="1" si="55"/>
        <v>0</v>
      </c>
      <c r="R217">
        <f t="shared" ca="1" si="44"/>
        <v>-2.9455382855382559E-3</v>
      </c>
    </row>
    <row r="218" spans="1:18">
      <c r="A218" s="112"/>
      <c r="B218" s="112"/>
      <c r="C218" s="112"/>
      <c r="D218" s="114">
        <f t="shared" si="45"/>
        <v>0</v>
      </c>
      <c r="E218" s="114">
        <f t="shared" si="45"/>
        <v>0</v>
      </c>
      <c r="F218" s="26">
        <f t="shared" si="46"/>
        <v>0</v>
      </c>
      <c r="G218" s="26">
        <f t="shared" si="46"/>
        <v>0</v>
      </c>
      <c r="H218" s="26">
        <f t="shared" si="47"/>
        <v>0</v>
      </c>
      <c r="I218" s="26">
        <f t="shared" si="48"/>
        <v>0</v>
      </c>
      <c r="J218" s="26">
        <f t="shared" si="49"/>
        <v>0</v>
      </c>
      <c r="K218" s="26">
        <f t="shared" si="50"/>
        <v>0</v>
      </c>
      <c r="L218" s="26">
        <f t="shared" si="51"/>
        <v>0</v>
      </c>
      <c r="M218" s="26">
        <f t="shared" ca="1" si="43"/>
        <v>2.9455382855382559E-3</v>
      </c>
      <c r="N218" s="26">
        <f t="shared" ca="1" si="52"/>
        <v>0</v>
      </c>
      <c r="O218" s="54">
        <f t="shared" ca="1" si="53"/>
        <v>0</v>
      </c>
      <c r="P218" s="26">
        <f t="shared" ca="1" si="54"/>
        <v>0</v>
      </c>
      <c r="Q218" s="26">
        <f t="shared" ca="1" si="55"/>
        <v>0</v>
      </c>
      <c r="R218">
        <f t="shared" ca="1" si="44"/>
        <v>-2.9455382855382559E-3</v>
      </c>
    </row>
    <row r="219" spans="1:18">
      <c r="A219" s="112"/>
      <c r="B219" s="112"/>
      <c r="C219" s="112"/>
      <c r="D219" s="114">
        <f t="shared" si="45"/>
        <v>0</v>
      </c>
      <c r="E219" s="114">
        <f t="shared" si="45"/>
        <v>0</v>
      </c>
      <c r="F219" s="26">
        <f t="shared" si="46"/>
        <v>0</v>
      </c>
      <c r="G219" s="26">
        <f t="shared" si="46"/>
        <v>0</v>
      </c>
      <c r="H219" s="26">
        <f t="shared" si="47"/>
        <v>0</v>
      </c>
      <c r="I219" s="26">
        <f t="shared" si="48"/>
        <v>0</v>
      </c>
      <c r="J219" s="26">
        <f t="shared" si="49"/>
        <v>0</v>
      </c>
      <c r="K219" s="26">
        <f t="shared" si="50"/>
        <v>0</v>
      </c>
      <c r="L219" s="26">
        <f t="shared" si="51"/>
        <v>0</v>
      </c>
      <c r="M219" s="26">
        <f t="shared" ca="1" si="43"/>
        <v>2.9455382855382559E-3</v>
      </c>
      <c r="N219" s="26">
        <f t="shared" ca="1" si="52"/>
        <v>0</v>
      </c>
      <c r="O219" s="54">
        <f t="shared" ca="1" si="53"/>
        <v>0</v>
      </c>
      <c r="P219" s="26">
        <f t="shared" ca="1" si="54"/>
        <v>0</v>
      </c>
      <c r="Q219" s="26">
        <f t="shared" ca="1" si="55"/>
        <v>0</v>
      </c>
      <c r="R219">
        <f t="shared" ca="1" si="44"/>
        <v>-2.9455382855382559E-3</v>
      </c>
    </row>
    <row r="220" spans="1:18">
      <c r="A220" s="112"/>
      <c r="B220" s="112"/>
      <c r="C220" s="112"/>
      <c r="D220" s="114">
        <f t="shared" si="45"/>
        <v>0</v>
      </c>
      <c r="E220" s="114">
        <f t="shared" si="45"/>
        <v>0</v>
      </c>
      <c r="F220" s="26">
        <f t="shared" si="46"/>
        <v>0</v>
      </c>
      <c r="G220" s="26">
        <f t="shared" si="46"/>
        <v>0</v>
      </c>
      <c r="H220" s="26">
        <f t="shared" si="47"/>
        <v>0</v>
      </c>
      <c r="I220" s="26">
        <f t="shared" si="48"/>
        <v>0</v>
      </c>
      <c r="J220" s="26">
        <f t="shared" si="49"/>
        <v>0</v>
      </c>
      <c r="K220" s="26">
        <f t="shared" si="50"/>
        <v>0</v>
      </c>
      <c r="L220" s="26">
        <f t="shared" si="51"/>
        <v>0</v>
      </c>
      <c r="M220" s="26">
        <f t="shared" ca="1" si="43"/>
        <v>2.9455382855382559E-3</v>
      </c>
      <c r="N220" s="26">
        <f t="shared" ca="1" si="52"/>
        <v>0</v>
      </c>
      <c r="O220" s="54">
        <f t="shared" ca="1" si="53"/>
        <v>0</v>
      </c>
      <c r="P220" s="26">
        <f t="shared" ca="1" si="54"/>
        <v>0</v>
      </c>
      <c r="Q220" s="26">
        <f t="shared" ca="1" si="55"/>
        <v>0</v>
      </c>
      <c r="R220">
        <f t="shared" ca="1" si="44"/>
        <v>-2.9455382855382559E-3</v>
      </c>
    </row>
    <row r="221" spans="1:18">
      <c r="A221" s="112"/>
      <c r="B221" s="112"/>
      <c r="C221" s="112"/>
      <c r="D221" s="114">
        <f t="shared" si="45"/>
        <v>0</v>
      </c>
      <c r="E221" s="114">
        <f t="shared" si="45"/>
        <v>0</v>
      </c>
      <c r="F221" s="26">
        <f t="shared" si="46"/>
        <v>0</v>
      </c>
      <c r="G221" s="26">
        <f t="shared" si="46"/>
        <v>0</v>
      </c>
      <c r="H221" s="26">
        <f t="shared" si="47"/>
        <v>0</v>
      </c>
      <c r="I221" s="26">
        <f t="shared" si="48"/>
        <v>0</v>
      </c>
      <c r="J221" s="26">
        <f t="shared" si="49"/>
        <v>0</v>
      </c>
      <c r="K221" s="26">
        <f t="shared" si="50"/>
        <v>0</v>
      </c>
      <c r="L221" s="26">
        <f t="shared" si="51"/>
        <v>0</v>
      </c>
      <c r="M221" s="26">
        <f t="shared" ca="1" si="43"/>
        <v>2.9455382855382559E-3</v>
      </c>
      <c r="N221" s="26">
        <f t="shared" ca="1" si="52"/>
        <v>0</v>
      </c>
      <c r="O221" s="54">
        <f t="shared" ca="1" si="53"/>
        <v>0</v>
      </c>
      <c r="P221" s="26">
        <f t="shared" ca="1" si="54"/>
        <v>0</v>
      </c>
      <c r="Q221" s="26">
        <f t="shared" ca="1" si="55"/>
        <v>0</v>
      </c>
      <c r="R221">
        <f t="shared" ca="1" si="44"/>
        <v>-2.9455382855382559E-3</v>
      </c>
    </row>
    <row r="222" spans="1:18">
      <c r="A222" s="112"/>
      <c r="B222" s="112"/>
      <c r="C222" s="112"/>
      <c r="D222" s="114">
        <f t="shared" si="45"/>
        <v>0</v>
      </c>
      <c r="E222" s="114">
        <f t="shared" si="45"/>
        <v>0</v>
      </c>
      <c r="F222" s="26">
        <f t="shared" si="46"/>
        <v>0</v>
      </c>
      <c r="G222" s="26">
        <f t="shared" si="46"/>
        <v>0</v>
      </c>
      <c r="H222" s="26">
        <f t="shared" si="47"/>
        <v>0</v>
      </c>
      <c r="I222" s="26">
        <f t="shared" si="48"/>
        <v>0</v>
      </c>
      <c r="J222" s="26">
        <f t="shared" si="49"/>
        <v>0</v>
      </c>
      <c r="K222" s="26">
        <f t="shared" si="50"/>
        <v>0</v>
      </c>
      <c r="L222" s="26">
        <f t="shared" si="51"/>
        <v>0</v>
      </c>
      <c r="M222" s="26">
        <f t="shared" ca="1" si="43"/>
        <v>2.9455382855382559E-3</v>
      </c>
      <c r="N222" s="26">
        <f t="shared" ca="1" si="52"/>
        <v>0</v>
      </c>
      <c r="O222" s="54">
        <f t="shared" ca="1" si="53"/>
        <v>0</v>
      </c>
      <c r="P222" s="26">
        <f t="shared" ca="1" si="54"/>
        <v>0</v>
      </c>
      <c r="Q222" s="26">
        <f t="shared" ca="1" si="55"/>
        <v>0</v>
      </c>
      <c r="R222">
        <f t="shared" ca="1" si="44"/>
        <v>-2.9455382855382559E-3</v>
      </c>
    </row>
    <row r="223" spans="1:18">
      <c r="A223" s="112"/>
      <c r="B223" s="112"/>
      <c r="C223" s="112"/>
      <c r="D223" s="114">
        <f t="shared" si="45"/>
        <v>0</v>
      </c>
      <c r="E223" s="114">
        <f t="shared" si="45"/>
        <v>0</v>
      </c>
      <c r="F223" s="26">
        <f t="shared" si="46"/>
        <v>0</v>
      </c>
      <c r="G223" s="26">
        <f t="shared" si="46"/>
        <v>0</v>
      </c>
      <c r="H223" s="26">
        <f t="shared" si="47"/>
        <v>0</v>
      </c>
      <c r="I223" s="26">
        <f t="shared" si="48"/>
        <v>0</v>
      </c>
      <c r="J223" s="26">
        <f t="shared" si="49"/>
        <v>0</v>
      </c>
      <c r="K223" s="26">
        <f t="shared" si="50"/>
        <v>0</v>
      </c>
      <c r="L223" s="26">
        <f t="shared" si="51"/>
        <v>0</v>
      </c>
      <c r="M223" s="26">
        <f t="shared" ca="1" si="43"/>
        <v>2.9455382855382559E-3</v>
      </c>
      <c r="N223" s="26">
        <f t="shared" ca="1" si="52"/>
        <v>0</v>
      </c>
      <c r="O223" s="54">
        <f t="shared" ca="1" si="53"/>
        <v>0</v>
      </c>
      <c r="P223" s="26">
        <f t="shared" ca="1" si="54"/>
        <v>0</v>
      </c>
      <c r="Q223" s="26">
        <f t="shared" ca="1" si="55"/>
        <v>0</v>
      </c>
      <c r="R223">
        <f t="shared" ca="1" si="44"/>
        <v>-2.9455382855382559E-3</v>
      </c>
    </row>
    <row r="224" spans="1:18">
      <c r="A224" s="112"/>
      <c r="B224" s="112"/>
      <c r="C224" s="112"/>
      <c r="D224" s="114">
        <f t="shared" si="45"/>
        <v>0</v>
      </c>
      <c r="E224" s="114">
        <f t="shared" si="45"/>
        <v>0</v>
      </c>
      <c r="F224" s="26">
        <f t="shared" si="46"/>
        <v>0</v>
      </c>
      <c r="G224" s="26">
        <f t="shared" si="46"/>
        <v>0</v>
      </c>
      <c r="H224" s="26">
        <f t="shared" si="47"/>
        <v>0</v>
      </c>
      <c r="I224" s="26">
        <f t="shared" si="48"/>
        <v>0</v>
      </c>
      <c r="J224" s="26">
        <f t="shared" si="49"/>
        <v>0</v>
      </c>
      <c r="K224" s="26">
        <f t="shared" si="50"/>
        <v>0</v>
      </c>
      <c r="L224" s="26">
        <f t="shared" si="51"/>
        <v>0</v>
      </c>
      <c r="M224" s="26">
        <f t="shared" ca="1" si="43"/>
        <v>2.9455382855382559E-3</v>
      </c>
      <c r="N224" s="26">
        <f t="shared" ca="1" si="52"/>
        <v>0</v>
      </c>
      <c r="O224" s="54">
        <f t="shared" ca="1" si="53"/>
        <v>0</v>
      </c>
      <c r="P224" s="26">
        <f t="shared" ca="1" si="54"/>
        <v>0</v>
      </c>
      <c r="Q224" s="26">
        <f t="shared" ca="1" si="55"/>
        <v>0</v>
      </c>
      <c r="R224">
        <f t="shared" ca="1" si="44"/>
        <v>-2.9455382855382559E-3</v>
      </c>
    </row>
    <row r="225" spans="1:18">
      <c r="A225" s="112"/>
      <c r="B225" s="112"/>
      <c r="C225" s="112"/>
      <c r="D225" s="114">
        <f t="shared" si="45"/>
        <v>0</v>
      </c>
      <c r="E225" s="114">
        <f t="shared" si="45"/>
        <v>0</v>
      </c>
      <c r="F225" s="26">
        <f t="shared" si="46"/>
        <v>0</v>
      </c>
      <c r="G225" s="26">
        <f t="shared" si="46"/>
        <v>0</v>
      </c>
      <c r="H225" s="26">
        <f t="shared" si="47"/>
        <v>0</v>
      </c>
      <c r="I225" s="26">
        <f t="shared" si="48"/>
        <v>0</v>
      </c>
      <c r="J225" s="26">
        <f t="shared" si="49"/>
        <v>0</v>
      </c>
      <c r="K225" s="26">
        <f t="shared" si="50"/>
        <v>0</v>
      </c>
      <c r="L225" s="26">
        <f t="shared" si="51"/>
        <v>0</v>
      </c>
      <c r="M225" s="26">
        <f t="shared" ca="1" si="43"/>
        <v>2.9455382855382559E-3</v>
      </c>
      <c r="N225" s="26">
        <f t="shared" ca="1" si="52"/>
        <v>0</v>
      </c>
      <c r="O225" s="54">
        <f t="shared" ca="1" si="53"/>
        <v>0</v>
      </c>
      <c r="P225" s="26">
        <f t="shared" ca="1" si="54"/>
        <v>0</v>
      </c>
      <c r="Q225" s="26">
        <f t="shared" ca="1" si="55"/>
        <v>0</v>
      </c>
      <c r="R225">
        <f t="shared" ca="1" si="44"/>
        <v>-2.9455382855382559E-3</v>
      </c>
    </row>
    <row r="226" spans="1:18">
      <c r="A226" s="112"/>
      <c r="B226" s="112"/>
      <c r="C226" s="112"/>
      <c r="D226" s="114">
        <f t="shared" si="45"/>
        <v>0</v>
      </c>
      <c r="E226" s="114">
        <f t="shared" si="45"/>
        <v>0</v>
      </c>
      <c r="F226" s="26">
        <f t="shared" si="46"/>
        <v>0</v>
      </c>
      <c r="G226" s="26">
        <f t="shared" si="46"/>
        <v>0</v>
      </c>
      <c r="H226" s="26">
        <f t="shared" si="47"/>
        <v>0</v>
      </c>
      <c r="I226" s="26">
        <f t="shared" si="48"/>
        <v>0</v>
      </c>
      <c r="J226" s="26">
        <f t="shared" si="49"/>
        <v>0</v>
      </c>
      <c r="K226" s="26">
        <f t="shared" si="50"/>
        <v>0</v>
      </c>
      <c r="L226" s="26">
        <f t="shared" si="51"/>
        <v>0</v>
      </c>
      <c r="M226" s="26">
        <f t="shared" ca="1" si="43"/>
        <v>2.9455382855382559E-3</v>
      </c>
      <c r="N226" s="26">
        <f t="shared" ca="1" si="52"/>
        <v>0</v>
      </c>
      <c r="O226" s="54">
        <f t="shared" ca="1" si="53"/>
        <v>0</v>
      </c>
      <c r="P226" s="26">
        <f t="shared" ca="1" si="54"/>
        <v>0</v>
      </c>
      <c r="Q226" s="26">
        <f t="shared" ca="1" si="55"/>
        <v>0</v>
      </c>
      <c r="R226">
        <f t="shared" ca="1" si="44"/>
        <v>-2.9455382855382559E-3</v>
      </c>
    </row>
    <row r="227" spans="1:18">
      <c r="A227" s="112"/>
      <c r="B227" s="112"/>
      <c r="C227" s="112"/>
      <c r="D227" s="114">
        <f t="shared" si="45"/>
        <v>0</v>
      </c>
      <c r="E227" s="114">
        <f t="shared" si="45"/>
        <v>0</v>
      </c>
      <c r="F227" s="26">
        <f t="shared" si="46"/>
        <v>0</v>
      </c>
      <c r="G227" s="26">
        <f t="shared" si="46"/>
        <v>0</v>
      </c>
      <c r="H227" s="26">
        <f t="shared" si="47"/>
        <v>0</v>
      </c>
      <c r="I227" s="26">
        <f t="shared" si="48"/>
        <v>0</v>
      </c>
      <c r="J227" s="26">
        <f t="shared" si="49"/>
        <v>0</v>
      </c>
      <c r="K227" s="26">
        <f t="shared" si="50"/>
        <v>0</v>
      </c>
      <c r="L227" s="26">
        <f t="shared" si="51"/>
        <v>0</v>
      </c>
      <c r="M227" s="26">
        <f t="shared" ca="1" si="43"/>
        <v>2.9455382855382559E-3</v>
      </c>
      <c r="N227" s="26">
        <f t="shared" ca="1" si="52"/>
        <v>0</v>
      </c>
      <c r="O227" s="54">
        <f t="shared" ca="1" si="53"/>
        <v>0</v>
      </c>
      <c r="P227" s="26">
        <f t="shared" ca="1" si="54"/>
        <v>0</v>
      </c>
      <c r="Q227" s="26">
        <f t="shared" ca="1" si="55"/>
        <v>0</v>
      </c>
      <c r="R227">
        <f t="shared" ca="1" si="44"/>
        <v>-2.9455382855382559E-3</v>
      </c>
    </row>
    <row r="228" spans="1:18">
      <c r="A228" s="112"/>
      <c r="B228" s="112"/>
      <c r="C228" s="112"/>
      <c r="D228" s="114">
        <f t="shared" si="45"/>
        <v>0</v>
      </c>
      <c r="E228" s="114">
        <f t="shared" si="45"/>
        <v>0</v>
      </c>
      <c r="F228" s="26">
        <f t="shared" si="46"/>
        <v>0</v>
      </c>
      <c r="G228" s="26">
        <f t="shared" si="46"/>
        <v>0</v>
      </c>
      <c r="H228" s="26">
        <f t="shared" si="47"/>
        <v>0</v>
      </c>
      <c r="I228" s="26">
        <f t="shared" si="48"/>
        <v>0</v>
      </c>
      <c r="J228" s="26">
        <f t="shared" si="49"/>
        <v>0</v>
      </c>
      <c r="K228" s="26">
        <f t="shared" si="50"/>
        <v>0</v>
      </c>
      <c r="L228" s="26">
        <f t="shared" si="51"/>
        <v>0</v>
      </c>
      <c r="M228" s="26">
        <f t="shared" ca="1" si="43"/>
        <v>2.9455382855382559E-3</v>
      </c>
      <c r="N228" s="26">
        <f t="shared" ca="1" si="52"/>
        <v>0</v>
      </c>
      <c r="O228" s="54">
        <f t="shared" ca="1" si="53"/>
        <v>0</v>
      </c>
      <c r="P228" s="26">
        <f t="shared" ca="1" si="54"/>
        <v>0</v>
      </c>
      <c r="Q228" s="26">
        <f t="shared" ca="1" si="55"/>
        <v>0</v>
      </c>
      <c r="R228">
        <f t="shared" ca="1" si="44"/>
        <v>-2.9455382855382559E-3</v>
      </c>
    </row>
    <row r="229" spans="1:18">
      <c r="A229" s="112"/>
      <c r="B229" s="112"/>
      <c r="C229" s="112"/>
      <c r="D229" s="114">
        <f t="shared" si="45"/>
        <v>0</v>
      </c>
      <c r="E229" s="114">
        <f t="shared" si="45"/>
        <v>0</v>
      </c>
      <c r="F229" s="26">
        <f t="shared" si="46"/>
        <v>0</v>
      </c>
      <c r="G229" s="26">
        <f t="shared" si="46"/>
        <v>0</v>
      </c>
      <c r="H229" s="26">
        <f t="shared" si="47"/>
        <v>0</v>
      </c>
      <c r="I229" s="26">
        <f t="shared" si="48"/>
        <v>0</v>
      </c>
      <c r="J229" s="26">
        <f t="shared" si="49"/>
        <v>0</v>
      </c>
      <c r="K229" s="26">
        <f t="shared" si="50"/>
        <v>0</v>
      </c>
      <c r="L229" s="26">
        <f t="shared" si="51"/>
        <v>0</v>
      </c>
      <c r="M229" s="26">
        <f t="shared" ca="1" si="43"/>
        <v>2.9455382855382559E-3</v>
      </c>
      <c r="N229" s="26">
        <f t="shared" ca="1" si="52"/>
        <v>0</v>
      </c>
      <c r="O229" s="54">
        <f t="shared" ca="1" si="53"/>
        <v>0</v>
      </c>
      <c r="P229" s="26">
        <f t="shared" ca="1" si="54"/>
        <v>0</v>
      </c>
      <c r="Q229" s="26">
        <f t="shared" ca="1" si="55"/>
        <v>0</v>
      </c>
      <c r="R229">
        <f t="shared" ca="1" si="44"/>
        <v>-2.9455382855382559E-3</v>
      </c>
    </row>
    <row r="230" spans="1:18">
      <c r="A230" s="112"/>
      <c r="B230" s="112"/>
      <c r="C230" s="112"/>
      <c r="D230" s="114">
        <f t="shared" si="45"/>
        <v>0</v>
      </c>
      <c r="E230" s="114">
        <f t="shared" si="45"/>
        <v>0</v>
      </c>
      <c r="F230" s="26">
        <f t="shared" si="46"/>
        <v>0</v>
      </c>
      <c r="G230" s="26">
        <f t="shared" si="46"/>
        <v>0</v>
      </c>
      <c r="H230" s="26">
        <f t="shared" si="47"/>
        <v>0</v>
      </c>
      <c r="I230" s="26">
        <f t="shared" si="48"/>
        <v>0</v>
      </c>
      <c r="J230" s="26">
        <f t="shared" si="49"/>
        <v>0</v>
      </c>
      <c r="K230" s="26">
        <f t="shared" si="50"/>
        <v>0</v>
      </c>
      <c r="L230" s="26">
        <f t="shared" si="51"/>
        <v>0</v>
      </c>
      <c r="M230" s="26">
        <f t="shared" ca="1" si="43"/>
        <v>2.9455382855382559E-3</v>
      </c>
      <c r="N230" s="26">
        <f t="shared" ca="1" si="52"/>
        <v>0</v>
      </c>
      <c r="O230" s="54">
        <f t="shared" ca="1" si="53"/>
        <v>0</v>
      </c>
      <c r="P230" s="26">
        <f t="shared" ca="1" si="54"/>
        <v>0</v>
      </c>
      <c r="Q230" s="26">
        <f t="shared" ca="1" si="55"/>
        <v>0</v>
      </c>
      <c r="R230">
        <f t="shared" ca="1" si="44"/>
        <v>-2.9455382855382559E-3</v>
      </c>
    </row>
    <row r="231" spans="1:18">
      <c r="A231" s="112"/>
      <c r="B231" s="112"/>
      <c r="C231" s="112"/>
      <c r="D231" s="114">
        <f t="shared" si="45"/>
        <v>0</v>
      </c>
      <c r="E231" s="114">
        <f t="shared" si="45"/>
        <v>0</v>
      </c>
      <c r="F231" s="26">
        <f t="shared" si="46"/>
        <v>0</v>
      </c>
      <c r="G231" s="26">
        <f t="shared" si="46"/>
        <v>0</v>
      </c>
      <c r="H231" s="26">
        <f t="shared" si="47"/>
        <v>0</v>
      </c>
      <c r="I231" s="26">
        <f t="shared" si="48"/>
        <v>0</v>
      </c>
      <c r="J231" s="26">
        <f t="shared" si="49"/>
        <v>0</v>
      </c>
      <c r="K231" s="26">
        <f t="shared" si="50"/>
        <v>0</v>
      </c>
      <c r="L231" s="26">
        <f t="shared" si="51"/>
        <v>0</v>
      </c>
      <c r="M231" s="26">
        <f t="shared" ca="1" si="43"/>
        <v>2.9455382855382559E-3</v>
      </c>
      <c r="N231" s="26">
        <f t="shared" ca="1" si="52"/>
        <v>0</v>
      </c>
      <c r="O231" s="54">
        <f t="shared" ca="1" si="53"/>
        <v>0</v>
      </c>
      <c r="P231" s="26">
        <f t="shared" ca="1" si="54"/>
        <v>0</v>
      </c>
      <c r="Q231" s="26">
        <f t="shared" ca="1" si="55"/>
        <v>0</v>
      </c>
      <c r="R231">
        <f t="shared" ca="1" si="44"/>
        <v>-2.9455382855382559E-3</v>
      </c>
    </row>
    <row r="232" spans="1:18">
      <c r="A232" s="112"/>
      <c r="B232" s="112"/>
      <c r="C232" s="112"/>
      <c r="D232" s="114">
        <f t="shared" si="45"/>
        <v>0</v>
      </c>
      <c r="E232" s="114">
        <f t="shared" si="45"/>
        <v>0</v>
      </c>
      <c r="F232" s="26">
        <f t="shared" si="46"/>
        <v>0</v>
      </c>
      <c r="G232" s="26">
        <f t="shared" si="46"/>
        <v>0</v>
      </c>
      <c r="H232" s="26">
        <f t="shared" si="47"/>
        <v>0</v>
      </c>
      <c r="I232" s="26">
        <f t="shared" si="48"/>
        <v>0</v>
      </c>
      <c r="J232" s="26">
        <f t="shared" si="49"/>
        <v>0</v>
      </c>
      <c r="K232" s="26">
        <f t="shared" si="50"/>
        <v>0</v>
      </c>
      <c r="L232" s="26">
        <f t="shared" si="51"/>
        <v>0</v>
      </c>
      <c r="M232" s="26">
        <f t="shared" ca="1" si="43"/>
        <v>2.9455382855382559E-3</v>
      </c>
      <c r="N232" s="26">
        <f t="shared" ca="1" si="52"/>
        <v>0</v>
      </c>
      <c r="O232" s="54">
        <f t="shared" ca="1" si="53"/>
        <v>0</v>
      </c>
      <c r="P232" s="26">
        <f t="shared" ca="1" si="54"/>
        <v>0</v>
      </c>
      <c r="Q232" s="26">
        <f t="shared" ca="1" si="55"/>
        <v>0</v>
      </c>
      <c r="R232">
        <f t="shared" ca="1" si="44"/>
        <v>-2.9455382855382559E-3</v>
      </c>
    </row>
    <row r="233" spans="1:18">
      <c r="A233" s="112"/>
      <c r="B233" s="112"/>
      <c r="C233" s="112"/>
      <c r="D233" s="114">
        <f t="shared" si="45"/>
        <v>0</v>
      </c>
      <c r="E233" s="114">
        <f t="shared" si="45"/>
        <v>0</v>
      </c>
      <c r="F233" s="26">
        <f t="shared" si="46"/>
        <v>0</v>
      </c>
      <c r="G233" s="26">
        <f t="shared" si="46"/>
        <v>0</v>
      </c>
      <c r="H233" s="26">
        <f t="shared" si="47"/>
        <v>0</v>
      </c>
      <c r="I233" s="26">
        <f t="shared" si="48"/>
        <v>0</v>
      </c>
      <c r="J233" s="26">
        <f t="shared" si="49"/>
        <v>0</v>
      </c>
      <c r="K233" s="26">
        <f t="shared" si="50"/>
        <v>0</v>
      </c>
      <c r="L233" s="26">
        <f t="shared" si="51"/>
        <v>0</v>
      </c>
      <c r="M233" s="26">
        <f t="shared" ca="1" si="43"/>
        <v>2.9455382855382559E-3</v>
      </c>
      <c r="N233" s="26">
        <f t="shared" ca="1" si="52"/>
        <v>0</v>
      </c>
      <c r="O233" s="54">
        <f t="shared" ca="1" si="53"/>
        <v>0</v>
      </c>
      <c r="P233" s="26">
        <f t="shared" ca="1" si="54"/>
        <v>0</v>
      </c>
      <c r="Q233" s="26">
        <f t="shared" ca="1" si="55"/>
        <v>0</v>
      </c>
      <c r="R233">
        <f t="shared" ca="1" si="44"/>
        <v>-2.9455382855382559E-3</v>
      </c>
    </row>
    <row r="234" spans="1:18">
      <c r="A234" s="112"/>
      <c r="B234" s="112"/>
      <c r="C234" s="112"/>
      <c r="D234" s="114">
        <f t="shared" si="45"/>
        <v>0</v>
      </c>
      <c r="E234" s="114">
        <f t="shared" si="45"/>
        <v>0</v>
      </c>
      <c r="F234" s="26">
        <f t="shared" si="46"/>
        <v>0</v>
      </c>
      <c r="G234" s="26">
        <f t="shared" si="46"/>
        <v>0</v>
      </c>
      <c r="H234" s="26">
        <f t="shared" si="47"/>
        <v>0</v>
      </c>
      <c r="I234" s="26">
        <f t="shared" si="48"/>
        <v>0</v>
      </c>
      <c r="J234" s="26">
        <f t="shared" si="49"/>
        <v>0</v>
      </c>
      <c r="K234" s="26">
        <f t="shared" si="50"/>
        <v>0</v>
      </c>
      <c r="L234" s="26">
        <f t="shared" si="51"/>
        <v>0</v>
      </c>
      <c r="M234" s="26">
        <f t="shared" ca="1" si="43"/>
        <v>2.9455382855382559E-3</v>
      </c>
      <c r="N234" s="26">
        <f t="shared" ca="1" si="52"/>
        <v>0</v>
      </c>
      <c r="O234" s="54">
        <f t="shared" ca="1" si="53"/>
        <v>0</v>
      </c>
      <c r="P234" s="26">
        <f t="shared" ca="1" si="54"/>
        <v>0</v>
      </c>
      <c r="Q234" s="26">
        <f t="shared" ca="1" si="55"/>
        <v>0</v>
      </c>
      <c r="R234">
        <f t="shared" ca="1" si="44"/>
        <v>-2.9455382855382559E-3</v>
      </c>
    </row>
    <row r="235" spans="1:18">
      <c r="A235" s="112"/>
      <c r="B235" s="112"/>
      <c r="C235" s="112"/>
      <c r="D235" s="114">
        <f t="shared" si="45"/>
        <v>0</v>
      </c>
      <c r="E235" s="114">
        <f t="shared" si="45"/>
        <v>0</v>
      </c>
      <c r="F235" s="26">
        <f t="shared" si="46"/>
        <v>0</v>
      </c>
      <c r="G235" s="26">
        <f t="shared" si="46"/>
        <v>0</v>
      </c>
      <c r="H235" s="26">
        <f t="shared" si="47"/>
        <v>0</v>
      </c>
      <c r="I235" s="26">
        <f t="shared" si="48"/>
        <v>0</v>
      </c>
      <c r="J235" s="26">
        <f t="shared" si="49"/>
        <v>0</v>
      </c>
      <c r="K235" s="26">
        <f t="shared" si="50"/>
        <v>0</v>
      </c>
      <c r="L235" s="26">
        <f t="shared" si="51"/>
        <v>0</v>
      </c>
      <c r="M235" s="26">
        <f t="shared" ca="1" si="43"/>
        <v>2.9455382855382559E-3</v>
      </c>
      <c r="N235" s="26">
        <f t="shared" ca="1" si="52"/>
        <v>0</v>
      </c>
      <c r="O235" s="54">
        <f t="shared" ca="1" si="53"/>
        <v>0</v>
      </c>
      <c r="P235" s="26">
        <f t="shared" ca="1" si="54"/>
        <v>0</v>
      </c>
      <c r="Q235" s="26">
        <f t="shared" ca="1" si="55"/>
        <v>0</v>
      </c>
      <c r="R235">
        <f t="shared" ca="1" si="44"/>
        <v>-2.9455382855382559E-3</v>
      </c>
    </row>
    <row r="236" spans="1:18">
      <c r="A236" s="112"/>
      <c r="B236" s="112"/>
      <c r="C236" s="112"/>
      <c r="D236" s="114">
        <f t="shared" si="45"/>
        <v>0</v>
      </c>
      <c r="E236" s="114">
        <f t="shared" si="45"/>
        <v>0</v>
      </c>
      <c r="F236" s="26">
        <f t="shared" si="46"/>
        <v>0</v>
      </c>
      <c r="G236" s="26">
        <f t="shared" si="46"/>
        <v>0</v>
      </c>
      <c r="H236" s="26">
        <f t="shared" si="47"/>
        <v>0</v>
      </c>
      <c r="I236" s="26">
        <f t="shared" si="48"/>
        <v>0</v>
      </c>
      <c r="J236" s="26">
        <f t="shared" si="49"/>
        <v>0</v>
      </c>
      <c r="K236" s="26">
        <f t="shared" si="50"/>
        <v>0</v>
      </c>
      <c r="L236" s="26">
        <f t="shared" si="51"/>
        <v>0</v>
      </c>
      <c r="M236" s="26">
        <f t="shared" ca="1" si="43"/>
        <v>2.9455382855382559E-3</v>
      </c>
      <c r="N236" s="26">
        <f t="shared" ca="1" si="52"/>
        <v>0</v>
      </c>
      <c r="O236" s="54">
        <f t="shared" ca="1" si="53"/>
        <v>0</v>
      </c>
      <c r="P236" s="26">
        <f t="shared" ca="1" si="54"/>
        <v>0</v>
      </c>
      <c r="Q236" s="26">
        <f t="shared" ca="1" si="55"/>
        <v>0</v>
      </c>
      <c r="R236">
        <f t="shared" ca="1" si="44"/>
        <v>-2.9455382855382559E-3</v>
      </c>
    </row>
    <row r="237" spans="1:18">
      <c r="A237" s="112"/>
      <c r="B237" s="112"/>
      <c r="C237" s="112"/>
      <c r="D237" s="114">
        <f t="shared" si="45"/>
        <v>0</v>
      </c>
      <c r="E237" s="114">
        <f t="shared" si="45"/>
        <v>0</v>
      </c>
      <c r="F237" s="26">
        <f t="shared" si="46"/>
        <v>0</v>
      </c>
      <c r="G237" s="26">
        <f t="shared" si="46"/>
        <v>0</v>
      </c>
      <c r="H237" s="26">
        <f t="shared" si="47"/>
        <v>0</v>
      </c>
      <c r="I237" s="26">
        <f t="shared" si="48"/>
        <v>0</v>
      </c>
      <c r="J237" s="26">
        <f t="shared" si="49"/>
        <v>0</v>
      </c>
      <c r="K237" s="26">
        <f t="shared" si="50"/>
        <v>0</v>
      </c>
      <c r="L237" s="26">
        <f t="shared" si="51"/>
        <v>0</v>
      </c>
      <c r="M237" s="26">
        <f t="shared" ca="1" si="43"/>
        <v>2.9455382855382559E-3</v>
      </c>
      <c r="N237" s="26">
        <f t="shared" ca="1" si="52"/>
        <v>0</v>
      </c>
      <c r="O237" s="54">
        <f t="shared" ca="1" si="53"/>
        <v>0</v>
      </c>
      <c r="P237" s="26">
        <f t="shared" ca="1" si="54"/>
        <v>0</v>
      </c>
      <c r="Q237" s="26">
        <f t="shared" ca="1" si="55"/>
        <v>0</v>
      </c>
      <c r="R237">
        <f t="shared" ca="1" si="44"/>
        <v>-2.9455382855382559E-3</v>
      </c>
    </row>
    <row r="238" spans="1:18">
      <c r="A238" s="112"/>
      <c r="B238" s="112"/>
      <c r="C238" s="112"/>
      <c r="D238" s="114">
        <f t="shared" si="45"/>
        <v>0</v>
      </c>
      <c r="E238" s="114">
        <f t="shared" si="45"/>
        <v>0</v>
      </c>
      <c r="F238" s="26">
        <f t="shared" si="46"/>
        <v>0</v>
      </c>
      <c r="G238" s="26">
        <f t="shared" si="46"/>
        <v>0</v>
      </c>
      <c r="H238" s="26">
        <f t="shared" si="47"/>
        <v>0</v>
      </c>
      <c r="I238" s="26">
        <f t="shared" si="48"/>
        <v>0</v>
      </c>
      <c r="J238" s="26">
        <f t="shared" si="49"/>
        <v>0</v>
      </c>
      <c r="K238" s="26">
        <f t="shared" si="50"/>
        <v>0</v>
      </c>
      <c r="L238" s="26">
        <f t="shared" si="51"/>
        <v>0</v>
      </c>
      <c r="M238" s="26">
        <f t="shared" ca="1" si="43"/>
        <v>2.9455382855382559E-3</v>
      </c>
      <c r="N238" s="26">
        <f t="shared" ca="1" si="52"/>
        <v>0</v>
      </c>
      <c r="O238" s="54">
        <f t="shared" ca="1" si="53"/>
        <v>0</v>
      </c>
      <c r="P238" s="26">
        <f t="shared" ca="1" si="54"/>
        <v>0</v>
      </c>
      <c r="Q238" s="26">
        <f t="shared" ca="1" si="55"/>
        <v>0</v>
      </c>
      <c r="R238">
        <f t="shared" ca="1" si="44"/>
        <v>-2.9455382855382559E-3</v>
      </c>
    </row>
    <row r="239" spans="1:18">
      <c r="A239" s="112"/>
      <c r="B239" s="112"/>
      <c r="C239" s="112"/>
      <c r="D239" s="114">
        <f t="shared" si="45"/>
        <v>0</v>
      </c>
      <c r="E239" s="114">
        <f t="shared" si="45"/>
        <v>0</v>
      </c>
      <c r="F239" s="26">
        <f t="shared" si="46"/>
        <v>0</v>
      </c>
      <c r="G239" s="26">
        <f t="shared" si="46"/>
        <v>0</v>
      </c>
      <c r="H239" s="26">
        <f t="shared" si="47"/>
        <v>0</v>
      </c>
      <c r="I239" s="26">
        <f t="shared" si="48"/>
        <v>0</v>
      </c>
      <c r="J239" s="26">
        <f t="shared" si="49"/>
        <v>0</v>
      </c>
      <c r="K239" s="26">
        <f t="shared" si="50"/>
        <v>0</v>
      </c>
      <c r="L239" s="26">
        <f t="shared" si="51"/>
        <v>0</v>
      </c>
      <c r="M239" s="26">
        <f t="shared" ca="1" si="43"/>
        <v>2.9455382855382559E-3</v>
      </c>
      <c r="N239" s="26">
        <f t="shared" ca="1" si="52"/>
        <v>0</v>
      </c>
      <c r="O239" s="54">
        <f t="shared" ca="1" si="53"/>
        <v>0</v>
      </c>
      <c r="P239" s="26">
        <f t="shared" ca="1" si="54"/>
        <v>0</v>
      </c>
      <c r="Q239" s="26">
        <f t="shared" ca="1" si="55"/>
        <v>0</v>
      </c>
      <c r="R239">
        <f t="shared" ca="1" si="44"/>
        <v>-2.9455382855382559E-3</v>
      </c>
    </row>
    <row r="240" spans="1:18">
      <c r="A240" s="112"/>
      <c r="B240" s="112"/>
      <c r="C240" s="112"/>
      <c r="D240" s="114">
        <f t="shared" si="45"/>
        <v>0</v>
      </c>
      <c r="E240" s="114">
        <f t="shared" si="45"/>
        <v>0</v>
      </c>
      <c r="F240" s="26">
        <f t="shared" si="46"/>
        <v>0</v>
      </c>
      <c r="G240" s="26">
        <f t="shared" si="46"/>
        <v>0</v>
      </c>
      <c r="H240" s="26">
        <f t="shared" si="47"/>
        <v>0</v>
      </c>
      <c r="I240" s="26">
        <f t="shared" si="48"/>
        <v>0</v>
      </c>
      <c r="J240" s="26">
        <f t="shared" si="49"/>
        <v>0</v>
      </c>
      <c r="K240" s="26">
        <f t="shared" si="50"/>
        <v>0</v>
      </c>
      <c r="L240" s="26">
        <f t="shared" si="51"/>
        <v>0</v>
      </c>
      <c r="M240" s="26">
        <f t="shared" ca="1" si="43"/>
        <v>2.9455382855382559E-3</v>
      </c>
      <c r="N240" s="26">
        <f t="shared" ca="1" si="52"/>
        <v>0</v>
      </c>
      <c r="O240" s="54">
        <f t="shared" ca="1" si="53"/>
        <v>0</v>
      </c>
      <c r="P240" s="26">
        <f t="shared" ca="1" si="54"/>
        <v>0</v>
      </c>
      <c r="Q240" s="26">
        <f t="shared" ca="1" si="55"/>
        <v>0</v>
      </c>
      <c r="R240">
        <f t="shared" ca="1" si="44"/>
        <v>-2.9455382855382559E-3</v>
      </c>
    </row>
    <row r="241" spans="1:18">
      <c r="A241" s="112"/>
      <c r="B241" s="112"/>
      <c r="C241" s="112"/>
      <c r="D241" s="114">
        <f t="shared" si="45"/>
        <v>0</v>
      </c>
      <c r="E241" s="114">
        <f t="shared" si="45"/>
        <v>0</v>
      </c>
      <c r="F241" s="26">
        <f t="shared" si="46"/>
        <v>0</v>
      </c>
      <c r="G241" s="26">
        <f t="shared" si="46"/>
        <v>0</v>
      </c>
      <c r="H241" s="26">
        <f t="shared" si="47"/>
        <v>0</v>
      </c>
      <c r="I241" s="26">
        <f t="shared" si="48"/>
        <v>0</v>
      </c>
      <c r="J241" s="26">
        <f t="shared" si="49"/>
        <v>0</v>
      </c>
      <c r="K241" s="26">
        <f t="shared" si="50"/>
        <v>0</v>
      </c>
      <c r="L241" s="26">
        <f t="shared" si="51"/>
        <v>0</v>
      </c>
      <c r="M241" s="26">
        <f t="shared" ca="1" si="43"/>
        <v>2.9455382855382559E-3</v>
      </c>
      <c r="N241" s="26">
        <f t="shared" ca="1" si="52"/>
        <v>0</v>
      </c>
      <c r="O241" s="54">
        <f t="shared" ca="1" si="53"/>
        <v>0</v>
      </c>
      <c r="P241" s="26">
        <f t="shared" ca="1" si="54"/>
        <v>0</v>
      </c>
      <c r="Q241" s="26">
        <f t="shared" ca="1" si="55"/>
        <v>0</v>
      </c>
      <c r="R241">
        <f t="shared" ca="1" si="44"/>
        <v>-2.9455382855382559E-3</v>
      </c>
    </row>
    <row r="242" spans="1:18">
      <c r="A242" s="112"/>
      <c r="B242" s="112"/>
      <c r="C242" s="112"/>
      <c r="D242" s="114">
        <f t="shared" si="45"/>
        <v>0</v>
      </c>
      <c r="E242" s="114">
        <f t="shared" si="45"/>
        <v>0</v>
      </c>
      <c r="F242" s="26">
        <f t="shared" si="46"/>
        <v>0</v>
      </c>
      <c r="G242" s="26">
        <f t="shared" si="46"/>
        <v>0</v>
      </c>
      <c r="H242" s="26">
        <f t="shared" si="47"/>
        <v>0</v>
      </c>
      <c r="I242" s="26">
        <f t="shared" si="48"/>
        <v>0</v>
      </c>
      <c r="J242" s="26">
        <f t="shared" si="49"/>
        <v>0</v>
      </c>
      <c r="K242" s="26">
        <f t="shared" si="50"/>
        <v>0</v>
      </c>
      <c r="L242" s="26">
        <f t="shared" si="51"/>
        <v>0</v>
      </c>
      <c r="M242" s="26">
        <f t="shared" ca="1" si="43"/>
        <v>2.9455382855382559E-3</v>
      </c>
      <c r="N242" s="26">
        <f t="shared" ca="1" si="52"/>
        <v>0</v>
      </c>
      <c r="O242" s="54">
        <f t="shared" ca="1" si="53"/>
        <v>0</v>
      </c>
      <c r="P242" s="26">
        <f t="shared" ca="1" si="54"/>
        <v>0</v>
      </c>
      <c r="Q242" s="26">
        <f t="shared" ca="1" si="55"/>
        <v>0</v>
      </c>
      <c r="R242">
        <f t="shared" ca="1" si="44"/>
        <v>-2.9455382855382559E-3</v>
      </c>
    </row>
    <row r="243" spans="1:18">
      <c r="A243" s="112"/>
      <c r="B243" s="112"/>
      <c r="C243" s="112"/>
      <c r="D243" s="114">
        <f t="shared" si="45"/>
        <v>0</v>
      </c>
      <c r="E243" s="114">
        <f t="shared" si="45"/>
        <v>0</v>
      </c>
      <c r="F243" s="26">
        <f t="shared" si="46"/>
        <v>0</v>
      </c>
      <c r="G243" s="26">
        <f t="shared" si="46"/>
        <v>0</v>
      </c>
      <c r="H243" s="26">
        <f t="shared" si="47"/>
        <v>0</v>
      </c>
      <c r="I243" s="26">
        <f t="shared" si="48"/>
        <v>0</v>
      </c>
      <c r="J243" s="26">
        <f t="shared" si="49"/>
        <v>0</v>
      </c>
      <c r="K243" s="26">
        <f t="shared" si="50"/>
        <v>0</v>
      </c>
      <c r="L243" s="26">
        <f t="shared" si="51"/>
        <v>0</v>
      </c>
      <c r="M243" s="26">
        <f t="shared" ca="1" si="43"/>
        <v>2.9455382855382559E-3</v>
      </c>
      <c r="N243" s="26">
        <f t="shared" ca="1" si="52"/>
        <v>0</v>
      </c>
      <c r="O243" s="54">
        <f t="shared" ca="1" si="53"/>
        <v>0</v>
      </c>
      <c r="P243" s="26">
        <f t="shared" ca="1" si="54"/>
        <v>0</v>
      </c>
      <c r="Q243" s="26">
        <f t="shared" ca="1" si="55"/>
        <v>0</v>
      </c>
      <c r="R243">
        <f t="shared" ca="1" si="44"/>
        <v>-2.9455382855382559E-3</v>
      </c>
    </row>
    <row r="244" spans="1:18">
      <c r="A244" s="112"/>
      <c r="B244" s="112"/>
      <c r="C244" s="112"/>
      <c r="D244" s="114">
        <f t="shared" si="45"/>
        <v>0</v>
      </c>
      <c r="E244" s="114">
        <f t="shared" si="45"/>
        <v>0</v>
      </c>
      <c r="F244" s="26">
        <f t="shared" si="46"/>
        <v>0</v>
      </c>
      <c r="G244" s="26">
        <f t="shared" si="46"/>
        <v>0</v>
      </c>
      <c r="H244" s="26">
        <f t="shared" si="47"/>
        <v>0</v>
      </c>
      <c r="I244" s="26">
        <f t="shared" si="48"/>
        <v>0</v>
      </c>
      <c r="J244" s="26">
        <f t="shared" si="49"/>
        <v>0</v>
      </c>
      <c r="K244" s="26">
        <f t="shared" si="50"/>
        <v>0</v>
      </c>
      <c r="L244" s="26">
        <f t="shared" si="51"/>
        <v>0</v>
      </c>
      <c r="M244" s="26">
        <f t="shared" ca="1" si="43"/>
        <v>2.9455382855382559E-3</v>
      </c>
      <c r="N244" s="26">
        <f t="shared" ca="1" si="52"/>
        <v>0</v>
      </c>
      <c r="O244" s="54">
        <f t="shared" ca="1" si="53"/>
        <v>0</v>
      </c>
      <c r="P244" s="26">
        <f t="shared" ca="1" si="54"/>
        <v>0</v>
      </c>
      <c r="Q244" s="26">
        <f t="shared" ca="1" si="55"/>
        <v>0</v>
      </c>
      <c r="R244">
        <f t="shared" ca="1" si="44"/>
        <v>-2.9455382855382559E-3</v>
      </c>
    </row>
    <row r="245" spans="1:18">
      <c r="A245" s="112"/>
      <c r="B245" s="112"/>
      <c r="C245" s="112"/>
      <c r="D245" s="114">
        <f t="shared" si="45"/>
        <v>0</v>
      </c>
      <c r="E245" s="114">
        <f t="shared" si="45"/>
        <v>0</v>
      </c>
      <c r="F245" s="26">
        <f t="shared" si="46"/>
        <v>0</v>
      </c>
      <c r="G245" s="26">
        <f t="shared" si="46"/>
        <v>0</v>
      </c>
      <c r="H245" s="26">
        <f t="shared" si="47"/>
        <v>0</v>
      </c>
      <c r="I245" s="26">
        <f t="shared" si="48"/>
        <v>0</v>
      </c>
      <c r="J245" s="26">
        <f t="shared" si="49"/>
        <v>0</v>
      </c>
      <c r="K245" s="26">
        <f t="shared" si="50"/>
        <v>0</v>
      </c>
      <c r="L245" s="26">
        <f t="shared" si="51"/>
        <v>0</v>
      </c>
      <c r="M245" s="26">
        <f t="shared" ca="1" si="43"/>
        <v>2.9455382855382559E-3</v>
      </c>
      <c r="N245" s="26">
        <f t="shared" ca="1" si="52"/>
        <v>0</v>
      </c>
      <c r="O245" s="54">
        <f t="shared" ca="1" si="53"/>
        <v>0</v>
      </c>
      <c r="P245" s="26">
        <f t="shared" ca="1" si="54"/>
        <v>0</v>
      </c>
      <c r="Q245" s="26">
        <f t="shared" ca="1" si="55"/>
        <v>0</v>
      </c>
      <c r="R245">
        <f t="shared" ca="1" si="44"/>
        <v>-2.9455382855382559E-3</v>
      </c>
    </row>
    <row r="246" spans="1:18">
      <c r="A246" s="112"/>
      <c r="B246" s="112"/>
      <c r="C246" s="112"/>
      <c r="D246" s="114">
        <f t="shared" si="45"/>
        <v>0</v>
      </c>
      <c r="E246" s="114">
        <f t="shared" si="45"/>
        <v>0</v>
      </c>
      <c r="F246" s="26">
        <f t="shared" si="46"/>
        <v>0</v>
      </c>
      <c r="G246" s="26">
        <f t="shared" si="46"/>
        <v>0</v>
      </c>
      <c r="H246" s="26">
        <f t="shared" si="47"/>
        <v>0</v>
      </c>
      <c r="I246" s="26">
        <f t="shared" si="48"/>
        <v>0</v>
      </c>
      <c r="J246" s="26">
        <f t="shared" si="49"/>
        <v>0</v>
      </c>
      <c r="K246" s="26">
        <f t="shared" si="50"/>
        <v>0</v>
      </c>
      <c r="L246" s="26">
        <f t="shared" si="51"/>
        <v>0</v>
      </c>
      <c r="M246" s="26">
        <f t="shared" ca="1" si="43"/>
        <v>2.9455382855382559E-3</v>
      </c>
      <c r="N246" s="26">
        <f t="shared" ca="1" si="52"/>
        <v>0</v>
      </c>
      <c r="O246" s="54">
        <f t="shared" ca="1" si="53"/>
        <v>0</v>
      </c>
      <c r="P246" s="26">
        <f t="shared" ca="1" si="54"/>
        <v>0</v>
      </c>
      <c r="Q246" s="26">
        <f t="shared" ca="1" si="55"/>
        <v>0</v>
      </c>
      <c r="R246">
        <f t="shared" ca="1" si="44"/>
        <v>-2.9455382855382559E-3</v>
      </c>
    </row>
    <row r="247" spans="1:18">
      <c r="A247" s="112"/>
      <c r="B247" s="112"/>
      <c r="C247" s="112"/>
      <c r="D247" s="114">
        <f t="shared" si="45"/>
        <v>0</v>
      </c>
      <c r="E247" s="114">
        <f t="shared" si="45"/>
        <v>0</v>
      </c>
      <c r="F247" s="26">
        <f t="shared" si="46"/>
        <v>0</v>
      </c>
      <c r="G247" s="26">
        <f t="shared" si="46"/>
        <v>0</v>
      </c>
      <c r="H247" s="26">
        <f t="shared" si="47"/>
        <v>0</v>
      </c>
      <c r="I247" s="26">
        <f t="shared" si="48"/>
        <v>0</v>
      </c>
      <c r="J247" s="26">
        <f t="shared" si="49"/>
        <v>0</v>
      </c>
      <c r="K247" s="26">
        <f t="shared" si="50"/>
        <v>0</v>
      </c>
      <c r="L247" s="26">
        <f t="shared" si="51"/>
        <v>0</v>
      </c>
      <c r="M247" s="26">
        <f t="shared" ca="1" si="43"/>
        <v>2.9455382855382559E-3</v>
      </c>
      <c r="N247" s="26">
        <f t="shared" ca="1" si="52"/>
        <v>0</v>
      </c>
      <c r="O247" s="54">
        <f t="shared" ca="1" si="53"/>
        <v>0</v>
      </c>
      <c r="P247" s="26">
        <f t="shared" ca="1" si="54"/>
        <v>0</v>
      </c>
      <c r="Q247" s="26">
        <f t="shared" ca="1" si="55"/>
        <v>0</v>
      </c>
      <c r="R247">
        <f t="shared" ca="1" si="44"/>
        <v>-2.9455382855382559E-3</v>
      </c>
    </row>
    <row r="248" spans="1:18">
      <c r="A248" s="112"/>
      <c r="B248" s="112"/>
      <c r="C248" s="112"/>
      <c r="D248" s="114">
        <f t="shared" si="45"/>
        <v>0</v>
      </c>
      <c r="E248" s="114">
        <f t="shared" si="45"/>
        <v>0</v>
      </c>
      <c r="F248" s="26">
        <f t="shared" si="46"/>
        <v>0</v>
      </c>
      <c r="G248" s="26">
        <f t="shared" si="46"/>
        <v>0</v>
      </c>
      <c r="H248" s="26">
        <f t="shared" si="47"/>
        <v>0</v>
      </c>
      <c r="I248" s="26">
        <f t="shared" si="48"/>
        <v>0</v>
      </c>
      <c r="J248" s="26">
        <f t="shared" si="49"/>
        <v>0</v>
      </c>
      <c r="K248" s="26">
        <f t="shared" si="50"/>
        <v>0</v>
      </c>
      <c r="L248" s="26">
        <f t="shared" si="51"/>
        <v>0</v>
      </c>
      <c r="M248" s="26">
        <f t="shared" ca="1" si="43"/>
        <v>2.9455382855382559E-3</v>
      </c>
      <c r="N248" s="26">
        <f t="shared" ca="1" si="52"/>
        <v>0</v>
      </c>
      <c r="O248" s="54">
        <f t="shared" ca="1" si="53"/>
        <v>0</v>
      </c>
      <c r="P248" s="26">
        <f t="shared" ca="1" si="54"/>
        <v>0</v>
      </c>
      <c r="Q248" s="26">
        <f t="shared" ca="1" si="55"/>
        <v>0</v>
      </c>
      <c r="R248">
        <f t="shared" ca="1" si="44"/>
        <v>-2.9455382855382559E-3</v>
      </c>
    </row>
    <row r="249" spans="1:18">
      <c r="A249" s="112"/>
      <c r="B249" s="112"/>
      <c r="C249" s="112"/>
      <c r="D249" s="114">
        <f t="shared" si="45"/>
        <v>0</v>
      </c>
      <c r="E249" s="114">
        <f t="shared" si="45"/>
        <v>0</v>
      </c>
      <c r="F249" s="26">
        <f t="shared" si="46"/>
        <v>0</v>
      </c>
      <c r="G249" s="26">
        <f t="shared" si="46"/>
        <v>0</v>
      </c>
      <c r="H249" s="26">
        <f t="shared" si="47"/>
        <v>0</v>
      </c>
      <c r="I249" s="26">
        <f t="shared" si="48"/>
        <v>0</v>
      </c>
      <c r="J249" s="26">
        <f t="shared" si="49"/>
        <v>0</v>
      </c>
      <c r="K249" s="26">
        <f t="shared" si="50"/>
        <v>0</v>
      </c>
      <c r="L249" s="26">
        <f t="shared" si="51"/>
        <v>0</v>
      </c>
      <c r="M249" s="26">
        <f t="shared" ca="1" si="43"/>
        <v>2.9455382855382559E-3</v>
      </c>
      <c r="N249" s="26">
        <f t="shared" ca="1" si="52"/>
        <v>0</v>
      </c>
      <c r="O249" s="54">
        <f t="shared" ca="1" si="53"/>
        <v>0</v>
      </c>
      <c r="P249" s="26">
        <f t="shared" ca="1" si="54"/>
        <v>0</v>
      </c>
      <c r="Q249" s="26">
        <f t="shared" ca="1" si="55"/>
        <v>0</v>
      </c>
      <c r="R249">
        <f t="shared" ca="1" si="44"/>
        <v>-2.9455382855382559E-3</v>
      </c>
    </row>
    <row r="250" spans="1:18">
      <c r="A250" s="112"/>
      <c r="B250" s="112"/>
      <c r="C250" s="112"/>
      <c r="D250" s="114">
        <f t="shared" si="45"/>
        <v>0</v>
      </c>
      <c r="E250" s="114">
        <f t="shared" si="45"/>
        <v>0</v>
      </c>
      <c r="F250" s="26">
        <f t="shared" si="46"/>
        <v>0</v>
      </c>
      <c r="G250" s="26">
        <f t="shared" si="46"/>
        <v>0</v>
      </c>
      <c r="H250" s="26">
        <f t="shared" si="47"/>
        <v>0</v>
      </c>
      <c r="I250" s="26">
        <f t="shared" si="48"/>
        <v>0</v>
      </c>
      <c r="J250" s="26">
        <f t="shared" si="49"/>
        <v>0</v>
      </c>
      <c r="K250" s="26">
        <f t="shared" si="50"/>
        <v>0</v>
      </c>
      <c r="L250" s="26">
        <f t="shared" si="51"/>
        <v>0</v>
      </c>
      <c r="M250" s="26">
        <f t="shared" ca="1" si="43"/>
        <v>2.9455382855382559E-3</v>
      </c>
      <c r="N250" s="26">
        <f t="shared" ca="1" si="52"/>
        <v>0</v>
      </c>
      <c r="O250" s="54">
        <f t="shared" ca="1" si="53"/>
        <v>0</v>
      </c>
      <c r="P250" s="26">
        <f t="shared" ca="1" si="54"/>
        <v>0</v>
      </c>
      <c r="Q250" s="26">
        <f t="shared" ca="1" si="55"/>
        <v>0</v>
      </c>
      <c r="R250">
        <f t="shared" ca="1" si="44"/>
        <v>-2.9455382855382559E-3</v>
      </c>
    </row>
    <row r="251" spans="1:18">
      <c r="A251" s="112"/>
      <c r="B251" s="112"/>
      <c r="C251" s="112"/>
      <c r="D251" s="114">
        <f t="shared" si="45"/>
        <v>0</v>
      </c>
      <c r="E251" s="114">
        <f t="shared" si="45"/>
        <v>0</v>
      </c>
      <c r="F251" s="26">
        <f t="shared" si="46"/>
        <v>0</v>
      </c>
      <c r="G251" s="26">
        <f t="shared" si="46"/>
        <v>0</v>
      </c>
      <c r="H251" s="26">
        <f t="shared" si="47"/>
        <v>0</v>
      </c>
      <c r="I251" s="26">
        <f t="shared" si="48"/>
        <v>0</v>
      </c>
      <c r="J251" s="26">
        <f t="shared" si="49"/>
        <v>0</v>
      </c>
      <c r="K251" s="26">
        <f t="shared" si="50"/>
        <v>0</v>
      </c>
      <c r="L251" s="26">
        <f t="shared" si="51"/>
        <v>0</v>
      </c>
      <c r="M251" s="26">
        <f t="shared" ca="1" si="43"/>
        <v>2.9455382855382559E-3</v>
      </c>
      <c r="N251" s="26">
        <f t="shared" ca="1" si="52"/>
        <v>0</v>
      </c>
      <c r="O251" s="54">
        <f t="shared" ca="1" si="53"/>
        <v>0</v>
      </c>
      <c r="P251" s="26">
        <f t="shared" ca="1" si="54"/>
        <v>0</v>
      </c>
      <c r="Q251" s="26">
        <f t="shared" ca="1" si="55"/>
        <v>0</v>
      </c>
      <c r="R251">
        <f t="shared" ca="1" si="44"/>
        <v>-2.9455382855382559E-3</v>
      </c>
    </row>
    <row r="252" spans="1:18">
      <c r="A252" s="112"/>
      <c r="B252" s="112"/>
      <c r="C252" s="112"/>
      <c r="D252" s="114">
        <f t="shared" si="45"/>
        <v>0</v>
      </c>
      <c r="E252" s="114">
        <f t="shared" si="45"/>
        <v>0</v>
      </c>
      <c r="F252" s="26">
        <f t="shared" si="46"/>
        <v>0</v>
      </c>
      <c r="G252" s="26">
        <f t="shared" si="46"/>
        <v>0</v>
      </c>
      <c r="H252" s="26">
        <f t="shared" si="47"/>
        <v>0</v>
      </c>
      <c r="I252" s="26">
        <f t="shared" si="48"/>
        <v>0</v>
      </c>
      <c r="J252" s="26">
        <f t="shared" si="49"/>
        <v>0</v>
      </c>
      <c r="K252" s="26">
        <f t="shared" si="50"/>
        <v>0</v>
      </c>
      <c r="L252" s="26">
        <f t="shared" si="51"/>
        <v>0</v>
      </c>
      <c r="M252" s="26">
        <f t="shared" ca="1" si="43"/>
        <v>2.9455382855382559E-3</v>
      </c>
      <c r="N252" s="26">
        <f t="shared" ca="1" si="52"/>
        <v>0</v>
      </c>
      <c r="O252" s="54">
        <f t="shared" ca="1" si="53"/>
        <v>0</v>
      </c>
      <c r="P252" s="26">
        <f t="shared" ca="1" si="54"/>
        <v>0</v>
      </c>
      <c r="Q252" s="26">
        <f t="shared" ca="1" si="55"/>
        <v>0</v>
      </c>
      <c r="R252">
        <f t="shared" ca="1" si="44"/>
        <v>-2.9455382855382559E-3</v>
      </c>
    </row>
    <row r="253" spans="1:18">
      <c r="A253" s="112"/>
      <c r="B253" s="112"/>
      <c r="C253" s="112"/>
      <c r="D253" s="114">
        <f t="shared" si="45"/>
        <v>0</v>
      </c>
      <c r="E253" s="114">
        <f t="shared" si="45"/>
        <v>0</v>
      </c>
      <c r="F253" s="26">
        <f t="shared" si="46"/>
        <v>0</v>
      </c>
      <c r="G253" s="26">
        <f t="shared" si="46"/>
        <v>0</v>
      </c>
      <c r="H253" s="26">
        <f t="shared" si="47"/>
        <v>0</v>
      </c>
      <c r="I253" s="26">
        <f t="shared" si="48"/>
        <v>0</v>
      </c>
      <c r="J253" s="26">
        <f t="shared" si="49"/>
        <v>0</v>
      </c>
      <c r="K253" s="26">
        <f t="shared" si="50"/>
        <v>0</v>
      </c>
      <c r="L253" s="26">
        <f t="shared" si="51"/>
        <v>0</v>
      </c>
      <c r="M253" s="26">
        <f t="shared" ca="1" si="43"/>
        <v>2.9455382855382559E-3</v>
      </c>
      <c r="N253" s="26">
        <f t="shared" ca="1" si="52"/>
        <v>0</v>
      </c>
      <c r="O253" s="54">
        <f t="shared" ca="1" si="53"/>
        <v>0</v>
      </c>
      <c r="P253" s="26">
        <f t="shared" ca="1" si="54"/>
        <v>0</v>
      </c>
      <c r="Q253" s="26">
        <f t="shared" ca="1" si="55"/>
        <v>0</v>
      </c>
      <c r="R253">
        <f t="shared" ca="1" si="44"/>
        <v>-2.9455382855382559E-3</v>
      </c>
    </row>
    <row r="254" spans="1:18">
      <c r="A254" s="112"/>
      <c r="B254" s="112"/>
      <c r="C254" s="112"/>
      <c r="D254" s="114">
        <f t="shared" si="45"/>
        <v>0</v>
      </c>
      <c r="E254" s="114">
        <f t="shared" si="45"/>
        <v>0</v>
      </c>
      <c r="F254" s="26">
        <f t="shared" si="46"/>
        <v>0</v>
      </c>
      <c r="G254" s="26">
        <f t="shared" si="46"/>
        <v>0</v>
      </c>
      <c r="H254" s="26">
        <f t="shared" si="47"/>
        <v>0</v>
      </c>
      <c r="I254" s="26">
        <f t="shared" si="48"/>
        <v>0</v>
      </c>
      <c r="J254" s="26">
        <f t="shared" si="49"/>
        <v>0</v>
      </c>
      <c r="K254" s="26">
        <f t="shared" si="50"/>
        <v>0</v>
      </c>
      <c r="L254" s="26">
        <f t="shared" si="51"/>
        <v>0</v>
      </c>
      <c r="M254" s="26">
        <f t="shared" ca="1" si="43"/>
        <v>2.9455382855382559E-3</v>
      </c>
      <c r="N254" s="26">
        <f t="shared" ca="1" si="52"/>
        <v>0</v>
      </c>
      <c r="O254" s="54">
        <f t="shared" ca="1" si="53"/>
        <v>0</v>
      </c>
      <c r="P254" s="26">
        <f t="shared" ca="1" si="54"/>
        <v>0</v>
      </c>
      <c r="Q254" s="26">
        <f t="shared" ca="1" si="55"/>
        <v>0</v>
      </c>
      <c r="R254">
        <f t="shared" ca="1" si="44"/>
        <v>-2.9455382855382559E-3</v>
      </c>
    </row>
    <row r="255" spans="1:18">
      <c r="A255" s="112"/>
      <c r="B255" s="112"/>
      <c r="C255" s="112"/>
      <c r="D255" s="114">
        <f t="shared" si="45"/>
        <v>0</v>
      </c>
      <c r="E255" s="114">
        <f t="shared" si="45"/>
        <v>0</v>
      </c>
      <c r="F255" s="26">
        <f t="shared" si="46"/>
        <v>0</v>
      </c>
      <c r="G255" s="26">
        <f t="shared" si="46"/>
        <v>0</v>
      </c>
      <c r="H255" s="26">
        <f t="shared" si="47"/>
        <v>0</v>
      </c>
      <c r="I255" s="26">
        <f t="shared" si="48"/>
        <v>0</v>
      </c>
      <c r="J255" s="26">
        <f t="shared" si="49"/>
        <v>0</v>
      </c>
      <c r="K255" s="26">
        <f t="shared" si="50"/>
        <v>0</v>
      </c>
      <c r="L255" s="26">
        <f t="shared" si="51"/>
        <v>0</v>
      </c>
      <c r="M255" s="26">
        <f t="shared" ca="1" si="43"/>
        <v>2.9455382855382559E-3</v>
      </c>
      <c r="N255" s="26">
        <f t="shared" ca="1" si="52"/>
        <v>0</v>
      </c>
      <c r="O255" s="54">
        <f t="shared" ca="1" si="53"/>
        <v>0</v>
      </c>
      <c r="P255" s="26">
        <f t="shared" ca="1" si="54"/>
        <v>0</v>
      </c>
      <c r="Q255" s="26">
        <f t="shared" ca="1" si="55"/>
        <v>0</v>
      </c>
      <c r="R255">
        <f t="shared" ca="1" si="44"/>
        <v>-2.9455382855382559E-3</v>
      </c>
    </row>
    <row r="256" spans="1:18">
      <c r="A256" s="112"/>
      <c r="B256" s="112"/>
      <c r="C256" s="112"/>
      <c r="D256" s="114">
        <f t="shared" si="45"/>
        <v>0</v>
      </c>
      <c r="E256" s="114">
        <f t="shared" si="45"/>
        <v>0</v>
      </c>
      <c r="F256" s="26">
        <f t="shared" si="46"/>
        <v>0</v>
      </c>
      <c r="G256" s="26">
        <f t="shared" si="46"/>
        <v>0</v>
      </c>
      <c r="H256" s="26">
        <f t="shared" si="47"/>
        <v>0</v>
      </c>
      <c r="I256" s="26">
        <f t="shared" si="48"/>
        <v>0</v>
      </c>
      <c r="J256" s="26">
        <f t="shared" si="49"/>
        <v>0</v>
      </c>
      <c r="K256" s="26">
        <f t="shared" si="50"/>
        <v>0</v>
      </c>
      <c r="L256" s="26">
        <f t="shared" si="51"/>
        <v>0</v>
      </c>
      <c r="M256" s="26">
        <f t="shared" ca="1" si="43"/>
        <v>2.9455382855382559E-3</v>
      </c>
      <c r="N256" s="26">
        <f t="shared" ca="1" si="52"/>
        <v>0</v>
      </c>
      <c r="O256" s="54">
        <f t="shared" ca="1" si="53"/>
        <v>0</v>
      </c>
      <c r="P256" s="26">
        <f t="shared" ca="1" si="54"/>
        <v>0</v>
      </c>
      <c r="Q256" s="26">
        <f t="shared" ca="1" si="55"/>
        <v>0</v>
      </c>
      <c r="R256">
        <f t="shared" ca="1" si="44"/>
        <v>-2.9455382855382559E-3</v>
      </c>
    </row>
    <row r="257" spans="1:18">
      <c r="A257" s="112"/>
      <c r="B257" s="112"/>
      <c r="C257" s="112"/>
      <c r="D257" s="114">
        <f t="shared" si="45"/>
        <v>0</v>
      </c>
      <c r="E257" s="114">
        <f t="shared" si="45"/>
        <v>0</v>
      </c>
      <c r="F257" s="26">
        <f t="shared" si="46"/>
        <v>0</v>
      </c>
      <c r="G257" s="26">
        <f t="shared" si="46"/>
        <v>0</v>
      </c>
      <c r="H257" s="26">
        <f t="shared" si="47"/>
        <v>0</v>
      </c>
      <c r="I257" s="26">
        <f t="shared" si="48"/>
        <v>0</v>
      </c>
      <c r="J257" s="26">
        <f t="shared" si="49"/>
        <v>0</v>
      </c>
      <c r="K257" s="26">
        <f t="shared" si="50"/>
        <v>0</v>
      </c>
      <c r="L257" s="26">
        <f t="shared" si="51"/>
        <v>0</v>
      </c>
      <c r="M257" s="26">
        <f t="shared" ca="1" si="43"/>
        <v>2.9455382855382559E-3</v>
      </c>
      <c r="N257" s="26">
        <f t="shared" ca="1" si="52"/>
        <v>0</v>
      </c>
      <c r="O257" s="54">
        <f t="shared" ca="1" si="53"/>
        <v>0</v>
      </c>
      <c r="P257" s="26">
        <f t="shared" ca="1" si="54"/>
        <v>0</v>
      </c>
      <c r="Q257" s="26">
        <f t="shared" ca="1" si="55"/>
        <v>0</v>
      </c>
      <c r="R257">
        <f t="shared" ca="1" si="44"/>
        <v>-2.9455382855382559E-3</v>
      </c>
    </row>
    <row r="258" spans="1:18">
      <c r="A258" s="112"/>
      <c r="B258" s="112"/>
      <c r="C258" s="112"/>
      <c r="D258" s="114">
        <f t="shared" si="45"/>
        <v>0</v>
      </c>
      <c r="E258" s="114">
        <f t="shared" si="45"/>
        <v>0</v>
      </c>
      <c r="F258" s="26">
        <f t="shared" si="46"/>
        <v>0</v>
      </c>
      <c r="G258" s="26">
        <f t="shared" si="46"/>
        <v>0</v>
      </c>
      <c r="H258" s="26">
        <f t="shared" si="47"/>
        <v>0</v>
      </c>
      <c r="I258" s="26">
        <f t="shared" si="48"/>
        <v>0</v>
      </c>
      <c r="J258" s="26">
        <f t="shared" si="49"/>
        <v>0</v>
      </c>
      <c r="K258" s="26">
        <f t="shared" si="50"/>
        <v>0</v>
      </c>
      <c r="L258" s="26">
        <f t="shared" si="51"/>
        <v>0</v>
      </c>
      <c r="M258" s="26">
        <f t="shared" ca="1" si="43"/>
        <v>2.9455382855382559E-3</v>
      </c>
      <c r="N258" s="26">
        <f t="shared" ca="1" si="52"/>
        <v>0</v>
      </c>
      <c r="O258" s="54">
        <f t="shared" ca="1" si="53"/>
        <v>0</v>
      </c>
      <c r="P258" s="26">
        <f t="shared" ca="1" si="54"/>
        <v>0</v>
      </c>
      <c r="Q258" s="26">
        <f t="shared" ca="1" si="55"/>
        <v>0</v>
      </c>
      <c r="R258">
        <f t="shared" ca="1" si="44"/>
        <v>-2.9455382855382559E-3</v>
      </c>
    </row>
    <row r="259" spans="1:18">
      <c r="A259" s="112"/>
      <c r="B259" s="112"/>
      <c r="C259" s="112"/>
      <c r="D259" s="114">
        <f t="shared" si="45"/>
        <v>0</v>
      </c>
      <c r="E259" s="114">
        <f t="shared" si="45"/>
        <v>0</v>
      </c>
      <c r="F259" s="26">
        <f t="shared" si="46"/>
        <v>0</v>
      </c>
      <c r="G259" s="26">
        <f t="shared" si="46"/>
        <v>0</v>
      </c>
      <c r="H259" s="26">
        <f t="shared" si="47"/>
        <v>0</v>
      </c>
      <c r="I259" s="26">
        <f t="shared" si="48"/>
        <v>0</v>
      </c>
      <c r="J259" s="26">
        <f t="shared" si="49"/>
        <v>0</v>
      </c>
      <c r="K259" s="26">
        <f t="shared" si="50"/>
        <v>0</v>
      </c>
      <c r="L259" s="26">
        <f t="shared" si="51"/>
        <v>0</v>
      </c>
      <c r="M259" s="26">
        <f t="shared" ca="1" si="43"/>
        <v>2.9455382855382559E-3</v>
      </c>
      <c r="N259" s="26">
        <f t="shared" ca="1" si="52"/>
        <v>0</v>
      </c>
      <c r="O259" s="54">
        <f t="shared" ca="1" si="53"/>
        <v>0</v>
      </c>
      <c r="P259" s="26">
        <f t="shared" ca="1" si="54"/>
        <v>0</v>
      </c>
      <c r="Q259" s="26">
        <f t="shared" ca="1" si="55"/>
        <v>0</v>
      </c>
      <c r="R259">
        <f t="shared" ca="1" si="44"/>
        <v>-2.9455382855382559E-3</v>
      </c>
    </row>
    <row r="260" spans="1:18">
      <c r="A260" s="112"/>
      <c r="B260" s="112"/>
      <c r="C260" s="112"/>
      <c r="D260" s="114">
        <f t="shared" si="45"/>
        <v>0</v>
      </c>
      <c r="E260" s="114">
        <f t="shared" si="45"/>
        <v>0</v>
      </c>
      <c r="F260" s="26">
        <f t="shared" si="46"/>
        <v>0</v>
      </c>
      <c r="G260" s="26">
        <f t="shared" si="46"/>
        <v>0</v>
      </c>
      <c r="H260" s="26">
        <f t="shared" si="47"/>
        <v>0</v>
      </c>
      <c r="I260" s="26">
        <f t="shared" si="48"/>
        <v>0</v>
      </c>
      <c r="J260" s="26">
        <f t="shared" si="49"/>
        <v>0</v>
      </c>
      <c r="K260" s="26">
        <f t="shared" si="50"/>
        <v>0</v>
      </c>
      <c r="L260" s="26">
        <f t="shared" si="51"/>
        <v>0</v>
      </c>
      <c r="M260" s="26">
        <f t="shared" ca="1" si="43"/>
        <v>2.9455382855382559E-3</v>
      </c>
      <c r="N260" s="26">
        <f t="shared" ca="1" si="52"/>
        <v>0</v>
      </c>
      <c r="O260" s="54">
        <f t="shared" ca="1" si="53"/>
        <v>0</v>
      </c>
      <c r="P260" s="26">
        <f t="shared" ca="1" si="54"/>
        <v>0</v>
      </c>
      <c r="Q260" s="26">
        <f t="shared" ca="1" si="55"/>
        <v>0</v>
      </c>
      <c r="R260">
        <f t="shared" ca="1" si="44"/>
        <v>-2.9455382855382559E-3</v>
      </c>
    </row>
    <row r="261" spans="1:18">
      <c r="A261" s="112"/>
      <c r="B261" s="112"/>
      <c r="C261" s="112"/>
      <c r="D261" s="114">
        <f t="shared" si="45"/>
        <v>0</v>
      </c>
      <c r="E261" s="114">
        <f t="shared" si="45"/>
        <v>0</v>
      </c>
      <c r="F261" s="26">
        <f t="shared" si="46"/>
        <v>0</v>
      </c>
      <c r="G261" s="26">
        <f t="shared" si="46"/>
        <v>0</v>
      </c>
      <c r="H261" s="26">
        <f t="shared" si="47"/>
        <v>0</v>
      </c>
      <c r="I261" s="26">
        <f t="shared" si="48"/>
        <v>0</v>
      </c>
      <c r="J261" s="26">
        <f t="shared" si="49"/>
        <v>0</v>
      </c>
      <c r="K261" s="26">
        <f t="shared" si="50"/>
        <v>0</v>
      </c>
      <c r="L261" s="26">
        <f t="shared" si="51"/>
        <v>0</v>
      </c>
      <c r="M261" s="26">
        <f t="shared" ca="1" si="43"/>
        <v>2.9455382855382559E-3</v>
      </c>
      <c r="N261" s="26">
        <f t="shared" ca="1" si="52"/>
        <v>0</v>
      </c>
      <c r="O261" s="54">
        <f t="shared" ca="1" si="53"/>
        <v>0</v>
      </c>
      <c r="P261" s="26">
        <f t="shared" ca="1" si="54"/>
        <v>0</v>
      </c>
      <c r="Q261" s="26">
        <f t="shared" ca="1" si="55"/>
        <v>0</v>
      </c>
      <c r="R261">
        <f t="shared" ca="1" si="44"/>
        <v>-2.9455382855382559E-3</v>
      </c>
    </row>
    <row r="262" spans="1:18">
      <c r="A262" s="112"/>
      <c r="B262" s="112"/>
      <c r="C262" s="112"/>
      <c r="D262" s="114">
        <f t="shared" si="45"/>
        <v>0</v>
      </c>
      <c r="E262" s="114">
        <f t="shared" si="45"/>
        <v>0</v>
      </c>
      <c r="F262" s="26">
        <f t="shared" si="46"/>
        <v>0</v>
      </c>
      <c r="G262" s="26">
        <f t="shared" si="46"/>
        <v>0</v>
      </c>
      <c r="H262" s="26">
        <f t="shared" si="47"/>
        <v>0</v>
      </c>
      <c r="I262" s="26">
        <f t="shared" si="48"/>
        <v>0</v>
      </c>
      <c r="J262" s="26">
        <f t="shared" si="49"/>
        <v>0</v>
      </c>
      <c r="K262" s="26">
        <f t="shared" si="50"/>
        <v>0</v>
      </c>
      <c r="L262" s="26">
        <f t="shared" si="51"/>
        <v>0</v>
      </c>
      <c r="M262" s="26">
        <f t="shared" ca="1" si="43"/>
        <v>2.9455382855382559E-3</v>
      </c>
      <c r="N262" s="26">
        <f t="shared" ca="1" si="52"/>
        <v>0</v>
      </c>
      <c r="O262" s="54">
        <f t="shared" ca="1" si="53"/>
        <v>0</v>
      </c>
      <c r="P262" s="26">
        <f t="shared" ca="1" si="54"/>
        <v>0</v>
      </c>
      <c r="Q262" s="26">
        <f t="shared" ca="1" si="55"/>
        <v>0</v>
      </c>
      <c r="R262">
        <f t="shared" ca="1" si="44"/>
        <v>-2.9455382855382559E-3</v>
      </c>
    </row>
    <row r="263" spans="1:18">
      <c r="A263" s="112"/>
      <c r="B263" s="112"/>
      <c r="C263" s="112"/>
      <c r="D263" s="114">
        <f t="shared" si="45"/>
        <v>0</v>
      </c>
      <c r="E263" s="114">
        <f t="shared" si="45"/>
        <v>0</v>
      </c>
      <c r="F263" s="26">
        <f t="shared" si="46"/>
        <v>0</v>
      </c>
      <c r="G263" s="26">
        <f t="shared" si="46"/>
        <v>0</v>
      </c>
      <c r="H263" s="26">
        <f t="shared" si="47"/>
        <v>0</v>
      </c>
      <c r="I263" s="26">
        <f t="shared" si="48"/>
        <v>0</v>
      </c>
      <c r="J263" s="26">
        <f t="shared" si="49"/>
        <v>0</v>
      </c>
      <c r="K263" s="26">
        <f t="shared" si="50"/>
        <v>0</v>
      </c>
      <c r="L263" s="26">
        <f t="shared" si="51"/>
        <v>0</v>
      </c>
      <c r="M263" s="26">
        <f t="shared" ca="1" si="43"/>
        <v>2.9455382855382559E-3</v>
      </c>
      <c r="N263" s="26">
        <f t="shared" ca="1" si="52"/>
        <v>0</v>
      </c>
      <c r="O263" s="54">
        <f t="shared" ca="1" si="53"/>
        <v>0</v>
      </c>
      <c r="P263" s="26">
        <f t="shared" ca="1" si="54"/>
        <v>0</v>
      </c>
      <c r="Q263" s="26">
        <f t="shared" ca="1" si="55"/>
        <v>0</v>
      </c>
      <c r="R263">
        <f t="shared" ca="1" si="44"/>
        <v>-2.9455382855382559E-3</v>
      </c>
    </row>
    <row r="264" spans="1:18">
      <c r="A264" s="112"/>
      <c r="B264" s="112"/>
      <c r="C264" s="112"/>
      <c r="D264" s="114">
        <f t="shared" si="45"/>
        <v>0</v>
      </c>
      <c r="E264" s="114">
        <f t="shared" si="45"/>
        <v>0</v>
      </c>
      <c r="F264" s="26">
        <f t="shared" si="46"/>
        <v>0</v>
      </c>
      <c r="G264" s="26">
        <f t="shared" si="46"/>
        <v>0</v>
      </c>
      <c r="H264" s="26">
        <f t="shared" si="47"/>
        <v>0</v>
      </c>
      <c r="I264" s="26">
        <f t="shared" si="48"/>
        <v>0</v>
      </c>
      <c r="J264" s="26">
        <f t="shared" si="49"/>
        <v>0</v>
      </c>
      <c r="K264" s="26">
        <f t="shared" si="50"/>
        <v>0</v>
      </c>
      <c r="L264" s="26">
        <f t="shared" si="51"/>
        <v>0</v>
      </c>
      <c r="M264" s="26">
        <f t="shared" ca="1" si="43"/>
        <v>2.9455382855382559E-3</v>
      </c>
      <c r="N264" s="26">
        <f t="shared" ca="1" si="52"/>
        <v>0</v>
      </c>
      <c r="O264" s="54">
        <f t="shared" ca="1" si="53"/>
        <v>0</v>
      </c>
      <c r="P264" s="26">
        <f t="shared" ca="1" si="54"/>
        <v>0</v>
      </c>
      <c r="Q264" s="26">
        <f t="shared" ca="1" si="55"/>
        <v>0</v>
      </c>
      <c r="R264">
        <f t="shared" ca="1" si="44"/>
        <v>-2.9455382855382559E-3</v>
      </c>
    </row>
    <row r="265" spans="1:18">
      <c r="A265" s="112"/>
      <c r="B265" s="112"/>
      <c r="C265" s="112"/>
      <c r="D265" s="114">
        <f t="shared" si="45"/>
        <v>0</v>
      </c>
      <c r="E265" s="114">
        <f t="shared" si="45"/>
        <v>0</v>
      </c>
      <c r="F265" s="26">
        <f t="shared" si="46"/>
        <v>0</v>
      </c>
      <c r="G265" s="26">
        <f t="shared" si="46"/>
        <v>0</v>
      </c>
      <c r="H265" s="26">
        <f t="shared" si="47"/>
        <v>0</v>
      </c>
      <c r="I265" s="26">
        <f t="shared" si="48"/>
        <v>0</v>
      </c>
      <c r="J265" s="26">
        <f t="shared" si="49"/>
        <v>0</v>
      </c>
      <c r="K265" s="26">
        <f t="shared" si="50"/>
        <v>0</v>
      </c>
      <c r="L265" s="26">
        <f t="shared" si="51"/>
        <v>0</v>
      </c>
      <c r="M265" s="26">
        <f t="shared" ca="1" si="43"/>
        <v>2.9455382855382559E-3</v>
      </c>
      <c r="N265" s="26">
        <f t="shared" ca="1" si="52"/>
        <v>0</v>
      </c>
      <c r="O265" s="54">
        <f t="shared" ca="1" si="53"/>
        <v>0</v>
      </c>
      <c r="P265" s="26">
        <f t="shared" ca="1" si="54"/>
        <v>0</v>
      </c>
      <c r="Q265" s="26">
        <f t="shared" ca="1" si="55"/>
        <v>0</v>
      </c>
      <c r="R265">
        <f t="shared" ca="1" si="44"/>
        <v>-2.9455382855382559E-3</v>
      </c>
    </row>
    <row r="266" spans="1:18">
      <c r="A266" s="112"/>
      <c r="B266" s="112"/>
      <c r="C266" s="112"/>
      <c r="D266" s="114">
        <f t="shared" si="45"/>
        <v>0</v>
      </c>
      <c r="E266" s="114">
        <f t="shared" si="45"/>
        <v>0</v>
      </c>
      <c r="F266" s="26">
        <f t="shared" si="46"/>
        <v>0</v>
      </c>
      <c r="G266" s="26">
        <f t="shared" si="46"/>
        <v>0</v>
      </c>
      <c r="H266" s="26">
        <f t="shared" si="47"/>
        <v>0</v>
      </c>
      <c r="I266" s="26">
        <f t="shared" si="48"/>
        <v>0</v>
      </c>
      <c r="J266" s="26">
        <f t="shared" si="49"/>
        <v>0</v>
      </c>
      <c r="K266" s="26">
        <f t="shared" si="50"/>
        <v>0</v>
      </c>
      <c r="L266" s="26">
        <f t="shared" si="51"/>
        <v>0</v>
      </c>
      <c r="M266" s="26">
        <f t="shared" ca="1" si="43"/>
        <v>2.9455382855382559E-3</v>
      </c>
      <c r="N266" s="26">
        <f t="shared" ca="1" si="52"/>
        <v>0</v>
      </c>
      <c r="O266" s="54">
        <f t="shared" ca="1" si="53"/>
        <v>0</v>
      </c>
      <c r="P266" s="26">
        <f t="shared" ca="1" si="54"/>
        <v>0</v>
      </c>
      <c r="Q266" s="26">
        <f t="shared" ca="1" si="55"/>
        <v>0</v>
      </c>
      <c r="R266">
        <f t="shared" ca="1" si="44"/>
        <v>-2.9455382855382559E-3</v>
      </c>
    </row>
    <row r="267" spans="1:18">
      <c r="A267" s="112"/>
      <c r="B267" s="112"/>
      <c r="C267" s="112"/>
      <c r="D267" s="114">
        <f t="shared" si="45"/>
        <v>0</v>
      </c>
      <c r="E267" s="114">
        <f t="shared" si="45"/>
        <v>0</v>
      </c>
      <c r="F267" s="26">
        <f t="shared" si="46"/>
        <v>0</v>
      </c>
      <c r="G267" s="26">
        <f t="shared" si="46"/>
        <v>0</v>
      </c>
      <c r="H267" s="26">
        <f t="shared" si="47"/>
        <v>0</v>
      </c>
      <c r="I267" s="26">
        <f t="shared" si="48"/>
        <v>0</v>
      </c>
      <c r="J267" s="26">
        <f t="shared" si="49"/>
        <v>0</v>
      </c>
      <c r="K267" s="26">
        <f t="shared" si="50"/>
        <v>0</v>
      </c>
      <c r="L267" s="26">
        <f t="shared" si="51"/>
        <v>0</v>
      </c>
      <c r="M267" s="26">
        <f t="shared" ca="1" si="43"/>
        <v>2.9455382855382559E-3</v>
      </c>
      <c r="N267" s="26">
        <f t="shared" ca="1" si="52"/>
        <v>0</v>
      </c>
      <c r="O267" s="54">
        <f t="shared" ca="1" si="53"/>
        <v>0</v>
      </c>
      <c r="P267" s="26">
        <f t="shared" ca="1" si="54"/>
        <v>0</v>
      </c>
      <c r="Q267" s="26">
        <f t="shared" ca="1" si="55"/>
        <v>0</v>
      </c>
      <c r="R267">
        <f t="shared" ca="1" si="44"/>
        <v>-2.9455382855382559E-3</v>
      </c>
    </row>
    <row r="268" spans="1:18">
      <c r="A268" s="112"/>
      <c r="B268" s="112"/>
      <c r="C268" s="112"/>
      <c r="D268" s="114">
        <f t="shared" si="45"/>
        <v>0</v>
      </c>
      <c r="E268" s="114">
        <f t="shared" si="45"/>
        <v>0</v>
      </c>
      <c r="F268" s="26">
        <f t="shared" si="46"/>
        <v>0</v>
      </c>
      <c r="G268" s="26">
        <f t="shared" si="46"/>
        <v>0</v>
      </c>
      <c r="H268" s="26">
        <f t="shared" si="47"/>
        <v>0</v>
      </c>
      <c r="I268" s="26">
        <f t="shared" si="48"/>
        <v>0</v>
      </c>
      <c r="J268" s="26">
        <f t="shared" si="49"/>
        <v>0</v>
      </c>
      <c r="K268" s="26">
        <f t="shared" si="50"/>
        <v>0</v>
      </c>
      <c r="L268" s="26">
        <f t="shared" si="51"/>
        <v>0</v>
      </c>
      <c r="M268" s="26">
        <f t="shared" ca="1" si="43"/>
        <v>2.9455382855382559E-3</v>
      </c>
      <c r="N268" s="26">
        <f t="shared" ca="1" si="52"/>
        <v>0</v>
      </c>
      <c r="O268" s="54">
        <f t="shared" ca="1" si="53"/>
        <v>0</v>
      </c>
      <c r="P268" s="26">
        <f t="shared" ca="1" si="54"/>
        <v>0</v>
      </c>
      <c r="Q268" s="26">
        <f t="shared" ca="1" si="55"/>
        <v>0</v>
      </c>
      <c r="R268">
        <f t="shared" ca="1" si="44"/>
        <v>-2.9455382855382559E-3</v>
      </c>
    </row>
    <row r="269" spans="1:18">
      <c r="A269" s="112"/>
      <c r="B269" s="112"/>
      <c r="C269" s="112"/>
      <c r="D269" s="114">
        <f t="shared" si="45"/>
        <v>0</v>
      </c>
      <c r="E269" s="114">
        <f t="shared" si="45"/>
        <v>0</v>
      </c>
      <c r="F269" s="26">
        <f t="shared" si="46"/>
        <v>0</v>
      </c>
      <c r="G269" s="26">
        <f t="shared" si="46"/>
        <v>0</v>
      </c>
      <c r="H269" s="26">
        <f t="shared" si="47"/>
        <v>0</v>
      </c>
      <c r="I269" s="26">
        <f t="shared" si="48"/>
        <v>0</v>
      </c>
      <c r="J269" s="26">
        <f t="shared" si="49"/>
        <v>0</v>
      </c>
      <c r="K269" s="26">
        <f t="shared" si="50"/>
        <v>0</v>
      </c>
      <c r="L269" s="26">
        <f t="shared" si="51"/>
        <v>0</v>
      </c>
      <c r="M269" s="26">
        <f t="shared" ca="1" si="43"/>
        <v>2.9455382855382559E-3</v>
      </c>
      <c r="N269" s="26">
        <f t="shared" ca="1" si="52"/>
        <v>0</v>
      </c>
      <c r="O269" s="54">
        <f t="shared" ca="1" si="53"/>
        <v>0</v>
      </c>
      <c r="P269" s="26">
        <f t="shared" ca="1" si="54"/>
        <v>0</v>
      </c>
      <c r="Q269" s="26">
        <f t="shared" ca="1" si="55"/>
        <v>0</v>
      </c>
      <c r="R269">
        <f t="shared" ca="1" si="44"/>
        <v>-2.9455382855382559E-3</v>
      </c>
    </row>
    <row r="270" spans="1:18">
      <c r="A270" s="112"/>
      <c r="B270" s="112"/>
      <c r="C270" s="112"/>
      <c r="D270" s="114">
        <f t="shared" si="45"/>
        <v>0</v>
      </c>
      <c r="E270" s="114">
        <f t="shared" si="45"/>
        <v>0</v>
      </c>
      <c r="F270" s="26">
        <f t="shared" si="46"/>
        <v>0</v>
      </c>
      <c r="G270" s="26">
        <f t="shared" si="46"/>
        <v>0</v>
      </c>
      <c r="H270" s="26">
        <f t="shared" si="47"/>
        <v>0</v>
      </c>
      <c r="I270" s="26">
        <f t="shared" si="48"/>
        <v>0</v>
      </c>
      <c r="J270" s="26">
        <f t="shared" si="49"/>
        <v>0</v>
      </c>
      <c r="K270" s="26">
        <f t="shared" si="50"/>
        <v>0</v>
      </c>
      <c r="L270" s="26">
        <f t="shared" si="51"/>
        <v>0</v>
      </c>
      <c r="M270" s="26">
        <f t="shared" ca="1" si="43"/>
        <v>2.9455382855382559E-3</v>
      </c>
      <c r="N270" s="26">
        <f t="shared" ca="1" si="52"/>
        <v>0</v>
      </c>
      <c r="O270" s="54">
        <f t="shared" ca="1" si="53"/>
        <v>0</v>
      </c>
      <c r="P270" s="26">
        <f t="shared" ca="1" si="54"/>
        <v>0</v>
      </c>
      <c r="Q270" s="26">
        <f t="shared" ca="1" si="55"/>
        <v>0</v>
      </c>
      <c r="R270">
        <f t="shared" ca="1" si="44"/>
        <v>-2.9455382855382559E-3</v>
      </c>
    </row>
    <row r="271" spans="1:18">
      <c r="A271" s="112"/>
      <c r="B271" s="112"/>
      <c r="C271" s="112"/>
      <c r="D271" s="114">
        <f t="shared" si="45"/>
        <v>0</v>
      </c>
      <c r="E271" s="114">
        <f t="shared" si="45"/>
        <v>0</v>
      </c>
      <c r="F271" s="26">
        <f t="shared" si="46"/>
        <v>0</v>
      </c>
      <c r="G271" s="26">
        <f t="shared" si="46"/>
        <v>0</v>
      </c>
      <c r="H271" s="26">
        <f t="shared" si="47"/>
        <v>0</v>
      </c>
      <c r="I271" s="26">
        <f t="shared" si="48"/>
        <v>0</v>
      </c>
      <c r="J271" s="26">
        <f t="shared" si="49"/>
        <v>0</v>
      </c>
      <c r="K271" s="26">
        <f t="shared" si="50"/>
        <v>0</v>
      </c>
      <c r="L271" s="26">
        <f t="shared" si="51"/>
        <v>0</v>
      </c>
      <c r="M271" s="26">
        <f t="shared" ca="1" si="43"/>
        <v>2.9455382855382559E-3</v>
      </c>
      <c r="N271" s="26">
        <f t="shared" ca="1" si="52"/>
        <v>0</v>
      </c>
      <c r="O271" s="54">
        <f t="shared" ca="1" si="53"/>
        <v>0</v>
      </c>
      <c r="P271" s="26">
        <f t="shared" ca="1" si="54"/>
        <v>0</v>
      </c>
      <c r="Q271" s="26">
        <f t="shared" ca="1" si="55"/>
        <v>0</v>
      </c>
      <c r="R271">
        <f t="shared" ca="1" si="44"/>
        <v>-2.9455382855382559E-3</v>
      </c>
    </row>
    <row r="272" spans="1:18">
      <c r="A272" s="112"/>
      <c r="B272" s="112"/>
      <c r="C272" s="112"/>
      <c r="D272" s="114">
        <f t="shared" si="45"/>
        <v>0</v>
      </c>
      <c r="E272" s="114">
        <f t="shared" si="45"/>
        <v>0</v>
      </c>
      <c r="F272" s="26">
        <f t="shared" si="46"/>
        <v>0</v>
      </c>
      <c r="G272" s="26">
        <f t="shared" si="46"/>
        <v>0</v>
      </c>
      <c r="H272" s="26">
        <f t="shared" si="47"/>
        <v>0</v>
      </c>
      <c r="I272" s="26">
        <f t="shared" si="48"/>
        <v>0</v>
      </c>
      <c r="J272" s="26">
        <f t="shared" si="49"/>
        <v>0</v>
      </c>
      <c r="K272" s="26">
        <f t="shared" si="50"/>
        <v>0</v>
      </c>
      <c r="L272" s="26">
        <f t="shared" si="51"/>
        <v>0</v>
      </c>
      <c r="M272" s="26">
        <f t="shared" ca="1" si="43"/>
        <v>2.9455382855382559E-3</v>
      </c>
      <c r="N272" s="26">
        <f t="shared" ca="1" si="52"/>
        <v>0</v>
      </c>
      <c r="O272" s="54">
        <f t="shared" ca="1" si="53"/>
        <v>0</v>
      </c>
      <c r="P272" s="26">
        <f t="shared" ca="1" si="54"/>
        <v>0</v>
      </c>
      <c r="Q272" s="26">
        <f t="shared" ca="1" si="55"/>
        <v>0</v>
      </c>
      <c r="R272">
        <f t="shared" ca="1" si="44"/>
        <v>-2.9455382855382559E-3</v>
      </c>
    </row>
    <row r="273" spans="1:18">
      <c r="A273" s="112"/>
      <c r="B273" s="112"/>
      <c r="C273" s="112"/>
      <c r="D273" s="114">
        <f t="shared" si="45"/>
        <v>0</v>
      </c>
      <c r="E273" s="114">
        <f t="shared" si="45"/>
        <v>0</v>
      </c>
      <c r="F273" s="26">
        <f t="shared" si="46"/>
        <v>0</v>
      </c>
      <c r="G273" s="26">
        <f t="shared" si="46"/>
        <v>0</v>
      </c>
      <c r="H273" s="26">
        <f t="shared" si="47"/>
        <v>0</v>
      </c>
      <c r="I273" s="26">
        <f t="shared" si="48"/>
        <v>0</v>
      </c>
      <c r="J273" s="26">
        <f t="shared" si="49"/>
        <v>0</v>
      </c>
      <c r="K273" s="26">
        <f t="shared" si="50"/>
        <v>0</v>
      </c>
      <c r="L273" s="26">
        <f t="shared" si="51"/>
        <v>0</v>
      </c>
      <c r="M273" s="26">
        <f t="shared" ca="1" si="43"/>
        <v>2.9455382855382559E-3</v>
      </c>
      <c r="N273" s="26">
        <f t="shared" ca="1" si="52"/>
        <v>0</v>
      </c>
      <c r="O273" s="54">
        <f t="shared" ca="1" si="53"/>
        <v>0</v>
      </c>
      <c r="P273" s="26">
        <f t="shared" ca="1" si="54"/>
        <v>0</v>
      </c>
      <c r="Q273" s="26">
        <f t="shared" ca="1" si="55"/>
        <v>0</v>
      </c>
      <c r="R273">
        <f t="shared" ca="1" si="44"/>
        <v>-2.9455382855382559E-3</v>
      </c>
    </row>
    <row r="274" spans="1:18">
      <c r="A274" s="112"/>
      <c r="B274" s="112"/>
      <c r="C274" s="112"/>
      <c r="D274" s="114">
        <f t="shared" si="45"/>
        <v>0</v>
      </c>
      <c r="E274" s="114">
        <f t="shared" si="45"/>
        <v>0</v>
      </c>
      <c r="F274" s="26">
        <f t="shared" si="46"/>
        <v>0</v>
      </c>
      <c r="G274" s="26">
        <f t="shared" si="46"/>
        <v>0</v>
      </c>
      <c r="H274" s="26">
        <f t="shared" si="47"/>
        <v>0</v>
      </c>
      <c r="I274" s="26">
        <f t="shared" si="48"/>
        <v>0</v>
      </c>
      <c r="J274" s="26">
        <f t="shared" si="49"/>
        <v>0</v>
      </c>
      <c r="K274" s="26">
        <f t="shared" si="50"/>
        <v>0</v>
      </c>
      <c r="L274" s="26">
        <f t="shared" si="51"/>
        <v>0</v>
      </c>
      <c r="M274" s="26">
        <f t="shared" ca="1" si="43"/>
        <v>2.9455382855382559E-3</v>
      </c>
      <c r="N274" s="26">
        <f t="shared" ca="1" si="52"/>
        <v>0</v>
      </c>
      <c r="O274" s="54">
        <f t="shared" ca="1" si="53"/>
        <v>0</v>
      </c>
      <c r="P274" s="26">
        <f t="shared" ca="1" si="54"/>
        <v>0</v>
      </c>
      <c r="Q274" s="26">
        <f t="shared" ca="1" si="55"/>
        <v>0</v>
      </c>
      <c r="R274">
        <f t="shared" ca="1" si="44"/>
        <v>-2.9455382855382559E-3</v>
      </c>
    </row>
    <row r="275" spans="1:18">
      <c r="A275" s="112"/>
      <c r="B275" s="112"/>
      <c r="C275" s="112"/>
      <c r="D275" s="114">
        <f t="shared" si="45"/>
        <v>0</v>
      </c>
      <c r="E275" s="114">
        <f t="shared" si="45"/>
        <v>0</v>
      </c>
      <c r="F275" s="26">
        <f t="shared" si="46"/>
        <v>0</v>
      </c>
      <c r="G275" s="26">
        <f t="shared" si="46"/>
        <v>0</v>
      </c>
      <c r="H275" s="26">
        <f t="shared" si="47"/>
        <v>0</v>
      </c>
      <c r="I275" s="26">
        <f t="shared" si="48"/>
        <v>0</v>
      </c>
      <c r="J275" s="26">
        <f t="shared" si="49"/>
        <v>0</v>
      </c>
      <c r="K275" s="26">
        <f t="shared" si="50"/>
        <v>0</v>
      </c>
      <c r="L275" s="26">
        <f t="shared" si="51"/>
        <v>0</v>
      </c>
      <c r="M275" s="26">
        <f t="shared" ca="1" si="43"/>
        <v>2.9455382855382559E-3</v>
      </c>
      <c r="N275" s="26">
        <f t="shared" ca="1" si="52"/>
        <v>0</v>
      </c>
      <c r="O275" s="54">
        <f t="shared" ca="1" si="53"/>
        <v>0</v>
      </c>
      <c r="P275" s="26">
        <f t="shared" ca="1" si="54"/>
        <v>0</v>
      </c>
      <c r="Q275" s="26">
        <f t="shared" ca="1" si="55"/>
        <v>0</v>
      </c>
      <c r="R275">
        <f t="shared" ca="1" si="44"/>
        <v>-2.9455382855382559E-3</v>
      </c>
    </row>
    <row r="276" spans="1:18">
      <c r="A276" s="112"/>
      <c r="B276" s="112"/>
      <c r="C276" s="112"/>
      <c r="D276" s="114">
        <f t="shared" si="45"/>
        <v>0</v>
      </c>
      <c r="E276" s="114">
        <f t="shared" si="45"/>
        <v>0</v>
      </c>
      <c r="F276" s="26">
        <f t="shared" si="46"/>
        <v>0</v>
      </c>
      <c r="G276" s="26">
        <f t="shared" si="46"/>
        <v>0</v>
      </c>
      <c r="H276" s="26">
        <f t="shared" si="47"/>
        <v>0</v>
      </c>
      <c r="I276" s="26">
        <f t="shared" si="48"/>
        <v>0</v>
      </c>
      <c r="J276" s="26">
        <f t="shared" si="49"/>
        <v>0</v>
      </c>
      <c r="K276" s="26">
        <f t="shared" si="50"/>
        <v>0</v>
      </c>
      <c r="L276" s="26">
        <f t="shared" si="51"/>
        <v>0</v>
      </c>
      <c r="M276" s="26">
        <f t="shared" ca="1" si="43"/>
        <v>2.9455382855382559E-3</v>
      </c>
      <c r="N276" s="26">
        <f t="shared" ca="1" si="52"/>
        <v>0</v>
      </c>
      <c r="O276" s="54">
        <f t="shared" ca="1" si="53"/>
        <v>0</v>
      </c>
      <c r="P276" s="26">
        <f t="shared" ca="1" si="54"/>
        <v>0</v>
      </c>
      <c r="Q276" s="26">
        <f t="shared" ca="1" si="55"/>
        <v>0</v>
      </c>
      <c r="R276">
        <f t="shared" ca="1" si="44"/>
        <v>-2.9455382855382559E-3</v>
      </c>
    </row>
    <row r="277" spans="1:18">
      <c r="A277" s="112"/>
      <c r="B277" s="112"/>
      <c r="C277" s="112"/>
      <c r="D277" s="114">
        <f t="shared" si="45"/>
        <v>0</v>
      </c>
      <c r="E277" s="114">
        <f t="shared" si="45"/>
        <v>0</v>
      </c>
      <c r="F277" s="26">
        <f t="shared" si="46"/>
        <v>0</v>
      </c>
      <c r="G277" s="26">
        <f t="shared" si="46"/>
        <v>0</v>
      </c>
      <c r="H277" s="26">
        <f t="shared" si="47"/>
        <v>0</v>
      </c>
      <c r="I277" s="26">
        <f t="shared" si="48"/>
        <v>0</v>
      </c>
      <c r="J277" s="26">
        <f t="shared" si="49"/>
        <v>0</v>
      </c>
      <c r="K277" s="26">
        <f t="shared" si="50"/>
        <v>0</v>
      </c>
      <c r="L277" s="26">
        <f t="shared" si="51"/>
        <v>0</v>
      </c>
      <c r="M277" s="26">
        <f t="shared" ref="M277:M342" ca="1" si="56">+E$4+E$5*D277+E$6*D277^2</f>
        <v>2.9455382855382559E-3</v>
      </c>
      <c r="N277" s="26">
        <f t="shared" ca="1" si="52"/>
        <v>0</v>
      </c>
      <c r="O277" s="54">
        <f t="shared" ca="1" si="53"/>
        <v>0</v>
      </c>
      <c r="P277" s="26">
        <f t="shared" ca="1" si="54"/>
        <v>0</v>
      </c>
      <c r="Q277" s="26">
        <f t="shared" ca="1" si="55"/>
        <v>0</v>
      </c>
      <c r="R277">
        <f t="shared" ref="R277:R342" ca="1" si="57">+E277-M277</f>
        <v>-2.9455382855382559E-3</v>
      </c>
    </row>
    <row r="278" spans="1:18">
      <c r="A278" s="112"/>
      <c r="B278" s="112"/>
      <c r="C278" s="112"/>
      <c r="D278" s="114">
        <f t="shared" ref="D278:E341" si="58">A278/A$18</f>
        <v>0</v>
      </c>
      <c r="E278" s="114">
        <f t="shared" si="58"/>
        <v>0</v>
      </c>
      <c r="F278" s="26">
        <f t="shared" ref="F278:G341" si="59">$C278*D278</f>
        <v>0</v>
      </c>
      <c r="G278" s="26">
        <f t="shared" si="59"/>
        <v>0</v>
      </c>
      <c r="H278" s="26">
        <f t="shared" ref="H278:H341" si="60">C278*D278*D278</f>
        <v>0</v>
      </c>
      <c r="I278" s="26">
        <f t="shared" ref="I278:I341" si="61">C278*D278*D278*D278</f>
        <v>0</v>
      </c>
      <c r="J278" s="26">
        <f t="shared" ref="J278:J341" si="62">C278*D278*D278*D278*D278</f>
        <v>0</v>
      </c>
      <c r="K278" s="26">
        <f t="shared" ref="K278:K341" si="63">C278*E278*D278</f>
        <v>0</v>
      </c>
      <c r="L278" s="26">
        <f t="shared" ref="L278:L341" si="64">C278*E278*D278*D278</f>
        <v>0</v>
      </c>
      <c r="M278" s="26">
        <f t="shared" ca="1" si="56"/>
        <v>2.9455382855382559E-3</v>
      </c>
      <c r="N278" s="26">
        <f t="shared" ref="N278:N341" ca="1" si="65">C278*(M278-E278)^2</f>
        <v>0</v>
      </c>
      <c r="O278" s="54">
        <f t="shared" ref="O278:O341" ca="1" si="66">(C278*O$1-O$2*F278+O$3*H278)^2</f>
        <v>0</v>
      </c>
      <c r="P278" s="26">
        <f t="shared" ref="P278:P341" ca="1" si="67">(-C278*O$2+O$4*F278-O$5*H278)^2</f>
        <v>0</v>
      </c>
      <c r="Q278" s="26">
        <f t="shared" ref="Q278:Q341" ca="1" si="68">+(C278*O$3-F278*O$5+H278*O$6)^2</f>
        <v>0</v>
      </c>
      <c r="R278">
        <f t="shared" ca="1" si="57"/>
        <v>-2.9455382855382559E-3</v>
      </c>
    </row>
    <row r="279" spans="1:18">
      <c r="A279" s="112"/>
      <c r="B279" s="112"/>
      <c r="C279" s="112"/>
      <c r="D279" s="114">
        <f t="shared" si="58"/>
        <v>0</v>
      </c>
      <c r="E279" s="114">
        <f t="shared" si="58"/>
        <v>0</v>
      </c>
      <c r="F279" s="26">
        <f t="shared" si="59"/>
        <v>0</v>
      </c>
      <c r="G279" s="26">
        <f t="shared" si="59"/>
        <v>0</v>
      </c>
      <c r="H279" s="26">
        <f t="shared" si="60"/>
        <v>0</v>
      </c>
      <c r="I279" s="26">
        <f t="shared" si="61"/>
        <v>0</v>
      </c>
      <c r="J279" s="26">
        <f t="shared" si="62"/>
        <v>0</v>
      </c>
      <c r="K279" s="26">
        <f t="shared" si="63"/>
        <v>0</v>
      </c>
      <c r="L279" s="26">
        <f t="shared" si="64"/>
        <v>0</v>
      </c>
      <c r="M279" s="26">
        <f t="shared" ca="1" si="56"/>
        <v>2.9455382855382559E-3</v>
      </c>
      <c r="N279" s="26">
        <f t="shared" ca="1" si="65"/>
        <v>0</v>
      </c>
      <c r="O279" s="54">
        <f t="shared" ca="1" si="66"/>
        <v>0</v>
      </c>
      <c r="P279" s="26">
        <f t="shared" ca="1" si="67"/>
        <v>0</v>
      </c>
      <c r="Q279" s="26">
        <f t="shared" ca="1" si="68"/>
        <v>0</v>
      </c>
      <c r="R279">
        <f t="shared" ca="1" si="57"/>
        <v>-2.9455382855382559E-3</v>
      </c>
    </row>
    <row r="280" spans="1:18">
      <c r="A280" s="112"/>
      <c r="B280" s="112"/>
      <c r="C280" s="112"/>
      <c r="D280" s="114">
        <f t="shared" si="58"/>
        <v>0</v>
      </c>
      <c r="E280" s="114">
        <f t="shared" si="58"/>
        <v>0</v>
      </c>
      <c r="F280" s="26">
        <f t="shared" si="59"/>
        <v>0</v>
      </c>
      <c r="G280" s="26">
        <f t="shared" si="59"/>
        <v>0</v>
      </c>
      <c r="H280" s="26">
        <f t="shared" si="60"/>
        <v>0</v>
      </c>
      <c r="I280" s="26">
        <f t="shared" si="61"/>
        <v>0</v>
      </c>
      <c r="J280" s="26">
        <f t="shared" si="62"/>
        <v>0</v>
      </c>
      <c r="K280" s="26">
        <f t="shared" si="63"/>
        <v>0</v>
      </c>
      <c r="L280" s="26">
        <f t="shared" si="64"/>
        <v>0</v>
      </c>
      <c r="M280" s="26">
        <f t="shared" ca="1" si="56"/>
        <v>2.9455382855382559E-3</v>
      </c>
      <c r="N280" s="26">
        <f t="shared" ca="1" si="65"/>
        <v>0</v>
      </c>
      <c r="O280" s="54">
        <f t="shared" ca="1" si="66"/>
        <v>0</v>
      </c>
      <c r="P280" s="26">
        <f t="shared" ca="1" si="67"/>
        <v>0</v>
      </c>
      <c r="Q280" s="26">
        <f t="shared" ca="1" si="68"/>
        <v>0</v>
      </c>
      <c r="R280">
        <f t="shared" ca="1" si="57"/>
        <v>-2.9455382855382559E-3</v>
      </c>
    </row>
    <row r="281" spans="1:18">
      <c r="A281" s="112"/>
      <c r="B281" s="112"/>
      <c r="C281" s="112"/>
      <c r="D281" s="114">
        <f t="shared" si="58"/>
        <v>0</v>
      </c>
      <c r="E281" s="114">
        <f t="shared" si="58"/>
        <v>0</v>
      </c>
      <c r="F281" s="26">
        <f t="shared" si="59"/>
        <v>0</v>
      </c>
      <c r="G281" s="26">
        <f t="shared" si="59"/>
        <v>0</v>
      </c>
      <c r="H281" s="26">
        <f t="shared" si="60"/>
        <v>0</v>
      </c>
      <c r="I281" s="26">
        <f t="shared" si="61"/>
        <v>0</v>
      </c>
      <c r="J281" s="26">
        <f t="shared" si="62"/>
        <v>0</v>
      </c>
      <c r="K281" s="26">
        <f t="shared" si="63"/>
        <v>0</v>
      </c>
      <c r="L281" s="26">
        <f t="shared" si="64"/>
        <v>0</v>
      </c>
      <c r="M281" s="26">
        <f t="shared" ca="1" si="56"/>
        <v>2.9455382855382559E-3</v>
      </c>
      <c r="N281" s="26">
        <f t="shared" ca="1" si="65"/>
        <v>0</v>
      </c>
      <c r="O281" s="54">
        <f t="shared" ca="1" si="66"/>
        <v>0</v>
      </c>
      <c r="P281" s="26">
        <f t="shared" ca="1" si="67"/>
        <v>0</v>
      </c>
      <c r="Q281" s="26">
        <f t="shared" ca="1" si="68"/>
        <v>0</v>
      </c>
      <c r="R281">
        <f t="shared" ca="1" si="57"/>
        <v>-2.9455382855382559E-3</v>
      </c>
    </row>
    <row r="282" spans="1:18">
      <c r="A282" s="112"/>
      <c r="B282" s="112"/>
      <c r="C282" s="112"/>
      <c r="D282" s="114">
        <f t="shared" si="58"/>
        <v>0</v>
      </c>
      <c r="E282" s="114">
        <f t="shared" si="58"/>
        <v>0</v>
      </c>
      <c r="F282" s="26">
        <f t="shared" si="59"/>
        <v>0</v>
      </c>
      <c r="G282" s="26">
        <f t="shared" si="59"/>
        <v>0</v>
      </c>
      <c r="H282" s="26">
        <f t="shared" si="60"/>
        <v>0</v>
      </c>
      <c r="I282" s="26">
        <f t="shared" si="61"/>
        <v>0</v>
      </c>
      <c r="J282" s="26">
        <f t="shared" si="62"/>
        <v>0</v>
      </c>
      <c r="K282" s="26">
        <f t="shared" si="63"/>
        <v>0</v>
      </c>
      <c r="L282" s="26">
        <f t="shared" si="64"/>
        <v>0</v>
      </c>
      <c r="M282" s="26">
        <f t="shared" ca="1" si="56"/>
        <v>2.9455382855382559E-3</v>
      </c>
      <c r="N282" s="26">
        <f t="shared" ca="1" si="65"/>
        <v>0</v>
      </c>
      <c r="O282" s="54">
        <f t="shared" ca="1" si="66"/>
        <v>0</v>
      </c>
      <c r="P282" s="26">
        <f t="shared" ca="1" si="67"/>
        <v>0</v>
      </c>
      <c r="Q282" s="26">
        <f t="shared" ca="1" si="68"/>
        <v>0</v>
      </c>
      <c r="R282">
        <f t="shared" ca="1" si="57"/>
        <v>-2.9455382855382559E-3</v>
      </c>
    </row>
    <row r="283" spans="1:18">
      <c r="A283" s="112"/>
      <c r="B283" s="112"/>
      <c r="C283" s="112"/>
      <c r="D283" s="114">
        <f t="shared" si="58"/>
        <v>0</v>
      </c>
      <c r="E283" s="114">
        <f t="shared" si="58"/>
        <v>0</v>
      </c>
      <c r="F283" s="26">
        <f t="shared" si="59"/>
        <v>0</v>
      </c>
      <c r="G283" s="26">
        <f t="shared" si="59"/>
        <v>0</v>
      </c>
      <c r="H283" s="26">
        <f t="shared" si="60"/>
        <v>0</v>
      </c>
      <c r="I283" s="26">
        <f t="shared" si="61"/>
        <v>0</v>
      </c>
      <c r="J283" s="26">
        <f t="shared" si="62"/>
        <v>0</v>
      </c>
      <c r="K283" s="26">
        <f t="shared" si="63"/>
        <v>0</v>
      </c>
      <c r="L283" s="26">
        <f t="shared" si="64"/>
        <v>0</v>
      </c>
      <c r="M283" s="26">
        <f t="shared" ca="1" si="56"/>
        <v>2.9455382855382559E-3</v>
      </c>
      <c r="N283" s="26">
        <f t="shared" ca="1" si="65"/>
        <v>0</v>
      </c>
      <c r="O283" s="54">
        <f t="shared" ca="1" si="66"/>
        <v>0</v>
      </c>
      <c r="P283" s="26">
        <f t="shared" ca="1" si="67"/>
        <v>0</v>
      </c>
      <c r="Q283" s="26">
        <f t="shared" ca="1" si="68"/>
        <v>0</v>
      </c>
      <c r="R283">
        <f t="shared" ca="1" si="57"/>
        <v>-2.9455382855382559E-3</v>
      </c>
    </row>
    <row r="284" spans="1:18">
      <c r="A284" s="112"/>
      <c r="B284" s="112"/>
      <c r="C284" s="112"/>
      <c r="D284" s="114">
        <f t="shared" si="58"/>
        <v>0</v>
      </c>
      <c r="E284" s="114">
        <f t="shared" si="58"/>
        <v>0</v>
      </c>
      <c r="F284" s="26">
        <f t="shared" si="59"/>
        <v>0</v>
      </c>
      <c r="G284" s="26">
        <f t="shared" si="59"/>
        <v>0</v>
      </c>
      <c r="H284" s="26">
        <f t="shared" si="60"/>
        <v>0</v>
      </c>
      <c r="I284" s="26">
        <f t="shared" si="61"/>
        <v>0</v>
      </c>
      <c r="J284" s="26">
        <f t="shared" si="62"/>
        <v>0</v>
      </c>
      <c r="K284" s="26">
        <f t="shared" si="63"/>
        <v>0</v>
      </c>
      <c r="L284" s="26">
        <f t="shared" si="64"/>
        <v>0</v>
      </c>
      <c r="M284" s="26">
        <f t="shared" ca="1" si="56"/>
        <v>2.9455382855382559E-3</v>
      </c>
      <c r="N284" s="26">
        <f t="shared" ca="1" si="65"/>
        <v>0</v>
      </c>
      <c r="O284" s="54">
        <f t="shared" ca="1" si="66"/>
        <v>0</v>
      </c>
      <c r="P284" s="26">
        <f t="shared" ca="1" si="67"/>
        <v>0</v>
      </c>
      <c r="Q284" s="26">
        <f t="shared" ca="1" si="68"/>
        <v>0</v>
      </c>
      <c r="R284">
        <f t="shared" ca="1" si="57"/>
        <v>-2.9455382855382559E-3</v>
      </c>
    </row>
    <row r="285" spans="1:18">
      <c r="A285" s="112"/>
      <c r="B285" s="112"/>
      <c r="C285" s="112"/>
      <c r="D285" s="114">
        <f t="shared" si="58"/>
        <v>0</v>
      </c>
      <c r="E285" s="114">
        <f t="shared" si="58"/>
        <v>0</v>
      </c>
      <c r="F285" s="26">
        <f t="shared" si="59"/>
        <v>0</v>
      </c>
      <c r="G285" s="26">
        <f t="shared" si="59"/>
        <v>0</v>
      </c>
      <c r="H285" s="26">
        <f t="shared" si="60"/>
        <v>0</v>
      </c>
      <c r="I285" s="26">
        <f t="shared" si="61"/>
        <v>0</v>
      </c>
      <c r="J285" s="26">
        <f t="shared" si="62"/>
        <v>0</v>
      </c>
      <c r="K285" s="26">
        <f t="shared" si="63"/>
        <v>0</v>
      </c>
      <c r="L285" s="26">
        <f t="shared" si="64"/>
        <v>0</v>
      </c>
      <c r="M285" s="26">
        <f t="shared" ca="1" si="56"/>
        <v>2.9455382855382559E-3</v>
      </c>
      <c r="N285" s="26">
        <f t="shared" ca="1" si="65"/>
        <v>0</v>
      </c>
      <c r="O285" s="54">
        <f t="shared" ca="1" si="66"/>
        <v>0</v>
      </c>
      <c r="P285" s="26">
        <f t="shared" ca="1" si="67"/>
        <v>0</v>
      </c>
      <c r="Q285" s="26">
        <f t="shared" ca="1" si="68"/>
        <v>0</v>
      </c>
      <c r="R285">
        <f t="shared" ca="1" si="57"/>
        <v>-2.9455382855382559E-3</v>
      </c>
    </row>
    <row r="286" spans="1:18">
      <c r="A286" s="112"/>
      <c r="B286" s="112"/>
      <c r="C286" s="112"/>
      <c r="D286" s="114">
        <f t="shared" si="58"/>
        <v>0</v>
      </c>
      <c r="E286" s="114">
        <f t="shared" si="58"/>
        <v>0</v>
      </c>
      <c r="F286" s="26">
        <f t="shared" si="59"/>
        <v>0</v>
      </c>
      <c r="G286" s="26">
        <f t="shared" si="59"/>
        <v>0</v>
      </c>
      <c r="H286" s="26">
        <f t="shared" si="60"/>
        <v>0</v>
      </c>
      <c r="I286" s="26">
        <f t="shared" si="61"/>
        <v>0</v>
      </c>
      <c r="J286" s="26">
        <f t="shared" si="62"/>
        <v>0</v>
      </c>
      <c r="K286" s="26">
        <f t="shared" si="63"/>
        <v>0</v>
      </c>
      <c r="L286" s="26">
        <f t="shared" si="64"/>
        <v>0</v>
      </c>
      <c r="M286" s="26">
        <f t="shared" ca="1" si="56"/>
        <v>2.9455382855382559E-3</v>
      </c>
      <c r="N286" s="26">
        <f t="shared" ca="1" si="65"/>
        <v>0</v>
      </c>
      <c r="O286" s="54">
        <f t="shared" ca="1" si="66"/>
        <v>0</v>
      </c>
      <c r="P286" s="26">
        <f t="shared" ca="1" si="67"/>
        <v>0</v>
      </c>
      <c r="Q286" s="26">
        <f t="shared" ca="1" si="68"/>
        <v>0</v>
      </c>
      <c r="R286">
        <f t="shared" ca="1" si="57"/>
        <v>-2.9455382855382559E-3</v>
      </c>
    </row>
    <row r="287" spans="1:18">
      <c r="A287" s="112"/>
      <c r="B287" s="112"/>
      <c r="C287" s="112"/>
      <c r="D287" s="114">
        <f t="shared" si="58"/>
        <v>0</v>
      </c>
      <c r="E287" s="114">
        <f t="shared" si="58"/>
        <v>0</v>
      </c>
      <c r="F287" s="26">
        <f t="shared" si="59"/>
        <v>0</v>
      </c>
      <c r="G287" s="26">
        <f t="shared" si="59"/>
        <v>0</v>
      </c>
      <c r="H287" s="26">
        <f t="shared" si="60"/>
        <v>0</v>
      </c>
      <c r="I287" s="26">
        <f t="shared" si="61"/>
        <v>0</v>
      </c>
      <c r="J287" s="26">
        <f t="shared" si="62"/>
        <v>0</v>
      </c>
      <c r="K287" s="26">
        <f t="shared" si="63"/>
        <v>0</v>
      </c>
      <c r="L287" s="26">
        <f t="shared" si="64"/>
        <v>0</v>
      </c>
      <c r="M287" s="26">
        <f t="shared" ca="1" si="56"/>
        <v>2.9455382855382559E-3</v>
      </c>
      <c r="N287" s="26">
        <f t="shared" ca="1" si="65"/>
        <v>0</v>
      </c>
      <c r="O287" s="54">
        <f t="shared" ca="1" si="66"/>
        <v>0</v>
      </c>
      <c r="P287" s="26">
        <f t="shared" ca="1" si="67"/>
        <v>0</v>
      </c>
      <c r="Q287" s="26">
        <f t="shared" ca="1" si="68"/>
        <v>0</v>
      </c>
      <c r="R287">
        <f t="shared" ca="1" si="57"/>
        <v>-2.9455382855382559E-3</v>
      </c>
    </row>
    <row r="288" spans="1:18">
      <c r="A288" s="112"/>
      <c r="B288" s="112"/>
      <c r="C288" s="112"/>
      <c r="D288" s="114">
        <f t="shared" si="58"/>
        <v>0</v>
      </c>
      <c r="E288" s="114">
        <f t="shared" si="58"/>
        <v>0</v>
      </c>
      <c r="F288" s="26">
        <f t="shared" si="59"/>
        <v>0</v>
      </c>
      <c r="G288" s="26">
        <f t="shared" si="59"/>
        <v>0</v>
      </c>
      <c r="H288" s="26">
        <f t="shared" si="60"/>
        <v>0</v>
      </c>
      <c r="I288" s="26">
        <f t="shared" si="61"/>
        <v>0</v>
      </c>
      <c r="J288" s="26">
        <f t="shared" si="62"/>
        <v>0</v>
      </c>
      <c r="K288" s="26">
        <f t="shared" si="63"/>
        <v>0</v>
      </c>
      <c r="L288" s="26">
        <f t="shared" si="64"/>
        <v>0</v>
      </c>
      <c r="M288" s="26">
        <f t="shared" ca="1" si="56"/>
        <v>2.9455382855382559E-3</v>
      </c>
      <c r="N288" s="26">
        <f t="shared" ca="1" si="65"/>
        <v>0</v>
      </c>
      <c r="O288" s="54">
        <f t="shared" ca="1" si="66"/>
        <v>0</v>
      </c>
      <c r="P288" s="26">
        <f t="shared" ca="1" si="67"/>
        <v>0</v>
      </c>
      <c r="Q288" s="26">
        <f t="shared" ca="1" si="68"/>
        <v>0</v>
      </c>
      <c r="R288">
        <f t="shared" ca="1" si="57"/>
        <v>-2.9455382855382559E-3</v>
      </c>
    </row>
    <row r="289" spans="1:18">
      <c r="A289" s="112"/>
      <c r="B289" s="112"/>
      <c r="C289" s="112"/>
      <c r="D289" s="114">
        <f t="shared" si="58"/>
        <v>0</v>
      </c>
      <c r="E289" s="114">
        <f t="shared" si="58"/>
        <v>0</v>
      </c>
      <c r="F289" s="26">
        <f t="shared" si="59"/>
        <v>0</v>
      </c>
      <c r="G289" s="26">
        <f t="shared" si="59"/>
        <v>0</v>
      </c>
      <c r="H289" s="26">
        <f t="shared" si="60"/>
        <v>0</v>
      </c>
      <c r="I289" s="26">
        <f t="shared" si="61"/>
        <v>0</v>
      </c>
      <c r="J289" s="26">
        <f t="shared" si="62"/>
        <v>0</v>
      </c>
      <c r="K289" s="26">
        <f t="shared" si="63"/>
        <v>0</v>
      </c>
      <c r="L289" s="26">
        <f t="shared" si="64"/>
        <v>0</v>
      </c>
      <c r="M289" s="26">
        <f t="shared" ca="1" si="56"/>
        <v>2.9455382855382559E-3</v>
      </c>
      <c r="N289" s="26">
        <f t="shared" ca="1" si="65"/>
        <v>0</v>
      </c>
      <c r="O289" s="54">
        <f t="shared" ca="1" si="66"/>
        <v>0</v>
      </c>
      <c r="P289" s="26">
        <f t="shared" ca="1" si="67"/>
        <v>0</v>
      </c>
      <c r="Q289" s="26">
        <f t="shared" ca="1" si="68"/>
        <v>0</v>
      </c>
      <c r="R289">
        <f t="shared" ca="1" si="57"/>
        <v>-2.9455382855382559E-3</v>
      </c>
    </row>
    <row r="290" spans="1:18">
      <c r="A290" s="112"/>
      <c r="B290" s="112"/>
      <c r="C290" s="112"/>
      <c r="D290" s="114">
        <f t="shared" si="58"/>
        <v>0</v>
      </c>
      <c r="E290" s="114">
        <f t="shared" si="58"/>
        <v>0</v>
      </c>
      <c r="F290" s="26">
        <f t="shared" si="59"/>
        <v>0</v>
      </c>
      <c r="G290" s="26">
        <f t="shared" si="59"/>
        <v>0</v>
      </c>
      <c r="H290" s="26">
        <f t="shared" si="60"/>
        <v>0</v>
      </c>
      <c r="I290" s="26">
        <f t="shared" si="61"/>
        <v>0</v>
      </c>
      <c r="J290" s="26">
        <f t="shared" si="62"/>
        <v>0</v>
      </c>
      <c r="K290" s="26">
        <f t="shared" si="63"/>
        <v>0</v>
      </c>
      <c r="L290" s="26">
        <f t="shared" si="64"/>
        <v>0</v>
      </c>
      <c r="M290" s="26">
        <f t="shared" ca="1" si="56"/>
        <v>2.9455382855382559E-3</v>
      </c>
      <c r="N290" s="26">
        <f t="shared" ca="1" si="65"/>
        <v>0</v>
      </c>
      <c r="O290" s="54">
        <f t="shared" ca="1" si="66"/>
        <v>0</v>
      </c>
      <c r="P290" s="26">
        <f t="shared" ca="1" si="67"/>
        <v>0</v>
      </c>
      <c r="Q290" s="26">
        <f t="shared" ca="1" si="68"/>
        <v>0</v>
      </c>
      <c r="R290">
        <f t="shared" ca="1" si="57"/>
        <v>-2.9455382855382559E-3</v>
      </c>
    </row>
    <row r="291" spans="1:18">
      <c r="A291" s="112"/>
      <c r="B291" s="112"/>
      <c r="C291" s="112"/>
      <c r="D291" s="114">
        <f t="shared" si="58"/>
        <v>0</v>
      </c>
      <c r="E291" s="114">
        <f t="shared" si="58"/>
        <v>0</v>
      </c>
      <c r="F291" s="26">
        <f t="shared" si="59"/>
        <v>0</v>
      </c>
      <c r="G291" s="26">
        <f t="shared" si="59"/>
        <v>0</v>
      </c>
      <c r="H291" s="26">
        <f t="shared" si="60"/>
        <v>0</v>
      </c>
      <c r="I291" s="26">
        <f t="shared" si="61"/>
        <v>0</v>
      </c>
      <c r="J291" s="26">
        <f t="shared" si="62"/>
        <v>0</v>
      </c>
      <c r="K291" s="26">
        <f t="shared" si="63"/>
        <v>0</v>
      </c>
      <c r="L291" s="26">
        <f t="shared" si="64"/>
        <v>0</v>
      </c>
      <c r="M291" s="26">
        <f t="shared" ca="1" si="56"/>
        <v>2.9455382855382559E-3</v>
      </c>
      <c r="N291" s="26">
        <f t="shared" ca="1" si="65"/>
        <v>0</v>
      </c>
      <c r="O291" s="54">
        <f t="shared" ca="1" si="66"/>
        <v>0</v>
      </c>
      <c r="P291" s="26">
        <f t="shared" ca="1" si="67"/>
        <v>0</v>
      </c>
      <c r="Q291" s="26">
        <f t="shared" ca="1" si="68"/>
        <v>0</v>
      </c>
      <c r="R291">
        <f t="shared" ca="1" si="57"/>
        <v>-2.9455382855382559E-3</v>
      </c>
    </row>
    <row r="292" spans="1:18">
      <c r="A292" s="112"/>
      <c r="B292" s="112"/>
      <c r="C292" s="112"/>
      <c r="D292" s="114">
        <f t="shared" si="58"/>
        <v>0</v>
      </c>
      <c r="E292" s="114">
        <f t="shared" si="58"/>
        <v>0</v>
      </c>
      <c r="F292" s="26">
        <f t="shared" si="59"/>
        <v>0</v>
      </c>
      <c r="G292" s="26">
        <f t="shared" si="59"/>
        <v>0</v>
      </c>
      <c r="H292" s="26">
        <f t="shared" si="60"/>
        <v>0</v>
      </c>
      <c r="I292" s="26">
        <f t="shared" si="61"/>
        <v>0</v>
      </c>
      <c r="J292" s="26">
        <f t="shared" si="62"/>
        <v>0</v>
      </c>
      <c r="K292" s="26">
        <f t="shared" si="63"/>
        <v>0</v>
      </c>
      <c r="L292" s="26">
        <f t="shared" si="64"/>
        <v>0</v>
      </c>
      <c r="M292" s="26">
        <f t="shared" ca="1" si="56"/>
        <v>2.9455382855382559E-3</v>
      </c>
      <c r="N292" s="26">
        <f t="shared" ca="1" si="65"/>
        <v>0</v>
      </c>
      <c r="O292" s="54">
        <f t="shared" ca="1" si="66"/>
        <v>0</v>
      </c>
      <c r="P292" s="26">
        <f t="shared" ca="1" si="67"/>
        <v>0</v>
      </c>
      <c r="Q292" s="26">
        <f t="shared" ca="1" si="68"/>
        <v>0</v>
      </c>
      <c r="R292">
        <f t="shared" ca="1" si="57"/>
        <v>-2.9455382855382559E-3</v>
      </c>
    </row>
    <row r="293" spans="1:18">
      <c r="A293" s="112"/>
      <c r="B293" s="112"/>
      <c r="C293" s="112"/>
      <c r="D293" s="114">
        <f t="shared" si="58"/>
        <v>0</v>
      </c>
      <c r="E293" s="114">
        <f t="shared" si="58"/>
        <v>0</v>
      </c>
      <c r="F293" s="26">
        <f t="shared" si="59"/>
        <v>0</v>
      </c>
      <c r="G293" s="26">
        <f t="shared" si="59"/>
        <v>0</v>
      </c>
      <c r="H293" s="26">
        <f t="shared" si="60"/>
        <v>0</v>
      </c>
      <c r="I293" s="26">
        <f t="shared" si="61"/>
        <v>0</v>
      </c>
      <c r="J293" s="26">
        <f t="shared" si="62"/>
        <v>0</v>
      </c>
      <c r="K293" s="26">
        <f t="shared" si="63"/>
        <v>0</v>
      </c>
      <c r="L293" s="26">
        <f t="shared" si="64"/>
        <v>0</v>
      </c>
      <c r="M293" s="26">
        <f t="shared" ca="1" si="56"/>
        <v>2.9455382855382559E-3</v>
      </c>
      <c r="N293" s="26">
        <f t="shared" ca="1" si="65"/>
        <v>0</v>
      </c>
      <c r="O293" s="54">
        <f t="shared" ca="1" si="66"/>
        <v>0</v>
      </c>
      <c r="P293" s="26">
        <f t="shared" ca="1" si="67"/>
        <v>0</v>
      </c>
      <c r="Q293" s="26">
        <f t="shared" ca="1" si="68"/>
        <v>0</v>
      </c>
      <c r="R293">
        <f t="shared" ca="1" si="57"/>
        <v>-2.9455382855382559E-3</v>
      </c>
    </row>
    <row r="294" spans="1:18">
      <c r="A294" s="112"/>
      <c r="B294" s="112"/>
      <c r="C294" s="112"/>
      <c r="D294" s="114">
        <f t="shared" si="58"/>
        <v>0</v>
      </c>
      <c r="E294" s="114">
        <f t="shared" si="58"/>
        <v>0</v>
      </c>
      <c r="F294" s="26">
        <f t="shared" si="59"/>
        <v>0</v>
      </c>
      <c r="G294" s="26">
        <f t="shared" si="59"/>
        <v>0</v>
      </c>
      <c r="H294" s="26">
        <f t="shared" si="60"/>
        <v>0</v>
      </c>
      <c r="I294" s="26">
        <f t="shared" si="61"/>
        <v>0</v>
      </c>
      <c r="J294" s="26">
        <f t="shared" si="62"/>
        <v>0</v>
      </c>
      <c r="K294" s="26">
        <f t="shared" si="63"/>
        <v>0</v>
      </c>
      <c r="L294" s="26">
        <f t="shared" si="64"/>
        <v>0</v>
      </c>
      <c r="M294" s="26">
        <f t="shared" ca="1" si="56"/>
        <v>2.9455382855382559E-3</v>
      </c>
      <c r="N294" s="26">
        <f t="shared" ca="1" si="65"/>
        <v>0</v>
      </c>
      <c r="O294" s="54">
        <f t="shared" ca="1" si="66"/>
        <v>0</v>
      </c>
      <c r="P294" s="26">
        <f t="shared" ca="1" si="67"/>
        <v>0</v>
      </c>
      <c r="Q294" s="26">
        <f t="shared" ca="1" si="68"/>
        <v>0</v>
      </c>
      <c r="R294">
        <f t="shared" ca="1" si="57"/>
        <v>-2.9455382855382559E-3</v>
      </c>
    </row>
    <row r="295" spans="1:18">
      <c r="A295" s="112"/>
      <c r="B295" s="112"/>
      <c r="C295" s="112"/>
      <c r="D295" s="114">
        <f t="shared" si="58"/>
        <v>0</v>
      </c>
      <c r="E295" s="114">
        <f t="shared" si="58"/>
        <v>0</v>
      </c>
      <c r="F295" s="26">
        <f t="shared" si="59"/>
        <v>0</v>
      </c>
      <c r="G295" s="26">
        <f t="shared" si="59"/>
        <v>0</v>
      </c>
      <c r="H295" s="26">
        <f t="shared" si="60"/>
        <v>0</v>
      </c>
      <c r="I295" s="26">
        <f t="shared" si="61"/>
        <v>0</v>
      </c>
      <c r="J295" s="26">
        <f t="shared" si="62"/>
        <v>0</v>
      </c>
      <c r="K295" s="26">
        <f t="shared" si="63"/>
        <v>0</v>
      </c>
      <c r="L295" s="26">
        <f t="shared" si="64"/>
        <v>0</v>
      </c>
      <c r="M295" s="26">
        <f t="shared" ca="1" si="56"/>
        <v>2.9455382855382559E-3</v>
      </c>
      <c r="N295" s="26">
        <f t="shared" ca="1" si="65"/>
        <v>0</v>
      </c>
      <c r="O295" s="54">
        <f t="shared" ca="1" si="66"/>
        <v>0</v>
      </c>
      <c r="P295" s="26">
        <f t="shared" ca="1" si="67"/>
        <v>0</v>
      </c>
      <c r="Q295" s="26">
        <f t="shared" ca="1" si="68"/>
        <v>0</v>
      </c>
      <c r="R295">
        <f t="shared" ca="1" si="57"/>
        <v>-2.9455382855382559E-3</v>
      </c>
    </row>
    <row r="296" spans="1:18">
      <c r="A296" s="112"/>
      <c r="B296" s="112"/>
      <c r="C296" s="112"/>
      <c r="D296" s="114">
        <f t="shared" si="58"/>
        <v>0</v>
      </c>
      <c r="E296" s="114">
        <f t="shared" si="58"/>
        <v>0</v>
      </c>
      <c r="F296" s="26">
        <f t="shared" si="59"/>
        <v>0</v>
      </c>
      <c r="G296" s="26">
        <f t="shared" si="59"/>
        <v>0</v>
      </c>
      <c r="H296" s="26">
        <f t="shared" si="60"/>
        <v>0</v>
      </c>
      <c r="I296" s="26">
        <f t="shared" si="61"/>
        <v>0</v>
      </c>
      <c r="J296" s="26">
        <f t="shared" si="62"/>
        <v>0</v>
      </c>
      <c r="K296" s="26">
        <f t="shared" si="63"/>
        <v>0</v>
      </c>
      <c r="L296" s="26">
        <f t="shared" si="64"/>
        <v>0</v>
      </c>
      <c r="M296" s="26">
        <f t="shared" ca="1" si="56"/>
        <v>2.9455382855382559E-3</v>
      </c>
      <c r="N296" s="26">
        <f t="shared" ca="1" si="65"/>
        <v>0</v>
      </c>
      <c r="O296" s="54">
        <f t="shared" ca="1" si="66"/>
        <v>0</v>
      </c>
      <c r="P296" s="26">
        <f t="shared" ca="1" si="67"/>
        <v>0</v>
      </c>
      <c r="Q296" s="26">
        <f t="shared" ca="1" si="68"/>
        <v>0</v>
      </c>
      <c r="R296">
        <f t="shared" ca="1" si="57"/>
        <v>-2.9455382855382559E-3</v>
      </c>
    </row>
    <row r="297" spans="1:18">
      <c r="A297" s="112"/>
      <c r="B297" s="112"/>
      <c r="C297" s="112"/>
      <c r="D297" s="114">
        <f t="shared" si="58"/>
        <v>0</v>
      </c>
      <c r="E297" s="114">
        <f t="shared" si="58"/>
        <v>0</v>
      </c>
      <c r="F297" s="26">
        <f t="shared" si="59"/>
        <v>0</v>
      </c>
      <c r="G297" s="26">
        <f t="shared" si="59"/>
        <v>0</v>
      </c>
      <c r="H297" s="26">
        <f t="shared" si="60"/>
        <v>0</v>
      </c>
      <c r="I297" s="26">
        <f t="shared" si="61"/>
        <v>0</v>
      </c>
      <c r="J297" s="26">
        <f t="shared" si="62"/>
        <v>0</v>
      </c>
      <c r="K297" s="26">
        <f t="shared" si="63"/>
        <v>0</v>
      </c>
      <c r="L297" s="26">
        <f t="shared" si="64"/>
        <v>0</v>
      </c>
      <c r="M297" s="26">
        <f t="shared" ca="1" si="56"/>
        <v>2.9455382855382559E-3</v>
      </c>
      <c r="N297" s="26">
        <f t="shared" ca="1" si="65"/>
        <v>0</v>
      </c>
      <c r="O297" s="54">
        <f t="shared" ca="1" si="66"/>
        <v>0</v>
      </c>
      <c r="P297" s="26">
        <f t="shared" ca="1" si="67"/>
        <v>0</v>
      </c>
      <c r="Q297" s="26">
        <f t="shared" ca="1" si="68"/>
        <v>0</v>
      </c>
      <c r="R297">
        <f t="shared" ca="1" si="57"/>
        <v>-2.9455382855382559E-3</v>
      </c>
    </row>
    <row r="298" spans="1:18">
      <c r="A298" s="112"/>
      <c r="B298" s="112"/>
      <c r="C298" s="112"/>
      <c r="D298" s="114">
        <f t="shared" si="58"/>
        <v>0</v>
      </c>
      <c r="E298" s="114">
        <f t="shared" si="58"/>
        <v>0</v>
      </c>
      <c r="F298" s="26">
        <f t="shared" si="59"/>
        <v>0</v>
      </c>
      <c r="G298" s="26">
        <f t="shared" si="59"/>
        <v>0</v>
      </c>
      <c r="H298" s="26">
        <f t="shared" si="60"/>
        <v>0</v>
      </c>
      <c r="I298" s="26">
        <f t="shared" si="61"/>
        <v>0</v>
      </c>
      <c r="J298" s="26">
        <f t="shared" si="62"/>
        <v>0</v>
      </c>
      <c r="K298" s="26">
        <f t="shared" si="63"/>
        <v>0</v>
      </c>
      <c r="L298" s="26">
        <f t="shared" si="64"/>
        <v>0</v>
      </c>
      <c r="M298" s="26">
        <f t="shared" ca="1" si="56"/>
        <v>2.9455382855382559E-3</v>
      </c>
      <c r="N298" s="26">
        <f t="shared" ca="1" si="65"/>
        <v>0</v>
      </c>
      <c r="O298" s="54">
        <f t="shared" ca="1" si="66"/>
        <v>0</v>
      </c>
      <c r="P298" s="26">
        <f t="shared" ca="1" si="67"/>
        <v>0</v>
      </c>
      <c r="Q298" s="26">
        <f t="shared" ca="1" si="68"/>
        <v>0</v>
      </c>
      <c r="R298">
        <f t="shared" ca="1" si="57"/>
        <v>-2.9455382855382559E-3</v>
      </c>
    </row>
    <row r="299" spans="1:18">
      <c r="A299" s="112"/>
      <c r="B299" s="112"/>
      <c r="C299" s="112"/>
      <c r="D299" s="114">
        <f t="shared" si="58"/>
        <v>0</v>
      </c>
      <c r="E299" s="114">
        <f t="shared" si="58"/>
        <v>0</v>
      </c>
      <c r="F299" s="26">
        <f t="shared" si="59"/>
        <v>0</v>
      </c>
      <c r="G299" s="26">
        <f t="shared" si="59"/>
        <v>0</v>
      </c>
      <c r="H299" s="26">
        <f t="shared" si="60"/>
        <v>0</v>
      </c>
      <c r="I299" s="26">
        <f t="shared" si="61"/>
        <v>0</v>
      </c>
      <c r="J299" s="26">
        <f t="shared" si="62"/>
        <v>0</v>
      </c>
      <c r="K299" s="26">
        <f t="shared" si="63"/>
        <v>0</v>
      </c>
      <c r="L299" s="26">
        <f t="shared" si="64"/>
        <v>0</v>
      </c>
      <c r="M299" s="26">
        <f t="shared" ca="1" si="56"/>
        <v>2.9455382855382559E-3</v>
      </c>
      <c r="N299" s="26">
        <f t="shared" ca="1" si="65"/>
        <v>0</v>
      </c>
      <c r="O299" s="54">
        <f t="shared" ca="1" si="66"/>
        <v>0</v>
      </c>
      <c r="P299" s="26">
        <f t="shared" ca="1" si="67"/>
        <v>0</v>
      </c>
      <c r="Q299" s="26">
        <f t="shared" ca="1" si="68"/>
        <v>0</v>
      </c>
      <c r="R299">
        <f t="shared" ca="1" si="57"/>
        <v>-2.9455382855382559E-3</v>
      </c>
    </row>
    <row r="300" spans="1:18">
      <c r="A300" s="112"/>
      <c r="B300" s="112"/>
      <c r="C300" s="112"/>
      <c r="D300" s="114">
        <f t="shared" si="58"/>
        <v>0</v>
      </c>
      <c r="E300" s="114">
        <f t="shared" si="58"/>
        <v>0</v>
      </c>
      <c r="F300" s="26">
        <f t="shared" si="59"/>
        <v>0</v>
      </c>
      <c r="G300" s="26">
        <f t="shared" si="59"/>
        <v>0</v>
      </c>
      <c r="H300" s="26">
        <f t="shared" si="60"/>
        <v>0</v>
      </c>
      <c r="I300" s="26">
        <f t="shared" si="61"/>
        <v>0</v>
      </c>
      <c r="J300" s="26">
        <f t="shared" si="62"/>
        <v>0</v>
      </c>
      <c r="K300" s="26">
        <f t="shared" si="63"/>
        <v>0</v>
      </c>
      <c r="L300" s="26">
        <f t="shared" si="64"/>
        <v>0</v>
      </c>
      <c r="M300" s="26">
        <f t="shared" ca="1" si="56"/>
        <v>2.9455382855382559E-3</v>
      </c>
      <c r="N300" s="26">
        <f t="shared" ca="1" si="65"/>
        <v>0</v>
      </c>
      <c r="O300" s="54">
        <f t="shared" ca="1" si="66"/>
        <v>0</v>
      </c>
      <c r="P300" s="26">
        <f t="shared" ca="1" si="67"/>
        <v>0</v>
      </c>
      <c r="Q300" s="26">
        <f t="shared" ca="1" si="68"/>
        <v>0</v>
      </c>
      <c r="R300">
        <f t="shared" ca="1" si="57"/>
        <v>-2.9455382855382559E-3</v>
      </c>
    </row>
    <row r="301" spans="1:18">
      <c r="A301" s="112"/>
      <c r="B301" s="112"/>
      <c r="C301" s="112"/>
      <c r="D301" s="114">
        <f t="shared" si="58"/>
        <v>0</v>
      </c>
      <c r="E301" s="114">
        <f t="shared" si="58"/>
        <v>0</v>
      </c>
      <c r="F301" s="26">
        <f t="shared" si="59"/>
        <v>0</v>
      </c>
      <c r="G301" s="26">
        <f t="shared" si="59"/>
        <v>0</v>
      </c>
      <c r="H301" s="26">
        <f t="shared" si="60"/>
        <v>0</v>
      </c>
      <c r="I301" s="26">
        <f t="shared" si="61"/>
        <v>0</v>
      </c>
      <c r="J301" s="26">
        <f t="shared" si="62"/>
        <v>0</v>
      </c>
      <c r="K301" s="26">
        <f t="shared" si="63"/>
        <v>0</v>
      </c>
      <c r="L301" s="26">
        <f t="shared" si="64"/>
        <v>0</v>
      </c>
      <c r="M301" s="26">
        <f t="shared" ca="1" si="56"/>
        <v>2.9455382855382559E-3</v>
      </c>
      <c r="N301" s="26">
        <f t="shared" ca="1" si="65"/>
        <v>0</v>
      </c>
      <c r="O301" s="54">
        <f t="shared" ca="1" si="66"/>
        <v>0</v>
      </c>
      <c r="P301" s="26">
        <f t="shared" ca="1" si="67"/>
        <v>0</v>
      </c>
      <c r="Q301" s="26">
        <f t="shared" ca="1" si="68"/>
        <v>0</v>
      </c>
      <c r="R301">
        <f t="shared" ca="1" si="57"/>
        <v>-2.9455382855382559E-3</v>
      </c>
    </row>
    <row r="302" spans="1:18">
      <c r="A302" s="112"/>
      <c r="B302" s="112"/>
      <c r="C302" s="112"/>
      <c r="D302" s="114">
        <f t="shared" si="58"/>
        <v>0</v>
      </c>
      <c r="E302" s="114">
        <f t="shared" si="58"/>
        <v>0</v>
      </c>
      <c r="F302" s="26">
        <f t="shared" si="59"/>
        <v>0</v>
      </c>
      <c r="G302" s="26">
        <f t="shared" si="59"/>
        <v>0</v>
      </c>
      <c r="H302" s="26">
        <f t="shared" si="60"/>
        <v>0</v>
      </c>
      <c r="I302" s="26">
        <f t="shared" si="61"/>
        <v>0</v>
      </c>
      <c r="J302" s="26">
        <f t="shared" si="62"/>
        <v>0</v>
      </c>
      <c r="K302" s="26">
        <f t="shared" si="63"/>
        <v>0</v>
      </c>
      <c r="L302" s="26">
        <f t="shared" si="64"/>
        <v>0</v>
      </c>
      <c r="M302" s="26">
        <f t="shared" ca="1" si="56"/>
        <v>2.9455382855382559E-3</v>
      </c>
      <c r="N302" s="26">
        <f t="shared" ca="1" si="65"/>
        <v>0</v>
      </c>
      <c r="O302" s="54">
        <f t="shared" ca="1" si="66"/>
        <v>0</v>
      </c>
      <c r="P302" s="26">
        <f t="shared" ca="1" si="67"/>
        <v>0</v>
      </c>
      <c r="Q302" s="26">
        <f t="shared" ca="1" si="68"/>
        <v>0</v>
      </c>
      <c r="R302">
        <f t="shared" ca="1" si="57"/>
        <v>-2.9455382855382559E-3</v>
      </c>
    </row>
    <row r="303" spans="1:18">
      <c r="A303" s="112"/>
      <c r="B303" s="112"/>
      <c r="C303" s="112"/>
      <c r="D303" s="114">
        <f t="shared" si="58"/>
        <v>0</v>
      </c>
      <c r="E303" s="114">
        <f t="shared" si="58"/>
        <v>0</v>
      </c>
      <c r="F303" s="26">
        <f t="shared" si="59"/>
        <v>0</v>
      </c>
      <c r="G303" s="26">
        <f t="shared" si="59"/>
        <v>0</v>
      </c>
      <c r="H303" s="26">
        <f t="shared" si="60"/>
        <v>0</v>
      </c>
      <c r="I303" s="26">
        <f t="shared" si="61"/>
        <v>0</v>
      </c>
      <c r="J303" s="26">
        <f t="shared" si="62"/>
        <v>0</v>
      </c>
      <c r="K303" s="26">
        <f t="shared" si="63"/>
        <v>0</v>
      </c>
      <c r="L303" s="26">
        <f t="shared" si="64"/>
        <v>0</v>
      </c>
      <c r="M303" s="26">
        <f t="shared" ca="1" si="56"/>
        <v>2.9455382855382559E-3</v>
      </c>
      <c r="N303" s="26">
        <f t="shared" ca="1" si="65"/>
        <v>0</v>
      </c>
      <c r="O303" s="54">
        <f t="shared" ca="1" si="66"/>
        <v>0</v>
      </c>
      <c r="P303" s="26">
        <f t="shared" ca="1" si="67"/>
        <v>0</v>
      </c>
      <c r="Q303" s="26">
        <f t="shared" ca="1" si="68"/>
        <v>0</v>
      </c>
      <c r="R303">
        <f t="shared" ca="1" si="57"/>
        <v>-2.9455382855382559E-3</v>
      </c>
    </row>
    <row r="304" spans="1:18">
      <c r="A304" s="112"/>
      <c r="B304" s="112"/>
      <c r="C304" s="112"/>
      <c r="D304" s="114">
        <f t="shared" si="58"/>
        <v>0</v>
      </c>
      <c r="E304" s="114">
        <f t="shared" si="58"/>
        <v>0</v>
      </c>
      <c r="F304" s="26">
        <f t="shared" si="59"/>
        <v>0</v>
      </c>
      <c r="G304" s="26">
        <f t="shared" si="59"/>
        <v>0</v>
      </c>
      <c r="H304" s="26">
        <f t="shared" si="60"/>
        <v>0</v>
      </c>
      <c r="I304" s="26">
        <f t="shared" si="61"/>
        <v>0</v>
      </c>
      <c r="J304" s="26">
        <f t="shared" si="62"/>
        <v>0</v>
      </c>
      <c r="K304" s="26">
        <f t="shared" si="63"/>
        <v>0</v>
      </c>
      <c r="L304" s="26">
        <f t="shared" si="64"/>
        <v>0</v>
      </c>
      <c r="M304" s="26">
        <f t="shared" ca="1" si="56"/>
        <v>2.9455382855382559E-3</v>
      </c>
      <c r="N304" s="26">
        <f t="shared" ca="1" si="65"/>
        <v>0</v>
      </c>
      <c r="O304" s="54">
        <f t="shared" ca="1" si="66"/>
        <v>0</v>
      </c>
      <c r="P304" s="26">
        <f t="shared" ca="1" si="67"/>
        <v>0</v>
      </c>
      <c r="Q304" s="26">
        <f t="shared" ca="1" si="68"/>
        <v>0</v>
      </c>
      <c r="R304">
        <f t="shared" ca="1" si="57"/>
        <v>-2.9455382855382559E-3</v>
      </c>
    </row>
    <row r="305" spans="1:18">
      <c r="A305" s="112"/>
      <c r="B305" s="112"/>
      <c r="C305" s="112"/>
      <c r="D305" s="114">
        <f t="shared" si="58"/>
        <v>0</v>
      </c>
      <c r="E305" s="114">
        <f t="shared" si="58"/>
        <v>0</v>
      </c>
      <c r="F305" s="26">
        <f t="shared" si="59"/>
        <v>0</v>
      </c>
      <c r="G305" s="26">
        <f t="shared" si="59"/>
        <v>0</v>
      </c>
      <c r="H305" s="26">
        <f t="shared" si="60"/>
        <v>0</v>
      </c>
      <c r="I305" s="26">
        <f t="shared" si="61"/>
        <v>0</v>
      </c>
      <c r="J305" s="26">
        <f t="shared" si="62"/>
        <v>0</v>
      </c>
      <c r="K305" s="26">
        <f t="shared" si="63"/>
        <v>0</v>
      </c>
      <c r="L305" s="26">
        <f t="shared" si="64"/>
        <v>0</v>
      </c>
      <c r="M305" s="26">
        <f t="shared" ca="1" si="56"/>
        <v>2.9455382855382559E-3</v>
      </c>
      <c r="N305" s="26">
        <f t="shared" ca="1" si="65"/>
        <v>0</v>
      </c>
      <c r="O305" s="54">
        <f t="shared" ca="1" si="66"/>
        <v>0</v>
      </c>
      <c r="P305" s="26">
        <f t="shared" ca="1" si="67"/>
        <v>0</v>
      </c>
      <c r="Q305" s="26">
        <f t="shared" ca="1" si="68"/>
        <v>0</v>
      </c>
      <c r="R305">
        <f t="shared" ca="1" si="57"/>
        <v>-2.9455382855382559E-3</v>
      </c>
    </row>
    <row r="306" spans="1:18">
      <c r="A306" s="112"/>
      <c r="B306" s="112"/>
      <c r="C306" s="112"/>
      <c r="D306" s="114">
        <f t="shared" si="58"/>
        <v>0</v>
      </c>
      <c r="E306" s="114">
        <f t="shared" si="58"/>
        <v>0</v>
      </c>
      <c r="F306" s="26">
        <f t="shared" si="59"/>
        <v>0</v>
      </c>
      <c r="G306" s="26">
        <f t="shared" si="59"/>
        <v>0</v>
      </c>
      <c r="H306" s="26">
        <f t="shared" si="60"/>
        <v>0</v>
      </c>
      <c r="I306" s="26">
        <f t="shared" si="61"/>
        <v>0</v>
      </c>
      <c r="J306" s="26">
        <f t="shared" si="62"/>
        <v>0</v>
      </c>
      <c r="K306" s="26">
        <f t="shared" si="63"/>
        <v>0</v>
      </c>
      <c r="L306" s="26">
        <f t="shared" si="64"/>
        <v>0</v>
      </c>
      <c r="M306" s="26">
        <f t="shared" ca="1" si="56"/>
        <v>2.9455382855382559E-3</v>
      </c>
      <c r="N306" s="26">
        <f t="shared" ca="1" si="65"/>
        <v>0</v>
      </c>
      <c r="O306" s="54">
        <f t="shared" ca="1" si="66"/>
        <v>0</v>
      </c>
      <c r="P306" s="26">
        <f t="shared" ca="1" si="67"/>
        <v>0</v>
      </c>
      <c r="Q306" s="26">
        <f t="shared" ca="1" si="68"/>
        <v>0</v>
      </c>
      <c r="R306">
        <f t="shared" ca="1" si="57"/>
        <v>-2.9455382855382559E-3</v>
      </c>
    </row>
    <row r="307" spans="1:18">
      <c r="A307" s="112"/>
      <c r="B307" s="112"/>
      <c r="C307" s="112"/>
      <c r="D307" s="114">
        <f t="shared" si="58"/>
        <v>0</v>
      </c>
      <c r="E307" s="114">
        <f t="shared" si="58"/>
        <v>0</v>
      </c>
      <c r="F307" s="26">
        <f t="shared" si="59"/>
        <v>0</v>
      </c>
      <c r="G307" s="26">
        <f t="shared" si="59"/>
        <v>0</v>
      </c>
      <c r="H307" s="26">
        <f t="shared" si="60"/>
        <v>0</v>
      </c>
      <c r="I307" s="26">
        <f t="shared" si="61"/>
        <v>0</v>
      </c>
      <c r="J307" s="26">
        <f t="shared" si="62"/>
        <v>0</v>
      </c>
      <c r="K307" s="26">
        <f t="shared" si="63"/>
        <v>0</v>
      </c>
      <c r="L307" s="26">
        <f t="shared" si="64"/>
        <v>0</v>
      </c>
      <c r="M307" s="26">
        <f t="shared" ca="1" si="56"/>
        <v>2.9455382855382559E-3</v>
      </c>
      <c r="N307" s="26">
        <f t="shared" ca="1" si="65"/>
        <v>0</v>
      </c>
      <c r="O307" s="54">
        <f t="shared" ca="1" si="66"/>
        <v>0</v>
      </c>
      <c r="P307" s="26">
        <f t="shared" ca="1" si="67"/>
        <v>0</v>
      </c>
      <c r="Q307" s="26">
        <f t="shared" ca="1" si="68"/>
        <v>0</v>
      </c>
      <c r="R307">
        <f t="shared" ca="1" si="57"/>
        <v>-2.9455382855382559E-3</v>
      </c>
    </row>
    <row r="308" spans="1:18">
      <c r="A308" s="112"/>
      <c r="B308" s="112"/>
      <c r="C308" s="112"/>
      <c r="D308" s="114">
        <f t="shared" si="58"/>
        <v>0</v>
      </c>
      <c r="E308" s="114">
        <f t="shared" si="58"/>
        <v>0</v>
      </c>
      <c r="F308" s="26">
        <f t="shared" si="59"/>
        <v>0</v>
      </c>
      <c r="G308" s="26">
        <f t="shared" si="59"/>
        <v>0</v>
      </c>
      <c r="H308" s="26">
        <f t="shared" si="60"/>
        <v>0</v>
      </c>
      <c r="I308" s="26">
        <f t="shared" si="61"/>
        <v>0</v>
      </c>
      <c r="J308" s="26">
        <f t="shared" si="62"/>
        <v>0</v>
      </c>
      <c r="K308" s="26">
        <f t="shared" si="63"/>
        <v>0</v>
      </c>
      <c r="L308" s="26">
        <f t="shared" si="64"/>
        <v>0</v>
      </c>
      <c r="M308" s="26">
        <f t="shared" ca="1" si="56"/>
        <v>2.9455382855382559E-3</v>
      </c>
      <c r="N308" s="26">
        <f t="shared" ca="1" si="65"/>
        <v>0</v>
      </c>
      <c r="O308" s="54">
        <f t="shared" ca="1" si="66"/>
        <v>0</v>
      </c>
      <c r="P308" s="26">
        <f t="shared" ca="1" si="67"/>
        <v>0</v>
      </c>
      <c r="Q308" s="26">
        <f t="shared" ca="1" si="68"/>
        <v>0</v>
      </c>
      <c r="R308">
        <f t="shared" ca="1" si="57"/>
        <v>-2.9455382855382559E-3</v>
      </c>
    </row>
    <row r="309" spans="1:18">
      <c r="A309" s="112"/>
      <c r="B309" s="112"/>
      <c r="C309" s="112"/>
      <c r="D309" s="114">
        <f t="shared" si="58"/>
        <v>0</v>
      </c>
      <c r="E309" s="114">
        <f t="shared" si="58"/>
        <v>0</v>
      </c>
      <c r="F309" s="26">
        <f t="shared" si="59"/>
        <v>0</v>
      </c>
      <c r="G309" s="26">
        <f t="shared" si="59"/>
        <v>0</v>
      </c>
      <c r="H309" s="26">
        <f t="shared" si="60"/>
        <v>0</v>
      </c>
      <c r="I309" s="26">
        <f t="shared" si="61"/>
        <v>0</v>
      </c>
      <c r="J309" s="26">
        <f t="shared" si="62"/>
        <v>0</v>
      </c>
      <c r="K309" s="26">
        <f t="shared" si="63"/>
        <v>0</v>
      </c>
      <c r="L309" s="26">
        <f t="shared" si="64"/>
        <v>0</v>
      </c>
      <c r="M309" s="26">
        <f t="shared" ca="1" si="56"/>
        <v>2.9455382855382559E-3</v>
      </c>
      <c r="N309" s="26">
        <f t="shared" ca="1" si="65"/>
        <v>0</v>
      </c>
      <c r="O309" s="54">
        <f t="shared" ca="1" si="66"/>
        <v>0</v>
      </c>
      <c r="P309" s="26">
        <f t="shared" ca="1" si="67"/>
        <v>0</v>
      </c>
      <c r="Q309" s="26">
        <f t="shared" ca="1" si="68"/>
        <v>0</v>
      </c>
      <c r="R309">
        <f t="shared" ca="1" si="57"/>
        <v>-2.9455382855382559E-3</v>
      </c>
    </row>
    <row r="310" spans="1:18">
      <c r="A310" s="112"/>
      <c r="B310" s="112"/>
      <c r="C310" s="112"/>
      <c r="D310" s="114">
        <f t="shared" si="58"/>
        <v>0</v>
      </c>
      <c r="E310" s="114">
        <f t="shared" si="58"/>
        <v>0</v>
      </c>
      <c r="F310" s="26">
        <f t="shared" si="59"/>
        <v>0</v>
      </c>
      <c r="G310" s="26">
        <f t="shared" si="59"/>
        <v>0</v>
      </c>
      <c r="H310" s="26">
        <f t="shared" si="60"/>
        <v>0</v>
      </c>
      <c r="I310" s="26">
        <f t="shared" si="61"/>
        <v>0</v>
      </c>
      <c r="J310" s="26">
        <f t="shared" si="62"/>
        <v>0</v>
      </c>
      <c r="K310" s="26">
        <f t="shared" si="63"/>
        <v>0</v>
      </c>
      <c r="L310" s="26">
        <f t="shared" si="64"/>
        <v>0</v>
      </c>
      <c r="M310" s="26">
        <f t="shared" ca="1" si="56"/>
        <v>2.9455382855382559E-3</v>
      </c>
      <c r="N310" s="26">
        <f t="shared" ca="1" si="65"/>
        <v>0</v>
      </c>
      <c r="O310" s="54">
        <f t="shared" ca="1" si="66"/>
        <v>0</v>
      </c>
      <c r="P310" s="26">
        <f t="shared" ca="1" si="67"/>
        <v>0</v>
      </c>
      <c r="Q310" s="26">
        <f t="shared" ca="1" si="68"/>
        <v>0</v>
      </c>
      <c r="R310">
        <f t="shared" ca="1" si="57"/>
        <v>-2.9455382855382559E-3</v>
      </c>
    </row>
    <row r="311" spans="1:18">
      <c r="A311" s="112"/>
      <c r="B311" s="112"/>
      <c r="C311" s="112"/>
      <c r="D311" s="114">
        <f t="shared" si="58"/>
        <v>0</v>
      </c>
      <c r="E311" s="114">
        <f t="shared" si="58"/>
        <v>0</v>
      </c>
      <c r="F311" s="26">
        <f t="shared" si="59"/>
        <v>0</v>
      </c>
      <c r="G311" s="26">
        <f t="shared" si="59"/>
        <v>0</v>
      </c>
      <c r="H311" s="26">
        <f t="shared" si="60"/>
        <v>0</v>
      </c>
      <c r="I311" s="26">
        <f t="shared" si="61"/>
        <v>0</v>
      </c>
      <c r="J311" s="26">
        <f t="shared" si="62"/>
        <v>0</v>
      </c>
      <c r="K311" s="26">
        <f t="shared" si="63"/>
        <v>0</v>
      </c>
      <c r="L311" s="26">
        <f t="shared" si="64"/>
        <v>0</v>
      </c>
      <c r="M311" s="26">
        <f t="shared" ca="1" si="56"/>
        <v>2.9455382855382559E-3</v>
      </c>
      <c r="N311" s="26">
        <f t="shared" ca="1" si="65"/>
        <v>0</v>
      </c>
      <c r="O311" s="54">
        <f t="shared" ca="1" si="66"/>
        <v>0</v>
      </c>
      <c r="P311" s="26">
        <f t="shared" ca="1" si="67"/>
        <v>0</v>
      </c>
      <c r="Q311" s="26">
        <f t="shared" ca="1" si="68"/>
        <v>0</v>
      </c>
      <c r="R311">
        <f t="shared" ca="1" si="57"/>
        <v>-2.9455382855382559E-3</v>
      </c>
    </row>
    <row r="312" spans="1:18">
      <c r="A312" s="112"/>
      <c r="B312" s="112"/>
      <c r="C312" s="112"/>
      <c r="D312" s="114">
        <f t="shared" si="58"/>
        <v>0</v>
      </c>
      <c r="E312" s="114">
        <f t="shared" si="58"/>
        <v>0</v>
      </c>
      <c r="F312" s="26">
        <f t="shared" si="59"/>
        <v>0</v>
      </c>
      <c r="G312" s="26">
        <f t="shared" si="59"/>
        <v>0</v>
      </c>
      <c r="H312" s="26">
        <f t="shared" si="60"/>
        <v>0</v>
      </c>
      <c r="I312" s="26">
        <f t="shared" si="61"/>
        <v>0</v>
      </c>
      <c r="J312" s="26">
        <f t="shared" si="62"/>
        <v>0</v>
      </c>
      <c r="K312" s="26">
        <f t="shared" si="63"/>
        <v>0</v>
      </c>
      <c r="L312" s="26">
        <f t="shared" si="64"/>
        <v>0</v>
      </c>
      <c r="M312" s="26">
        <f t="shared" ca="1" si="56"/>
        <v>2.9455382855382559E-3</v>
      </c>
      <c r="N312" s="26">
        <f t="shared" ca="1" si="65"/>
        <v>0</v>
      </c>
      <c r="O312" s="54">
        <f t="shared" ca="1" si="66"/>
        <v>0</v>
      </c>
      <c r="P312" s="26">
        <f t="shared" ca="1" si="67"/>
        <v>0</v>
      </c>
      <c r="Q312" s="26">
        <f t="shared" ca="1" si="68"/>
        <v>0</v>
      </c>
      <c r="R312">
        <f t="shared" ca="1" si="57"/>
        <v>-2.9455382855382559E-3</v>
      </c>
    </row>
    <row r="313" spans="1:18">
      <c r="A313" s="112"/>
      <c r="B313" s="112"/>
      <c r="C313" s="112"/>
      <c r="D313" s="114">
        <f t="shared" si="58"/>
        <v>0</v>
      </c>
      <c r="E313" s="114">
        <f t="shared" si="58"/>
        <v>0</v>
      </c>
      <c r="F313" s="26">
        <f t="shared" si="59"/>
        <v>0</v>
      </c>
      <c r="G313" s="26">
        <f t="shared" si="59"/>
        <v>0</v>
      </c>
      <c r="H313" s="26">
        <f t="shared" si="60"/>
        <v>0</v>
      </c>
      <c r="I313" s="26">
        <f t="shared" si="61"/>
        <v>0</v>
      </c>
      <c r="J313" s="26">
        <f t="shared" si="62"/>
        <v>0</v>
      </c>
      <c r="K313" s="26">
        <f t="shared" si="63"/>
        <v>0</v>
      </c>
      <c r="L313" s="26">
        <f t="shared" si="64"/>
        <v>0</v>
      </c>
      <c r="M313" s="26">
        <f t="shared" ca="1" si="56"/>
        <v>2.9455382855382559E-3</v>
      </c>
      <c r="N313" s="26">
        <f t="shared" ca="1" si="65"/>
        <v>0</v>
      </c>
      <c r="O313" s="54">
        <f t="shared" ca="1" si="66"/>
        <v>0</v>
      </c>
      <c r="P313" s="26">
        <f t="shared" ca="1" si="67"/>
        <v>0</v>
      </c>
      <c r="Q313" s="26">
        <f t="shared" ca="1" si="68"/>
        <v>0</v>
      </c>
      <c r="R313">
        <f t="shared" ca="1" si="57"/>
        <v>-2.9455382855382559E-3</v>
      </c>
    </row>
    <row r="314" spans="1:18">
      <c r="A314" s="112"/>
      <c r="B314" s="112"/>
      <c r="C314" s="112"/>
      <c r="D314" s="114">
        <f t="shared" si="58"/>
        <v>0</v>
      </c>
      <c r="E314" s="114">
        <f t="shared" si="58"/>
        <v>0</v>
      </c>
      <c r="F314" s="26">
        <f t="shared" si="59"/>
        <v>0</v>
      </c>
      <c r="G314" s="26">
        <f t="shared" si="59"/>
        <v>0</v>
      </c>
      <c r="H314" s="26">
        <f t="shared" si="60"/>
        <v>0</v>
      </c>
      <c r="I314" s="26">
        <f t="shared" si="61"/>
        <v>0</v>
      </c>
      <c r="J314" s="26">
        <f t="shared" si="62"/>
        <v>0</v>
      </c>
      <c r="K314" s="26">
        <f t="shared" si="63"/>
        <v>0</v>
      </c>
      <c r="L314" s="26">
        <f t="shared" si="64"/>
        <v>0</v>
      </c>
      <c r="M314" s="26">
        <f t="shared" ca="1" si="56"/>
        <v>2.9455382855382559E-3</v>
      </c>
      <c r="N314" s="26">
        <f t="shared" ca="1" si="65"/>
        <v>0</v>
      </c>
      <c r="O314" s="54">
        <f t="shared" ca="1" si="66"/>
        <v>0</v>
      </c>
      <c r="P314" s="26">
        <f t="shared" ca="1" si="67"/>
        <v>0</v>
      </c>
      <c r="Q314" s="26">
        <f t="shared" ca="1" si="68"/>
        <v>0</v>
      </c>
      <c r="R314">
        <f t="shared" ca="1" si="57"/>
        <v>-2.9455382855382559E-3</v>
      </c>
    </row>
    <row r="315" spans="1:18">
      <c r="A315" s="112"/>
      <c r="B315" s="112"/>
      <c r="C315" s="112"/>
      <c r="D315" s="114">
        <f t="shared" si="58"/>
        <v>0</v>
      </c>
      <c r="E315" s="114">
        <f t="shared" si="58"/>
        <v>0</v>
      </c>
      <c r="F315" s="26">
        <f t="shared" si="59"/>
        <v>0</v>
      </c>
      <c r="G315" s="26">
        <f t="shared" si="59"/>
        <v>0</v>
      </c>
      <c r="H315" s="26">
        <f t="shared" si="60"/>
        <v>0</v>
      </c>
      <c r="I315" s="26">
        <f t="shared" si="61"/>
        <v>0</v>
      </c>
      <c r="J315" s="26">
        <f t="shared" si="62"/>
        <v>0</v>
      </c>
      <c r="K315" s="26">
        <f t="shared" si="63"/>
        <v>0</v>
      </c>
      <c r="L315" s="26">
        <f t="shared" si="64"/>
        <v>0</v>
      </c>
      <c r="M315" s="26">
        <f t="shared" ca="1" si="56"/>
        <v>2.9455382855382559E-3</v>
      </c>
      <c r="N315" s="26">
        <f t="shared" ca="1" si="65"/>
        <v>0</v>
      </c>
      <c r="O315" s="54">
        <f t="shared" ca="1" si="66"/>
        <v>0</v>
      </c>
      <c r="P315" s="26">
        <f t="shared" ca="1" si="67"/>
        <v>0</v>
      </c>
      <c r="Q315" s="26">
        <f t="shared" ca="1" si="68"/>
        <v>0</v>
      </c>
      <c r="R315">
        <f t="shared" ca="1" si="57"/>
        <v>-2.9455382855382559E-3</v>
      </c>
    </row>
    <row r="316" spans="1:18">
      <c r="A316" s="112"/>
      <c r="B316" s="112"/>
      <c r="C316" s="112"/>
      <c r="D316" s="114">
        <f t="shared" si="58"/>
        <v>0</v>
      </c>
      <c r="E316" s="114">
        <f t="shared" si="58"/>
        <v>0</v>
      </c>
      <c r="F316" s="26">
        <f t="shared" si="59"/>
        <v>0</v>
      </c>
      <c r="G316" s="26">
        <f t="shared" si="59"/>
        <v>0</v>
      </c>
      <c r="H316" s="26">
        <f t="shared" si="60"/>
        <v>0</v>
      </c>
      <c r="I316" s="26">
        <f t="shared" si="61"/>
        <v>0</v>
      </c>
      <c r="J316" s="26">
        <f t="shared" si="62"/>
        <v>0</v>
      </c>
      <c r="K316" s="26">
        <f t="shared" si="63"/>
        <v>0</v>
      </c>
      <c r="L316" s="26">
        <f t="shared" si="64"/>
        <v>0</v>
      </c>
      <c r="M316" s="26">
        <f t="shared" ca="1" si="56"/>
        <v>2.9455382855382559E-3</v>
      </c>
      <c r="N316" s="26">
        <f t="shared" ca="1" si="65"/>
        <v>0</v>
      </c>
      <c r="O316" s="54">
        <f t="shared" ca="1" si="66"/>
        <v>0</v>
      </c>
      <c r="P316" s="26">
        <f t="shared" ca="1" si="67"/>
        <v>0</v>
      </c>
      <c r="Q316" s="26">
        <f t="shared" ca="1" si="68"/>
        <v>0</v>
      </c>
      <c r="R316">
        <f t="shared" ca="1" si="57"/>
        <v>-2.9455382855382559E-3</v>
      </c>
    </row>
    <row r="317" spans="1:18">
      <c r="A317" s="112"/>
      <c r="B317" s="112"/>
      <c r="C317" s="112"/>
      <c r="D317" s="114">
        <f t="shared" si="58"/>
        <v>0</v>
      </c>
      <c r="E317" s="114">
        <f t="shared" si="58"/>
        <v>0</v>
      </c>
      <c r="F317" s="26">
        <f t="shared" si="59"/>
        <v>0</v>
      </c>
      <c r="G317" s="26">
        <f t="shared" si="59"/>
        <v>0</v>
      </c>
      <c r="H317" s="26">
        <f t="shared" si="60"/>
        <v>0</v>
      </c>
      <c r="I317" s="26">
        <f t="shared" si="61"/>
        <v>0</v>
      </c>
      <c r="J317" s="26">
        <f t="shared" si="62"/>
        <v>0</v>
      </c>
      <c r="K317" s="26">
        <f t="shared" si="63"/>
        <v>0</v>
      </c>
      <c r="L317" s="26">
        <f t="shared" si="64"/>
        <v>0</v>
      </c>
      <c r="M317" s="26">
        <f t="shared" ca="1" si="56"/>
        <v>2.9455382855382559E-3</v>
      </c>
      <c r="N317" s="26">
        <f t="shared" ca="1" si="65"/>
        <v>0</v>
      </c>
      <c r="O317" s="54">
        <f t="shared" ca="1" si="66"/>
        <v>0</v>
      </c>
      <c r="P317" s="26">
        <f t="shared" ca="1" si="67"/>
        <v>0</v>
      </c>
      <c r="Q317" s="26">
        <f t="shared" ca="1" si="68"/>
        <v>0</v>
      </c>
      <c r="R317">
        <f t="shared" ca="1" si="57"/>
        <v>-2.9455382855382559E-3</v>
      </c>
    </row>
    <row r="318" spans="1:18">
      <c r="A318" s="112"/>
      <c r="B318" s="112"/>
      <c r="C318" s="112"/>
      <c r="D318" s="114">
        <f t="shared" si="58"/>
        <v>0</v>
      </c>
      <c r="E318" s="114">
        <f t="shared" si="58"/>
        <v>0</v>
      </c>
      <c r="F318" s="26">
        <f t="shared" si="59"/>
        <v>0</v>
      </c>
      <c r="G318" s="26">
        <f t="shared" si="59"/>
        <v>0</v>
      </c>
      <c r="H318" s="26">
        <f t="shared" si="60"/>
        <v>0</v>
      </c>
      <c r="I318" s="26">
        <f t="shared" si="61"/>
        <v>0</v>
      </c>
      <c r="J318" s="26">
        <f t="shared" si="62"/>
        <v>0</v>
      </c>
      <c r="K318" s="26">
        <f t="shared" si="63"/>
        <v>0</v>
      </c>
      <c r="L318" s="26">
        <f t="shared" si="64"/>
        <v>0</v>
      </c>
      <c r="M318" s="26">
        <f t="shared" ca="1" si="56"/>
        <v>2.9455382855382559E-3</v>
      </c>
      <c r="N318" s="26">
        <f t="shared" ca="1" si="65"/>
        <v>0</v>
      </c>
      <c r="O318" s="54">
        <f t="shared" ca="1" si="66"/>
        <v>0</v>
      </c>
      <c r="P318" s="26">
        <f t="shared" ca="1" si="67"/>
        <v>0</v>
      </c>
      <c r="Q318" s="26">
        <f t="shared" ca="1" si="68"/>
        <v>0</v>
      </c>
      <c r="R318">
        <f t="shared" ca="1" si="57"/>
        <v>-2.9455382855382559E-3</v>
      </c>
    </row>
    <row r="319" spans="1:18">
      <c r="A319" s="112"/>
      <c r="B319" s="112"/>
      <c r="C319" s="112"/>
      <c r="D319" s="114">
        <f t="shared" si="58"/>
        <v>0</v>
      </c>
      <c r="E319" s="114">
        <f t="shared" si="58"/>
        <v>0</v>
      </c>
      <c r="F319" s="26">
        <f t="shared" si="59"/>
        <v>0</v>
      </c>
      <c r="G319" s="26">
        <f t="shared" si="59"/>
        <v>0</v>
      </c>
      <c r="H319" s="26">
        <f t="shared" si="60"/>
        <v>0</v>
      </c>
      <c r="I319" s="26">
        <f t="shared" si="61"/>
        <v>0</v>
      </c>
      <c r="J319" s="26">
        <f t="shared" si="62"/>
        <v>0</v>
      </c>
      <c r="K319" s="26">
        <f t="shared" si="63"/>
        <v>0</v>
      </c>
      <c r="L319" s="26">
        <f t="shared" si="64"/>
        <v>0</v>
      </c>
      <c r="M319" s="26">
        <f t="shared" ca="1" si="56"/>
        <v>2.9455382855382559E-3</v>
      </c>
      <c r="N319" s="26">
        <f t="shared" ca="1" si="65"/>
        <v>0</v>
      </c>
      <c r="O319" s="54">
        <f t="shared" ca="1" si="66"/>
        <v>0</v>
      </c>
      <c r="P319" s="26">
        <f t="shared" ca="1" si="67"/>
        <v>0</v>
      </c>
      <c r="Q319" s="26">
        <f t="shared" ca="1" si="68"/>
        <v>0</v>
      </c>
      <c r="R319">
        <f t="shared" ca="1" si="57"/>
        <v>-2.9455382855382559E-3</v>
      </c>
    </row>
    <row r="320" spans="1:18">
      <c r="A320" s="112"/>
      <c r="B320" s="112"/>
      <c r="C320" s="112"/>
      <c r="D320" s="114">
        <f t="shared" si="58"/>
        <v>0</v>
      </c>
      <c r="E320" s="114">
        <f t="shared" si="58"/>
        <v>0</v>
      </c>
      <c r="F320" s="26">
        <f t="shared" si="59"/>
        <v>0</v>
      </c>
      <c r="G320" s="26">
        <f t="shared" si="59"/>
        <v>0</v>
      </c>
      <c r="H320" s="26">
        <f t="shared" si="60"/>
        <v>0</v>
      </c>
      <c r="I320" s="26">
        <f t="shared" si="61"/>
        <v>0</v>
      </c>
      <c r="J320" s="26">
        <f t="shared" si="62"/>
        <v>0</v>
      </c>
      <c r="K320" s="26">
        <f t="shared" si="63"/>
        <v>0</v>
      </c>
      <c r="L320" s="26">
        <f t="shared" si="64"/>
        <v>0</v>
      </c>
      <c r="M320" s="26">
        <f t="shared" ca="1" si="56"/>
        <v>2.9455382855382559E-3</v>
      </c>
      <c r="N320" s="26">
        <f t="shared" ca="1" si="65"/>
        <v>0</v>
      </c>
      <c r="O320" s="54">
        <f t="shared" ca="1" si="66"/>
        <v>0</v>
      </c>
      <c r="P320" s="26">
        <f t="shared" ca="1" si="67"/>
        <v>0</v>
      </c>
      <c r="Q320" s="26">
        <f t="shared" ca="1" si="68"/>
        <v>0</v>
      </c>
      <c r="R320">
        <f t="shared" ca="1" si="57"/>
        <v>-2.9455382855382559E-3</v>
      </c>
    </row>
    <row r="321" spans="1:18">
      <c r="A321" s="112"/>
      <c r="B321" s="112"/>
      <c r="C321" s="112"/>
      <c r="D321" s="114">
        <f t="shared" si="58"/>
        <v>0</v>
      </c>
      <c r="E321" s="114">
        <f t="shared" si="58"/>
        <v>0</v>
      </c>
      <c r="F321" s="26">
        <f t="shared" si="59"/>
        <v>0</v>
      </c>
      <c r="G321" s="26">
        <f t="shared" si="59"/>
        <v>0</v>
      </c>
      <c r="H321" s="26">
        <f t="shared" si="60"/>
        <v>0</v>
      </c>
      <c r="I321" s="26">
        <f t="shared" si="61"/>
        <v>0</v>
      </c>
      <c r="J321" s="26">
        <f t="shared" si="62"/>
        <v>0</v>
      </c>
      <c r="K321" s="26">
        <f t="shared" si="63"/>
        <v>0</v>
      </c>
      <c r="L321" s="26">
        <f t="shared" si="64"/>
        <v>0</v>
      </c>
      <c r="M321" s="26">
        <f t="shared" ca="1" si="56"/>
        <v>2.9455382855382559E-3</v>
      </c>
      <c r="N321" s="26">
        <f t="shared" ca="1" si="65"/>
        <v>0</v>
      </c>
      <c r="O321" s="54">
        <f t="shared" ca="1" si="66"/>
        <v>0</v>
      </c>
      <c r="P321" s="26">
        <f t="shared" ca="1" si="67"/>
        <v>0</v>
      </c>
      <c r="Q321" s="26">
        <f t="shared" ca="1" si="68"/>
        <v>0</v>
      </c>
      <c r="R321">
        <f t="shared" ca="1" si="57"/>
        <v>-2.9455382855382559E-3</v>
      </c>
    </row>
    <row r="322" spans="1:18">
      <c r="A322" s="112"/>
      <c r="B322" s="112"/>
      <c r="C322" s="112"/>
      <c r="D322" s="114">
        <f t="shared" si="58"/>
        <v>0</v>
      </c>
      <c r="E322" s="114">
        <f t="shared" si="58"/>
        <v>0</v>
      </c>
      <c r="F322" s="26">
        <f t="shared" si="59"/>
        <v>0</v>
      </c>
      <c r="G322" s="26">
        <f t="shared" si="59"/>
        <v>0</v>
      </c>
      <c r="H322" s="26">
        <f t="shared" si="60"/>
        <v>0</v>
      </c>
      <c r="I322" s="26">
        <f t="shared" si="61"/>
        <v>0</v>
      </c>
      <c r="J322" s="26">
        <f t="shared" si="62"/>
        <v>0</v>
      </c>
      <c r="K322" s="26">
        <f t="shared" si="63"/>
        <v>0</v>
      </c>
      <c r="L322" s="26">
        <f t="shared" si="64"/>
        <v>0</v>
      </c>
      <c r="M322" s="26">
        <f t="shared" ca="1" si="56"/>
        <v>2.9455382855382559E-3</v>
      </c>
      <c r="N322" s="26">
        <f t="shared" ca="1" si="65"/>
        <v>0</v>
      </c>
      <c r="O322" s="54">
        <f t="shared" ca="1" si="66"/>
        <v>0</v>
      </c>
      <c r="P322" s="26">
        <f t="shared" ca="1" si="67"/>
        <v>0</v>
      </c>
      <c r="Q322" s="26">
        <f t="shared" ca="1" si="68"/>
        <v>0</v>
      </c>
      <c r="R322">
        <f t="shared" ca="1" si="57"/>
        <v>-2.9455382855382559E-3</v>
      </c>
    </row>
    <row r="323" spans="1:18">
      <c r="A323" s="112"/>
      <c r="B323" s="112"/>
      <c r="C323" s="112"/>
      <c r="D323" s="114">
        <f t="shared" si="58"/>
        <v>0</v>
      </c>
      <c r="E323" s="114">
        <f t="shared" si="58"/>
        <v>0</v>
      </c>
      <c r="F323" s="26">
        <f t="shared" si="59"/>
        <v>0</v>
      </c>
      <c r="G323" s="26">
        <f t="shared" si="59"/>
        <v>0</v>
      </c>
      <c r="H323" s="26">
        <f t="shared" si="60"/>
        <v>0</v>
      </c>
      <c r="I323" s="26">
        <f t="shared" si="61"/>
        <v>0</v>
      </c>
      <c r="J323" s="26">
        <f t="shared" si="62"/>
        <v>0</v>
      </c>
      <c r="K323" s="26">
        <f t="shared" si="63"/>
        <v>0</v>
      </c>
      <c r="L323" s="26">
        <f t="shared" si="64"/>
        <v>0</v>
      </c>
      <c r="M323" s="26">
        <f t="shared" ca="1" si="56"/>
        <v>2.9455382855382559E-3</v>
      </c>
      <c r="N323" s="26">
        <f t="shared" ca="1" si="65"/>
        <v>0</v>
      </c>
      <c r="O323" s="54">
        <f t="shared" ca="1" si="66"/>
        <v>0</v>
      </c>
      <c r="P323" s="26">
        <f t="shared" ca="1" si="67"/>
        <v>0</v>
      </c>
      <c r="Q323" s="26">
        <f t="shared" ca="1" si="68"/>
        <v>0</v>
      </c>
      <c r="R323">
        <f t="shared" ca="1" si="57"/>
        <v>-2.9455382855382559E-3</v>
      </c>
    </row>
    <row r="324" spans="1:18">
      <c r="A324" s="112"/>
      <c r="B324" s="112"/>
      <c r="C324" s="112"/>
      <c r="D324" s="114">
        <f t="shared" si="58"/>
        <v>0</v>
      </c>
      <c r="E324" s="114">
        <f t="shared" si="58"/>
        <v>0</v>
      </c>
      <c r="F324" s="26">
        <f t="shared" si="59"/>
        <v>0</v>
      </c>
      <c r="G324" s="26">
        <f t="shared" si="59"/>
        <v>0</v>
      </c>
      <c r="H324" s="26">
        <f t="shared" si="60"/>
        <v>0</v>
      </c>
      <c r="I324" s="26">
        <f t="shared" si="61"/>
        <v>0</v>
      </c>
      <c r="J324" s="26">
        <f t="shared" si="62"/>
        <v>0</v>
      </c>
      <c r="K324" s="26">
        <f t="shared" si="63"/>
        <v>0</v>
      </c>
      <c r="L324" s="26">
        <f t="shared" si="64"/>
        <v>0</v>
      </c>
      <c r="M324" s="26">
        <f t="shared" ca="1" si="56"/>
        <v>2.9455382855382559E-3</v>
      </c>
      <c r="N324" s="26">
        <f t="shared" ca="1" si="65"/>
        <v>0</v>
      </c>
      <c r="O324" s="54">
        <f t="shared" ca="1" si="66"/>
        <v>0</v>
      </c>
      <c r="P324" s="26">
        <f t="shared" ca="1" si="67"/>
        <v>0</v>
      </c>
      <c r="Q324" s="26">
        <f t="shared" ca="1" si="68"/>
        <v>0</v>
      </c>
      <c r="R324">
        <f t="shared" ca="1" si="57"/>
        <v>-2.9455382855382559E-3</v>
      </c>
    </row>
    <row r="325" spans="1:18">
      <c r="A325" s="112"/>
      <c r="B325" s="112"/>
      <c r="C325" s="112"/>
      <c r="D325" s="114">
        <f t="shared" si="58"/>
        <v>0</v>
      </c>
      <c r="E325" s="114">
        <f t="shared" si="58"/>
        <v>0</v>
      </c>
      <c r="F325" s="26">
        <f t="shared" si="59"/>
        <v>0</v>
      </c>
      <c r="G325" s="26">
        <f t="shared" si="59"/>
        <v>0</v>
      </c>
      <c r="H325" s="26">
        <f t="shared" si="60"/>
        <v>0</v>
      </c>
      <c r="I325" s="26">
        <f t="shared" si="61"/>
        <v>0</v>
      </c>
      <c r="J325" s="26">
        <f t="shared" si="62"/>
        <v>0</v>
      </c>
      <c r="K325" s="26">
        <f t="shared" si="63"/>
        <v>0</v>
      </c>
      <c r="L325" s="26">
        <f t="shared" si="64"/>
        <v>0</v>
      </c>
      <c r="M325" s="26">
        <f t="shared" ca="1" si="56"/>
        <v>2.9455382855382559E-3</v>
      </c>
      <c r="N325" s="26">
        <f t="shared" ca="1" si="65"/>
        <v>0</v>
      </c>
      <c r="O325" s="54">
        <f t="shared" ca="1" si="66"/>
        <v>0</v>
      </c>
      <c r="P325" s="26">
        <f t="shared" ca="1" si="67"/>
        <v>0</v>
      </c>
      <c r="Q325" s="26">
        <f t="shared" ca="1" si="68"/>
        <v>0</v>
      </c>
      <c r="R325">
        <f t="shared" ca="1" si="57"/>
        <v>-2.9455382855382559E-3</v>
      </c>
    </row>
    <row r="326" spans="1:18">
      <c r="A326" s="112"/>
      <c r="B326" s="112"/>
      <c r="C326" s="112"/>
      <c r="D326" s="114">
        <f t="shared" si="58"/>
        <v>0</v>
      </c>
      <c r="E326" s="114">
        <f t="shared" si="58"/>
        <v>0</v>
      </c>
      <c r="F326" s="26">
        <f t="shared" si="59"/>
        <v>0</v>
      </c>
      <c r="G326" s="26">
        <f t="shared" si="59"/>
        <v>0</v>
      </c>
      <c r="H326" s="26">
        <f t="shared" si="60"/>
        <v>0</v>
      </c>
      <c r="I326" s="26">
        <f t="shared" si="61"/>
        <v>0</v>
      </c>
      <c r="J326" s="26">
        <f t="shared" si="62"/>
        <v>0</v>
      </c>
      <c r="K326" s="26">
        <f t="shared" si="63"/>
        <v>0</v>
      </c>
      <c r="L326" s="26">
        <f t="shared" si="64"/>
        <v>0</v>
      </c>
      <c r="M326" s="26">
        <f t="shared" ca="1" si="56"/>
        <v>2.9455382855382559E-3</v>
      </c>
      <c r="N326" s="26">
        <f t="shared" ca="1" si="65"/>
        <v>0</v>
      </c>
      <c r="O326" s="54">
        <f t="shared" ca="1" si="66"/>
        <v>0</v>
      </c>
      <c r="P326" s="26">
        <f t="shared" ca="1" si="67"/>
        <v>0</v>
      </c>
      <c r="Q326" s="26">
        <f t="shared" ca="1" si="68"/>
        <v>0</v>
      </c>
      <c r="R326">
        <f t="shared" ca="1" si="57"/>
        <v>-2.9455382855382559E-3</v>
      </c>
    </row>
    <row r="327" spans="1:18">
      <c r="A327" s="112"/>
      <c r="B327" s="112"/>
      <c r="C327" s="112"/>
      <c r="D327" s="114">
        <f t="shared" si="58"/>
        <v>0</v>
      </c>
      <c r="E327" s="114">
        <f t="shared" si="58"/>
        <v>0</v>
      </c>
      <c r="F327" s="26">
        <f t="shared" si="59"/>
        <v>0</v>
      </c>
      <c r="G327" s="26">
        <f t="shared" si="59"/>
        <v>0</v>
      </c>
      <c r="H327" s="26">
        <f t="shared" si="60"/>
        <v>0</v>
      </c>
      <c r="I327" s="26">
        <f t="shared" si="61"/>
        <v>0</v>
      </c>
      <c r="J327" s="26">
        <f t="shared" si="62"/>
        <v>0</v>
      </c>
      <c r="K327" s="26">
        <f t="shared" si="63"/>
        <v>0</v>
      </c>
      <c r="L327" s="26">
        <f t="shared" si="64"/>
        <v>0</v>
      </c>
      <c r="M327" s="26">
        <f t="shared" ca="1" si="56"/>
        <v>2.9455382855382559E-3</v>
      </c>
      <c r="N327" s="26">
        <f t="shared" ca="1" si="65"/>
        <v>0</v>
      </c>
      <c r="O327" s="54">
        <f t="shared" ca="1" si="66"/>
        <v>0</v>
      </c>
      <c r="P327" s="26">
        <f t="shared" ca="1" si="67"/>
        <v>0</v>
      </c>
      <c r="Q327" s="26">
        <f t="shared" ca="1" si="68"/>
        <v>0</v>
      </c>
      <c r="R327">
        <f t="shared" ca="1" si="57"/>
        <v>-2.9455382855382559E-3</v>
      </c>
    </row>
    <row r="328" spans="1:18">
      <c r="A328" s="112"/>
      <c r="B328" s="112"/>
      <c r="C328" s="112"/>
      <c r="D328" s="114">
        <f t="shared" si="58"/>
        <v>0</v>
      </c>
      <c r="E328" s="114">
        <f t="shared" si="58"/>
        <v>0</v>
      </c>
      <c r="F328" s="26">
        <f t="shared" si="59"/>
        <v>0</v>
      </c>
      <c r="G328" s="26">
        <f t="shared" si="59"/>
        <v>0</v>
      </c>
      <c r="H328" s="26">
        <f t="shared" si="60"/>
        <v>0</v>
      </c>
      <c r="I328" s="26">
        <f t="shared" si="61"/>
        <v>0</v>
      </c>
      <c r="J328" s="26">
        <f t="shared" si="62"/>
        <v>0</v>
      </c>
      <c r="K328" s="26">
        <f t="shared" si="63"/>
        <v>0</v>
      </c>
      <c r="L328" s="26">
        <f t="shared" si="64"/>
        <v>0</v>
      </c>
      <c r="M328" s="26">
        <f t="shared" ca="1" si="56"/>
        <v>2.9455382855382559E-3</v>
      </c>
      <c r="N328" s="26">
        <f t="shared" ca="1" si="65"/>
        <v>0</v>
      </c>
      <c r="O328" s="54">
        <f t="shared" ca="1" si="66"/>
        <v>0</v>
      </c>
      <c r="P328" s="26">
        <f t="shared" ca="1" si="67"/>
        <v>0</v>
      </c>
      <c r="Q328" s="26">
        <f t="shared" ca="1" si="68"/>
        <v>0</v>
      </c>
      <c r="R328">
        <f t="shared" ca="1" si="57"/>
        <v>-2.9455382855382559E-3</v>
      </c>
    </row>
    <row r="329" spans="1:18">
      <c r="A329" s="112"/>
      <c r="B329" s="112"/>
      <c r="C329" s="112"/>
      <c r="D329" s="114">
        <f t="shared" si="58"/>
        <v>0</v>
      </c>
      <c r="E329" s="114">
        <f t="shared" si="58"/>
        <v>0</v>
      </c>
      <c r="F329" s="26">
        <f t="shared" si="59"/>
        <v>0</v>
      </c>
      <c r="G329" s="26">
        <f t="shared" si="59"/>
        <v>0</v>
      </c>
      <c r="H329" s="26">
        <f t="shared" si="60"/>
        <v>0</v>
      </c>
      <c r="I329" s="26">
        <f t="shared" si="61"/>
        <v>0</v>
      </c>
      <c r="J329" s="26">
        <f t="shared" si="62"/>
        <v>0</v>
      </c>
      <c r="K329" s="26">
        <f t="shared" si="63"/>
        <v>0</v>
      </c>
      <c r="L329" s="26">
        <f t="shared" si="64"/>
        <v>0</v>
      </c>
      <c r="M329" s="26">
        <f t="shared" ca="1" si="56"/>
        <v>2.9455382855382559E-3</v>
      </c>
      <c r="N329" s="26">
        <f t="shared" ca="1" si="65"/>
        <v>0</v>
      </c>
      <c r="O329" s="54">
        <f t="shared" ca="1" si="66"/>
        <v>0</v>
      </c>
      <c r="P329" s="26">
        <f t="shared" ca="1" si="67"/>
        <v>0</v>
      </c>
      <c r="Q329" s="26">
        <f t="shared" ca="1" si="68"/>
        <v>0</v>
      </c>
      <c r="R329">
        <f t="shared" ca="1" si="57"/>
        <v>-2.9455382855382559E-3</v>
      </c>
    </row>
    <row r="330" spans="1:18">
      <c r="A330" s="112"/>
      <c r="B330" s="112"/>
      <c r="C330" s="112"/>
      <c r="D330" s="114">
        <f t="shared" si="58"/>
        <v>0</v>
      </c>
      <c r="E330" s="114">
        <f t="shared" si="58"/>
        <v>0</v>
      </c>
      <c r="F330" s="26">
        <f t="shared" si="59"/>
        <v>0</v>
      </c>
      <c r="G330" s="26">
        <f t="shared" si="59"/>
        <v>0</v>
      </c>
      <c r="H330" s="26">
        <f t="shared" si="60"/>
        <v>0</v>
      </c>
      <c r="I330" s="26">
        <f t="shared" si="61"/>
        <v>0</v>
      </c>
      <c r="J330" s="26">
        <f t="shared" si="62"/>
        <v>0</v>
      </c>
      <c r="K330" s="26">
        <f t="shared" si="63"/>
        <v>0</v>
      </c>
      <c r="L330" s="26">
        <f t="shared" si="64"/>
        <v>0</v>
      </c>
      <c r="M330" s="26">
        <f t="shared" ca="1" si="56"/>
        <v>2.9455382855382559E-3</v>
      </c>
      <c r="N330" s="26">
        <f t="shared" ca="1" si="65"/>
        <v>0</v>
      </c>
      <c r="O330" s="54">
        <f t="shared" ca="1" si="66"/>
        <v>0</v>
      </c>
      <c r="P330" s="26">
        <f t="shared" ca="1" si="67"/>
        <v>0</v>
      </c>
      <c r="Q330" s="26">
        <f t="shared" ca="1" si="68"/>
        <v>0</v>
      </c>
      <c r="R330">
        <f t="shared" ca="1" si="57"/>
        <v>-2.9455382855382559E-3</v>
      </c>
    </row>
    <row r="331" spans="1:18">
      <c r="A331" s="112"/>
      <c r="B331" s="112"/>
      <c r="C331" s="112"/>
      <c r="D331" s="114">
        <f t="shared" si="58"/>
        <v>0</v>
      </c>
      <c r="E331" s="114">
        <f t="shared" si="58"/>
        <v>0</v>
      </c>
      <c r="F331" s="26">
        <f t="shared" si="59"/>
        <v>0</v>
      </c>
      <c r="G331" s="26">
        <f t="shared" si="59"/>
        <v>0</v>
      </c>
      <c r="H331" s="26">
        <f t="shared" si="60"/>
        <v>0</v>
      </c>
      <c r="I331" s="26">
        <f t="shared" si="61"/>
        <v>0</v>
      </c>
      <c r="J331" s="26">
        <f t="shared" si="62"/>
        <v>0</v>
      </c>
      <c r="K331" s="26">
        <f t="shared" si="63"/>
        <v>0</v>
      </c>
      <c r="L331" s="26">
        <f t="shared" si="64"/>
        <v>0</v>
      </c>
      <c r="M331" s="26">
        <f t="shared" ca="1" si="56"/>
        <v>2.9455382855382559E-3</v>
      </c>
      <c r="N331" s="26">
        <f t="shared" ca="1" si="65"/>
        <v>0</v>
      </c>
      <c r="O331" s="54">
        <f t="shared" ca="1" si="66"/>
        <v>0</v>
      </c>
      <c r="P331" s="26">
        <f t="shared" ca="1" si="67"/>
        <v>0</v>
      </c>
      <c r="Q331" s="26">
        <f t="shared" ca="1" si="68"/>
        <v>0</v>
      </c>
      <c r="R331">
        <f t="shared" ca="1" si="57"/>
        <v>-2.9455382855382559E-3</v>
      </c>
    </row>
    <row r="332" spans="1:18">
      <c r="A332" s="112"/>
      <c r="B332" s="112"/>
      <c r="C332" s="112"/>
      <c r="D332" s="114">
        <f t="shared" si="58"/>
        <v>0</v>
      </c>
      <c r="E332" s="114">
        <f t="shared" si="58"/>
        <v>0</v>
      </c>
      <c r="F332" s="26">
        <f t="shared" si="59"/>
        <v>0</v>
      </c>
      <c r="G332" s="26">
        <f t="shared" si="59"/>
        <v>0</v>
      </c>
      <c r="H332" s="26">
        <f t="shared" si="60"/>
        <v>0</v>
      </c>
      <c r="I332" s="26">
        <f t="shared" si="61"/>
        <v>0</v>
      </c>
      <c r="J332" s="26">
        <f t="shared" si="62"/>
        <v>0</v>
      </c>
      <c r="K332" s="26">
        <f t="shared" si="63"/>
        <v>0</v>
      </c>
      <c r="L332" s="26">
        <f t="shared" si="64"/>
        <v>0</v>
      </c>
      <c r="M332" s="26">
        <f t="shared" ca="1" si="56"/>
        <v>2.9455382855382559E-3</v>
      </c>
      <c r="N332" s="26">
        <f t="shared" ca="1" si="65"/>
        <v>0</v>
      </c>
      <c r="O332" s="54">
        <f t="shared" ca="1" si="66"/>
        <v>0</v>
      </c>
      <c r="P332" s="26">
        <f t="shared" ca="1" si="67"/>
        <v>0</v>
      </c>
      <c r="Q332" s="26">
        <f t="shared" ca="1" si="68"/>
        <v>0</v>
      </c>
      <c r="R332">
        <f t="shared" ca="1" si="57"/>
        <v>-2.9455382855382559E-3</v>
      </c>
    </row>
    <row r="333" spans="1:18">
      <c r="A333" s="112"/>
      <c r="B333" s="112"/>
      <c r="C333" s="112"/>
      <c r="D333" s="114">
        <f t="shared" si="58"/>
        <v>0</v>
      </c>
      <c r="E333" s="114">
        <f t="shared" si="58"/>
        <v>0</v>
      </c>
      <c r="F333" s="26">
        <f t="shared" si="59"/>
        <v>0</v>
      </c>
      <c r="G333" s="26">
        <f t="shared" si="59"/>
        <v>0</v>
      </c>
      <c r="H333" s="26">
        <f t="shared" si="60"/>
        <v>0</v>
      </c>
      <c r="I333" s="26">
        <f t="shared" si="61"/>
        <v>0</v>
      </c>
      <c r="J333" s="26">
        <f t="shared" si="62"/>
        <v>0</v>
      </c>
      <c r="K333" s="26">
        <f t="shared" si="63"/>
        <v>0</v>
      </c>
      <c r="L333" s="26">
        <f t="shared" si="64"/>
        <v>0</v>
      </c>
      <c r="M333" s="26">
        <f t="shared" ca="1" si="56"/>
        <v>2.9455382855382559E-3</v>
      </c>
      <c r="N333" s="26">
        <f t="shared" ca="1" si="65"/>
        <v>0</v>
      </c>
      <c r="O333" s="54">
        <f t="shared" ca="1" si="66"/>
        <v>0</v>
      </c>
      <c r="P333" s="26">
        <f t="shared" ca="1" si="67"/>
        <v>0</v>
      </c>
      <c r="Q333" s="26">
        <f t="shared" ca="1" si="68"/>
        <v>0</v>
      </c>
      <c r="R333">
        <f t="shared" ca="1" si="57"/>
        <v>-2.9455382855382559E-3</v>
      </c>
    </row>
    <row r="334" spans="1:18">
      <c r="A334" s="112"/>
      <c r="B334" s="112"/>
      <c r="C334" s="112"/>
      <c r="D334" s="114">
        <f t="shared" si="58"/>
        <v>0</v>
      </c>
      <c r="E334" s="114">
        <f t="shared" si="58"/>
        <v>0</v>
      </c>
      <c r="F334" s="26">
        <f t="shared" si="59"/>
        <v>0</v>
      </c>
      <c r="G334" s="26">
        <f t="shared" si="59"/>
        <v>0</v>
      </c>
      <c r="H334" s="26">
        <f t="shared" si="60"/>
        <v>0</v>
      </c>
      <c r="I334" s="26">
        <f t="shared" si="61"/>
        <v>0</v>
      </c>
      <c r="J334" s="26">
        <f t="shared" si="62"/>
        <v>0</v>
      </c>
      <c r="K334" s="26">
        <f t="shared" si="63"/>
        <v>0</v>
      </c>
      <c r="L334" s="26">
        <f t="shared" si="64"/>
        <v>0</v>
      </c>
      <c r="M334" s="26">
        <f t="shared" ca="1" si="56"/>
        <v>2.9455382855382559E-3</v>
      </c>
      <c r="N334" s="26">
        <f t="shared" ca="1" si="65"/>
        <v>0</v>
      </c>
      <c r="O334" s="54">
        <f t="shared" ca="1" si="66"/>
        <v>0</v>
      </c>
      <c r="P334" s="26">
        <f t="shared" ca="1" si="67"/>
        <v>0</v>
      </c>
      <c r="Q334" s="26">
        <f t="shared" ca="1" si="68"/>
        <v>0</v>
      </c>
      <c r="R334">
        <f t="shared" ca="1" si="57"/>
        <v>-2.9455382855382559E-3</v>
      </c>
    </row>
    <row r="335" spans="1:18">
      <c r="A335" s="112"/>
      <c r="B335" s="112"/>
      <c r="C335" s="112"/>
      <c r="D335" s="114">
        <f t="shared" si="58"/>
        <v>0</v>
      </c>
      <c r="E335" s="114">
        <f t="shared" si="58"/>
        <v>0</v>
      </c>
      <c r="F335" s="26">
        <f t="shared" si="59"/>
        <v>0</v>
      </c>
      <c r="G335" s="26">
        <f t="shared" si="59"/>
        <v>0</v>
      </c>
      <c r="H335" s="26">
        <f t="shared" si="60"/>
        <v>0</v>
      </c>
      <c r="I335" s="26">
        <f t="shared" si="61"/>
        <v>0</v>
      </c>
      <c r="J335" s="26">
        <f t="shared" si="62"/>
        <v>0</v>
      </c>
      <c r="K335" s="26">
        <f t="shared" si="63"/>
        <v>0</v>
      </c>
      <c r="L335" s="26">
        <f t="shared" si="64"/>
        <v>0</v>
      </c>
      <c r="M335" s="26">
        <f t="shared" ca="1" si="56"/>
        <v>2.9455382855382559E-3</v>
      </c>
      <c r="N335" s="26">
        <f t="shared" ca="1" si="65"/>
        <v>0</v>
      </c>
      <c r="O335" s="54">
        <f t="shared" ca="1" si="66"/>
        <v>0</v>
      </c>
      <c r="P335" s="26">
        <f t="shared" ca="1" si="67"/>
        <v>0</v>
      </c>
      <c r="Q335" s="26">
        <f t="shared" ca="1" si="68"/>
        <v>0</v>
      </c>
      <c r="R335">
        <f t="shared" ca="1" si="57"/>
        <v>-2.9455382855382559E-3</v>
      </c>
    </row>
    <row r="336" spans="1:18">
      <c r="A336" s="112"/>
      <c r="B336" s="112"/>
      <c r="C336" s="112"/>
      <c r="D336" s="114">
        <f t="shared" si="58"/>
        <v>0</v>
      </c>
      <c r="E336" s="114">
        <f t="shared" si="58"/>
        <v>0</v>
      </c>
      <c r="F336" s="26">
        <f t="shared" si="59"/>
        <v>0</v>
      </c>
      <c r="G336" s="26">
        <f t="shared" si="59"/>
        <v>0</v>
      </c>
      <c r="H336" s="26">
        <f t="shared" si="60"/>
        <v>0</v>
      </c>
      <c r="I336" s="26">
        <f t="shared" si="61"/>
        <v>0</v>
      </c>
      <c r="J336" s="26">
        <f t="shared" si="62"/>
        <v>0</v>
      </c>
      <c r="K336" s="26">
        <f t="shared" si="63"/>
        <v>0</v>
      </c>
      <c r="L336" s="26">
        <f t="shared" si="64"/>
        <v>0</v>
      </c>
      <c r="M336" s="26">
        <f t="shared" ca="1" si="56"/>
        <v>2.9455382855382559E-3</v>
      </c>
      <c r="N336" s="26">
        <f t="shared" ca="1" si="65"/>
        <v>0</v>
      </c>
      <c r="O336" s="54">
        <f t="shared" ca="1" si="66"/>
        <v>0</v>
      </c>
      <c r="P336" s="26">
        <f t="shared" ca="1" si="67"/>
        <v>0</v>
      </c>
      <c r="Q336" s="26">
        <f t="shared" ca="1" si="68"/>
        <v>0</v>
      </c>
      <c r="R336">
        <f t="shared" ca="1" si="57"/>
        <v>-2.9455382855382559E-3</v>
      </c>
    </row>
    <row r="337" spans="1:18">
      <c r="A337" s="112"/>
      <c r="B337" s="112"/>
      <c r="C337" s="112"/>
      <c r="D337" s="114">
        <f t="shared" si="58"/>
        <v>0</v>
      </c>
      <c r="E337" s="114">
        <f t="shared" si="58"/>
        <v>0</v>
      </c>
      <c r="F337" s="26">
        <f t="shared" si="59"/>
        <v>0</v>
      </c>
      <c r="G337" s="26">
        <f t="shared" si="59"/>
        <v>0</v>
      </c>
      <c r="H337" s="26">
        <f t="shared" si="60"/>
        <v>0</v>
      </c>
      <c r="I337" s="26">
        <f t="shared" si="61"/>
        <v>0</v>
      </c>
      <c r="J337" s="26">
        <f t="shared" si="62"/>
        <v>0</v>
      </c>
      <c r="K337" s="26">
        <f t="shared" si="63"/>
        <v>0</v>
      </c>
      <c r="L337" s="26">
        <f t="shared" si="64"/>
        <v>0</v>
      </c>
      <c r="M337" s="26">
        <f t="shared" ca="1" si="56"/>
        <v>2.9455382855382559E-3</v>
      </c>
      <c r="N337" s="26">
        <f t="shared" ca="1" si="65"/>
        <v>0</v>
      </c>
      <c r="O337" s="54">
        <f t="shared" ca="1" si="66"/>
        <v>0</v>
      </c>
      <c r="P337" s="26">
        <f t="shared" ca="1" si="67"/>
        <v>0</v>
      </c>
      <c r="Q337" s="26">
        <f t="shared" ca="1" si="68"/>
        <v>0</v>
      </c>
      <c r="R337">
        <f t="shared" ca="1" si="57"/>
        <v>-2.9455382855382559E-3</v>
      </c>
    </row>
    <row r="338" spans="1:18">
      <c r="A338" s="112"/>
      <c r="B338" s="112"/>
      <c r="C338" s="112"/>
      <c r="D338" s="114">
        <f t="shared" si="58"/>
        <v>0</v>
      </c>
      <c r="E338" s="114">
        <f t="shared" si="58"/>
        <v>0</v>
      </c>
      <c r="F338" s="26">
        <f t="shared" si="59"/>
        <v>0</v>
      </c>
      <c r="G338" s="26">
        <f t="shared" si="59"/>
        <v>0</v>
      </c>
      <c r="H338" s="26">
        <f t="shared" si="60"/>
        <v>0</v>
      </c>
      <c r="I338" s="26">
        <f t="shared" si="61"/>
        <v>0</v>
      </c>
      <c r="J338" s="26">
        <f t="shared" si="62"/>
        <v>0</v>
      </c>
      <c r="K338" s="26">
        <f t="shared" si="63"/>
        <v>0</v>
      </c>
      <c r="L338" s="26">
        <f t="shared" si="64"/>
        <v>0</v>
      </c>
      <c r="M338" s="26">
        <f t="shared" ca="1" si="56"/>
        <v>2.9455382855382559E-3</v>
      </c>
      <c r="N338" s="26">
        <f t="shared" ca="1" si="65"/>
        <v>0</v>
      </c>
      <c r="O338" s="54">
        <f t="shared" ca="1" si="66"/>
        <v>0</v>
      </c>
      <c r="P338" s="26">
        <f t="shared" ca="1" si="67"/>
        <v>0</v>
      </c>
      <c r="Q338" s="26">
        <f t="shared" ca="1" si="68"/>
        <v>0</v>
      </c>
      <c r="R338">
        <f t="shared" ca="1" si="57"/>
        <v>-2.9455382855382559E-3</v>
      </c>
    </row>
    <row r="339" spans="1:18">
      <c r="A339" s="112"/>
      <c r="B339" s="112"/>
      <c r="C339" s="112"/>
      <c r="D339" s="114">
        <f t="shared" si="58"/>
        <v>0</v>
      </c>
      <c r="E339" s="114">
        <f t="shared" si="58"/>
        <v>0</v>
      </c>
      <c r="F339" s="26">
        <f t="shared" si="59"/>
        <v>0</v>
      </c>
      <c r="G339" s="26">
        <f t="shared" si="59"/>
        <v>0</v>
      </c>
      <c r="H339" s="26">
        <f t="shared" si="60"/>
        <v>0</v>
      </c>
      <c r="I339" s="26">
        <f t="shared" si="61"/>
        <v>0</v>
      </c>
      <c r="J339" s="26">
        <f t="shared" si="62"/>
        <v>0</v>
      </c>
      <c r="K339" s="26">
        <f t="shared" si="63"/>
        <v>0</v>
      </c>
      <c r="L339" s="26">
        <f t="shared" si="64"/>
        <v>0</v>
      </c>
      <c r="M339" s="26">
        <f t="shared" ca="1" si="56"/>
        <v>2.9455382855382559E-3</v>
      </c>
      <c r="N339" s="26">
        <f t="shared" ca="1" si="65"/>
        <v>0</v>
      </c>
      <c r="O339" s="54">
        <f t="shared" ca="1" si="66"/>
        <v>0</v>
      </c>
      <c r="P339" s="26">
        <f t="shared" ca="1" si="67"/>
        <v>0</v>
      </c>
      <c r="Q339" s="26">
        <f t="shared" ca="1" si="68"/>
        <v>0</v>
      </c>
      <c r="R339">
        <f t="shared" ca="1" si="57"/>
        <v>-2.9455382855382559E-3</v>
      </c>
    </row>
    <row r="340" spans="1:18">
      <c r="A340" s="112"/>
      <c r="B340" s="112"/>
      <c r="C340" s="112"/>
      <c r="D340" s="114">
        <f t="shared" si="58"/>
        <v>0</v>
      </c>
      <c r="E340" s="114">
        <f t="shared" si="58"/>
        <v>0</v>
      </c>
      <c r="F340" s="26">
        <f t="shared" si="59"/>
        <v>0</v>
      </c>
      <c r="G340" s="26">
        <f t="shared" si="59"/>
        <v>0</v>
      </c>
      <c r="H340" s="26">
        <f t="shared" si="60"/>
        <v>0</v>
      </c>
      <c r="I340" s="26">
        <f t="shared" si="61"/>
        <v>0</v>
      </c>
      <c r="J340" s="26">
        <f t="shared" si="62"/>
        <v>0</v>
      </c>
      <c r="K340" s="26">
        <f t="shared" si="63"/>
        <v>0</v>
      </c>
      <c r="L340" s="26">
        <f t="shared" si="64"/>
        <v>0</v>
      </c>
      <c r="M340" s="26">
        <f t="shared" ca="1" si="56"/>
        <v>2.9455382855382559E-3</v>
      </c>
      <c r="N340" s="26">
        <f t="shared" ca="1" si="65"/>
        <v>0</v>
      </c>
      <c r="O340" s="54">
        <f t="shared" ca="1" si="66"/>
        <v>0</v>
      </c>
      <c r="P340" s="26">
        <f t="shared" ca="1" si="67"/>
        <v>0</v>
      </c>
      <c r="Q340" s="26">
        <f t="shared" ca="1" si="68"/>
        <v>0</v>
      </c>
      <c r="R340">
        <f t="shared" ca="1" si="57"/>
        <v>-2.9455382855382559E-3</v>
      </c>
    </row>
    <row r="341" spans="1:18">
      <c r="A341" s="112"/>
      <c r="B341" s="112"/>
      <c r="C341" s="112"/>
      <c r="D341" s="114">
        <f t="shared" si="58"/>
        <v>0</v>
      </c>
      <c r="E341" s="114">
        <f t="shared" si="58"/>
        <v>0</v>
      </c>
      <c r="F341" s="26">
        <f t="shared" si="59"/>
        <v>0</v>
      </c>
      <c r="G341" s="26">
        <f t="shared" si="59"/>
        <v>0</v>
      </c>
      <c r="H341" s="26">
        <f t="shared" si="60"/>
        <v>0</v>
      </c>
      <c r="I341" s="26">
        <f t="shared" si="61"/>
        <v>0</v>
      </c>
      <c r="J341" s="26">
        <f t="shared" si="62"/>
        <v>0</v>
      </c>
      <c r="K341" s="26">
        <f t="shared" si="63"/>
        <v>0</v>
      </c>
      <c r="L341" s="26">
        <f t="shared" si="64"/>
        <v>0</v>
      </c>
      <c r="M341" s="26">
        <f t="shared" ca="1" si="56"/>
        <v>2.9455382855382559E-3</v>
      </c>
      <c r="N341" s="26">
        <f t="shared" ca="1" si="65"/>
        <v>0</v>
      </c>
      <c r="O341" s="54">
        <f t="shared" ca="1" si="66"/>
        <v>0</v>
      </c>
      <c r="P341" s="26">
        <f t="shared" ca="1" si="67"/>
        <v>0</v>
      </c>
      <c r="Q341" s="26">
        <f t="shared" ca="1" si="68"/>
        <v>0</v>
      </c>
      <c r="R341">
        <f t="shared" ca="1" si="57"/>
        <v>-2.9455382855382559E-3</v>
      </c>
    </row>
    <row r="342" spans="1:18">
      <c r="A342" s="112"/>
      <c r="B342" s="112"/>
      <c r="C342" s="112"/>
      <c r="D342" s="114">
        <f>A342/A$18</f>
        <v>0</v>
      </c>
      <c r="E342" s="114">
        <f>B342/B$18</f>
        <v>0</v>
      </c>
      <c r="F342" s="26">
        <f>$C342*D342</f>
        <v>0</v>
      </c>
      <c r="G342" s="26">
        <f>$C342*E342</f>
        <v>0</v>
      </c>
      <c r="H342" s="26">
        <f>C342*D342*D342</f>
        <v>0</v>
      </c>
      <c r="I342" s="26">
        <f>C342*D342*D342*D342</f>
        <v>0</v>
      </c>
      <c r="J342" s="26">
        <f>C342*D342*D342*D342*D342</f>
        <v>0</v>
      </c>
      <c r="K342" s="26">
        <f>C342*E342*D342</f>
        <v>0</v>
      </c>
      <c r="L342" s="26">
        <f>C342*E342*D342*D342</f>
        <v>0</v>
      </c>
      <c r="M342" s="26">
        <f t="shared" ca="1" si="56"/>
        <v>2.9455382855382559E-3</v>
      </c>
      <c r="N342" s="26">
        <f ca="1">C342*(M342-E342)^2</f>
        <v>0</v>
      </c>
      <c r="O342" s="54">
        <f ca="1">(C342*O$1-O$2*F342+O$3*H342)^2</f>
        <v>0</v>
      </c>
      <c r="P342" s="26">
        <f ca="1">(-C342*O$2+O$4*F342-O$5*H342)^2</f>
        <v>0</v>
      </c>
      <c r="Q342" s="26">
        <f ca="1">+(C342*O$3-F342*O$5+H342*O$6)^2</f>
        <v>0</v>
      </c>
      <c r="R342">
        <f t="shared" ca="1" si="57"/>
        <v>-2.9455382855382559E-3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V104"/>
  <sheetViews>
    <sheetView topLeftCell="A43" workbookViewId="0">
      <selection activeCell="F21" sqref="F21:G76"/>
    </sheetView>
  </sheetViews>
  <sheetFormatPr defaultColWidth="10.28515625" defaultRowHeight="12.75"/>
  <cols>
    <col min="1" max="1" width="14.42578125" style="1" customWidth="1"/>
    <col min="2" max="2" width="3.7109375" style="1" customWidth="1"/>
    <col min="3" max="3" width="11.85546875" style="1" customWidth="1"/>
    <col min="4" max="4" width="9.42578125" style="1" customWidth="1"/>
    <col min="5" max="5" width="9.1406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3</v>
      </c>
      <c r="B2" s="1" t="s">
        <v>4</v>
      </c>
      <c r="D2" s="1" t="s">
        <v>5</v>
      </c>
    </row>
    <row r="3" spans="1:6">
      <c r="A3" s="115" t="s">
        <v>167</v>
      </c>
    </row>
    <row r="4" spans="1:6">
      <c r="A4" s="5" t="s">
        <v>6</v>
      </c>
      <c r="C4" s="6" t="s">
        <v>7</v>
      </c>
      <c r="D4" s="7" t="s">
        <v>7</v>
      </c>
    </row>
    <row r="6" spans="1:6">
      <c r="A6" s="5" t="s">
        <v>10</v>
      </c>
    </row>
    <row r="7" spans="1:6">
      <c r="A7" s="1" t="s">
        <v>11</v>
      </c>
      <c r="C7" s="1">
        <f>+D7-C8/2</f>
        <v>52607.440050500001</v>
      </c>
      <c r="D7" s="11">
        <v>52607.595000000001</v>
      </c>
    </row>
    <row r="8" spans="1:6">
      <c r="A8" s="1" t="s">
        <v>12</v>
      </c>
      <c r="C8" s="16">
        <v>0.30989899999999998</v>
      </c>
      <c r="D8" s="16" t="s">
        <v>13</v>
      </c>
    </row>
    <row r="9" spans="1:6">
      <c r="A9" s="116" t="s">
        <v>168</v>
      </c>
      <c r="E9" s="117">
        <v>82</v>
      </c>
    </row>
    <row r="10" spans="1:6">
      <c r="C10" s="3" t="s">
        <v>15</v>
      </c>
      <c r="D10" s="3" t="s">
        <v>16</v>
      </c>
    </row>
    <row r="11" spans="1:6">
      <c r="A11" s="1" t="s">
        <v>17</v>
      </c>
      <c r="C11" s="26">
        <f ca="1">INTERCEPT(INDIRECT($G$19):G996,INDIRECT($F$19):F996)</f>
        <v>5.333095609653787E-3</v>
      </c>
      <c r="D11" s="18">
        <f>+E11*F11</f>
        <v>1.4946651788459036E-3</v>
      </c>
      <c r="E11" s="19">
        <v>0.14946651788459037</v>
      </c>
      <c r="F11" s="1">
        <v>0.01</v>
      </c>
    </row>
    <row r="12" spans="1:6">
      <c r="A12" s="1" t="s">
        <v>18</v>
      </c>
      <c r="C12" s="26">
        <f ca="1">SLOPE(INDIRECT($G$19):G996,INDIRECT($F$19):F996)</f>
        <v>-1.3730585861743913E-6</v>
      </c>
      <c r="D12" s="18">
        <f>+E12*F12</f>
        <v>-2.1302898831668786E-6</v>
      </c>
      <c r="E12" s="20">
        <v>-0.21302898831668785</v>
      </c>
      <c r="F12" s="1">
        <v>1.0000000000000001E-5</v>
      </c>
    </row>
    <row r="13" spans="1:6">
      <c r="A13" s="1" t="s">
        <v>19</v>
      </c>
      <c r="C13" s="18" t="s">
        <v>20</v>
      </c>
      <c r="D13" s="18">
        <f>+E13*F13</f>
        <v>5.7314792390022056E-10</v>
      </c>
      <c r="E13" s="22">
        <v>0.57314792390022051</v>
      </c>
      <c r="F13" s="1">
        <v>1.0000000000000001E-9</v>
      </c>
    </row>
    <row r="14" spans="1:6">
      <c r="A14" s="1" t="s">
        <v>21</v>
      </c>
      <c r="E14" s="1">
        <f>SUM(R21:R1666)</f>
        <v>2.2759922570498111E-4</v>
      </c>
    </row>
    <row r="15" spans="1:6">
      <c r="A15" s="5" t="s">
        <v>22</v>
      </c>
      <c r="C15" s="23">
        <f ca="1">(C7+C11)+(C8+C12)*INT(MAX(F21:F3526))</f>
        <v>54884.573146361116</v>
      </c>
      <c r="D15" s="10">
        <f>+C7+INT(MAX(F21:F1581))*C8+D11+D12*INT(MAX(F21:F4016))+D13*INT(MAX(F21:F4043)^2)</f>
        <v>54884.594694042069</v>
      </c>
    </row>
    <row r="16" spans="1:6">
      <c r="A16" s="5" t="s">
        <v>24</v>
      </c>
      <c r="C16" s="23">
        <f ca="1">+C8+C12</f>
        <v>0.30989762694141382</v>
      </c>
      <c r="D16" s="25">
        <f>+C8+D12+2*D13*MAX(F21:F124)</f>
        <v>0.30990529326515437</v>
      </c>
    </row>
    <row r="17" spans="1:22">
      <c r="A17" s="17" t="s">
        <v>26</v>
      </c>
      <c r="C17" s="1">
        <f>COUNT(C21:C4732)</f>
        <v>80</v>
      </c>
    </row>
    <row r="18" spans="1:22">
      <c r="A18" s="5" t="s">
        <v>169</v>
      </c>
      <c r="C18" s="27">
        <f ca="1">+C15</f>
        <v>54884.573146361116</v>
      </c>
      <c r="D18" s="28">
        <f ca="1">C16</f>
        <v>0.30989762694141382</v>
      </c>
      <c r="E18" s="17" t="s">
        <v>15</v>
      </c>
    </row>
    <row r="19" spans="1:22">
      <c r="A19" s="5" t="s">
        <v>170</v>
      </c>
      <c r="C19" s="29">
        <f>D15</f>
        <v>54884.594694042069</v>
      </c>
      <c r="D19" s="30">
        <f>+D16</f>
        <v>0.30990529326515437</v>
      </c>
      <c r="E19" s="15" t="s">
        <v>171</v>
      </c>
      <c r="F19" s="118" t="str">
        <f>"F"&amp;E9</f>
        <v>F82</v>
      </c>
      <c r="G19" s="10" t="str">
        <f>"G"&amp;E9</f>
        <v>G82</v>
      </c>
    </row>
    <row r="20" spans="1:22">
      <c r="A20" s="3" t="s">
        <v>32</v>
      </c>
      <c r="B20" s="3" t="s">
        <v>33</v>
      </c>
      <c r="C20" s="3" t="s">
        <v>34</v>
      </c>
      <c r="D20" s="3" t="s">
        <v>35</v>
      </c>
      <c r="E20" s="3" t="s">
        <v>36</v>
      </c>
      <c r="F20" s="3" t="s">
        <v>1</v>
      </c>
      <c r="G20" s="3" t="s">
        <v>37</v>
      </c>
      <c r="H20" s="4" t="s">
        <v>172</v>
      </c>
      <c r="I20" s="4" t="s">
        <v>173</v>
      </c>
      <c r="J20" s="4" t="s">
        <v>174</v>
      </c>
      <c r="K20" s="4" t="s">
        <v>175</v>
      </c>
      <c r="L20" s="4" t="s">
        <v>42</v>
      </c>
      <c r="M20" s="4" t="s">
        <v>43</v>
      </c>
      <c r="N20" s="4" t="s">
        <v>44</v>
      </c>
      <c r="O20" s="4" t="s">
        <v>45</v>
      </c>
      <c r="P20" s="4" t="s">
        <v>2</v>
      </c>
      <c r="Q20" s="3" t="s">
        <v>46</v>
      </c>
      <c r="R20" s="111" t="s">
        <v>176</v>
      </c>
    </row>
    <row r="21" spans="1:22">
      <c r="A21" s="33" t="s">
        <v>50</v>
      </c>
      <c r="B21" s="18" t="s">
        <v>51</v>
      </c>
      <c r="C21" s="34">
        <v>50495.5219</v>
      </c>
      <c r="D21" s="34">
        <v>4.0000000000000002E-4</v>
      </c>
      <c r="E21" s="1">
        <f t="shared" ref="E21:E52" si="0">+(C21-C$7)/C$8</f>
        <v>-6814.8595203598643</v>
      </c>
      <c r="F21" s="1">
        <f t="shared" ref="F21:F52" si="1">ROUND(2*E21,0)/2</f>
        <v>-6815</v>
      </c>
      <c r="G21" s="1">
        <f t="shared" ref="G21:G52" si="2">+C21-(C$7+F21*C$8)</f>
        <v>4.3534500000532717E-2</v>
      </c>
      <c r="I21" s="1">
        <f t="shared" ref="I21:I52" si="3">+G21</f>
        <v>4.3534500000532717E-2</v>
      </c>
      <c r="O21" s="1">
        <f ca="1">+C$11+C$12*$F21</f>
        <v>1.4690489874432264E-2</v>
      </c>
      <c r="P21" s="1">
        <f t="shared" ref="P21:P52" si="4">+D$11+D$12*F21+D$13*F21^2</f>
        <v>4.2632001868532901E-2</v>
      </c>
      <c r="Q21" s="35">
        <f t="shared" ref="Q21:Q52" si="5">+C21-15018.5</f>
        <v>35477.0219</v>
      </c>
      <c r="R21" s="1">
        <f t="shared" ref="R21:R52" si="6">+(P21-G21)^2</f>
        <v>8.1450287826315625E-7</v>
      </c>
      <c r="U21" s="1">
        <v>-7000</v>
      </c>
      <c r="V21" s="1">
        <f t="shared" ref="V21:V54" si="7">+D$11+D$12*U21+D$13*U21^2</f>
        <v>4.4490942632124858E-2</v>
      </c>
    </row>
    <row r="22" spans="1:22">
      <c r="A22" s="33" t="s">
        <v>50</v>
      </c>
      <c r="B22" s="18" t="s">
        <v>51</v>
      </c>
      <c r="C22" s="34">
        <v>50495.522400000002</v>
      </c>
      <c r="D22" s="34">
        <v>5.9999999999999995E-4</v>
      </c>
      <c r="E22" s="1">
        <f t="shared" si="0"/>
        <v>-6814.8579069309671</v>
      </c>
      <c r="F22" s="1">
        <f t="shared" si="1"/>
        <v>-6815</v>
      </c>
      <c r="G22" s="1">
        <f t="shared" si="2"/>
        <v>4.4034500002453569E-2</v>
      </c>
      <c r="I22" s="1">
        <f t="shared" si="3"/>
        <v>4.4034500002453569E-2</v>
      </c>
      <c r="P22" s="1">
        <f t="shared" si="4"/>
        <v>4.2632001868532901E-2</v>
      </c>
      <c r="Q22" s="35">
        <f t="shared" si="5"/>
        <v>35477.022400000002</v>
      </c>
      <c r="R22" s="1">
        <f t="shared" si="6"/>
        <v>1.9670010156509566E-6</v>
      </c>
      <c r="U22" s="1">
        <v>-6500</v>
      </c>
      <c r="V22" s="1">
        <f t="shared" si="7"/>
        <v>3.9557049204214934E-2</v>
      </c>
    </row>
    <row r="23" spans="1:22">
      <c r="A23" s="33" t="s">
        <v>50</v>
      </c>
      <c r="B23" s="18" t="s">
        <v>52</v>
      </c>
      <c r="C23" s="34">
        <v>50495.675000000003</v>
      </c>
      <c r="D23" s="34">
        <v>1E-3</v>
      </c>
      <c r="E23" s="1">
        <f t="shared" si="0"/>
        <v>-6814.3654884333237</v>
      </c>
      <c r="F23" s="1">
        <f t="shared" si="1"/>
        <v>-6814.5</v>
      </c>
      <c r="G23" s="1">
        <f t="shared" si="2"/>
        <v>4.168500000378117E-2</v>
      </c>
      <c r="I23" s="1">
        <f t="shared" si="3"/>
        <v>4.168500000378117E-2</v>
      </c>
      <c r="P23" s="1">
        <f t="shared" si="4"/>
        <v>4.2627030863776921E-2</v>
      </c>
      <c r="Q23" s="35">
        <f t="shared" si="5"/>
        <v>35477.175000000003</v>
      </c>
      <c r="R23" s="1">
        <f t="shared" si="6"/>
        <v>8.8742214118433546E-7</v>
      </c>
      <c r="U23" s="1">
        <v>-6000</v>
      </c>
      <c r="V23" s="1">
        <f t="shared" si="7"/>
        <v>3.4909729738255117E-2</v>
      </c>
    </row>
    <row r="24" spans="1:22">
      <c r="A24" s="33" t="s">
        <v>50</v>
      </c>
      <c r="B24" s="18" t="s">
        <v>52</v>
      </c>
      <c r="C24" s="34">
        <v>50495.678</v>
      </c>
      <c r="D24" s="34">
        <v>1E-3</v>
      </c>
      <c r="E24" s="1">
        <f t="shared" si="0"/>
        <v>-6814.3558078599854</v>
      </c>
      <c r="F24" s="1">
        <f t="shared" si="1"/>
        <v>-6814.5</v>
      </c>
      <c r="G24" s="1">
        <f t="shared" si="2"/>
        <v>4.4685000000754371E-2</v>
      </c>
      <c r="I24" s="1">
        <f t="shared" si="3"/>
        <v>4.4685000000754371E-2</v>
      </c>
      <c r="P24" s="1">
        <f t="shared" si="4"/>
        <v>4.2627030863776921E-2</v>
      </c>
      <c r="Q24" s="35">
        <f t="shared" si="5"/>
        <v>35477.178</v>
      </c>
      <c r="R24" s="1">
        <f t="shared" si="6"/>
        <v>4.2352369687517104E-6</v>
      </c>
      <c r="U24" s="1">
        <v>-5500</v>
      </c>
      <c r="V24" s="1">
        <f t="shared" si="7"/>
        <v>3.0548984234245409E-2</v>
      </c>
    </row>
    <row r="25" spans="1:22">
      <c r="A25" s="33" t="s">
        <v>50</v>
      </c>
      <c r="B25" s="18" t="s">
        <v>52</v>
      </c>
      <c r="C25" s="34">
        <v>50496.601999999999</v>
      </c>
      <c r="D25" s="34">
        <v>1E-3</v>
      </c>
      <c r="E25" s="1">
        <f t="shared" si="0"/>
        <v>-6811.3741912687756</v>
      </c>
      <c r="F25" s="1">
        <f t="shared" si="1"/>
        <v>-6811.5</v>
      </c>
      <c r="G25" s="1">
        <f t="shared" si="2"/>
        <v>3.8988000000244938E-2</v>
      </c>
      <c r="I25" s="1">
        <f t="shared" si="3"/>
        <v>3.8988000000244938E-2</v>
      </c>
      <c r="P25" s="1">
        <f t="shared" si="4"/>
        <v>4.2597210853294223E-2</v>
      </c>
      <c r="Q25" s="35">
        <f t="shared" si="5"/>
        <v>35478.101999999999</v>
      </c>
      <c r="R25" s="1">
        <f t="shared" si="6"/>
        <v>1.3026402981768752E-5</v>
      </c>
      <c r="U25" s="1">
        <v>-5000</v>
      </c>
      <c r="V25" s="1">
        <f t="shared" si="7"/>
        <v>2.6474812692185809E-2</v>
      </c>
    </row>
    <row r="26" spans="1:22">
      <c r="A26" s="33" t="s">
        <v>50</v>
      </c>
      <c r="B26" s="18" t="s">
        <v>52</v>
      </c>
      <c r="C26" s="34">
        <v>50496.605000000003</v>
      </c>
      <c r="D26" s="34">
        <v>1E-3</v>
      </c>
      <c r="E26" s="1">
        <f t="shared" si="0"/>
        <v>-6811.3645106954145</v>
      </c>
      <c r="F26" s="1">
        <f t="shared" si="1"/>
        <v>-6811.5</v>
      </c>
      <c r="G26" s="1">
        <f t="shared" si="2"/>
        <v>4.1988000004494097E-2</v>
      </c>
      <c r="I26" s="1">
        <f t="shared" si="3"/>
        <v>4.1988000004494097E-2</v>
      </c>
      <c r="P26" s="1">
        <f t="shared" si="4"/>
        <v>4.2597210853294223E-2</v>
      </c>
      <c r="Q26" s="35">
        <f t="shared" si="5"/>
        <v>35478.105000000003</v>
      </c>
      <c r="R26" s="1">
        <f t="shared" si="6"/>
        <v>3.7113785829577039E-7</v>
      </c>
      <c r="U26" s="1">
        <v>-4500</v>
      </c>
      <c r="V26" s="1">
        <f t="shared" si="7"/>
        <v>2.2687215112076324E-2</v>
      </c>
    </row>
    <row r="27" spans="1:22">
      <c r="A27" s="33" t="s">
        <v>50</v>
      </c>
      <c r="B27" s="18" t="s">
        <v>51</v>
      </c>
      <c r="C27" s="34">
        <v>50496.758999999998</v>
      </c>
      <c r="D27" s="34">
        <v>2.0000000000000001E-4</v>
      </c>
      <c r="E27" s="1">
        <f t="shared" si="0"/>
        <v>-6810.8675745968949</v>
      </c>
      <c r="F27" s="1">
        <f t="shared" si="1"/>
        <v>-6811</v>
      </c>
      <c r="G27" s="1">
        <f t="shared" si="2"/>
        <v>4.1038499999558553E-2</v>
      </c>
      <c r="I27" s="1">
        <f t="shared" si="3"/>
        <v>4.1038499999558553E-2</v>
      </c>
      <c r="P27" s="1">
        <f t="shared" si="4"/>
        <v>4.2592241854555977E-2</v>
      </c>
      <c r="Q27" s="35">
        <f t="shared" si="5"/>
        <v>35478.258999999998</v>
      </c>
      <c r="R27" s="1">
        <f t="shared" si="6"/>
        <v>2.4141137519708373E-6</v>
      </c>
      <c r="U27" s="1">
        <v>-4000</v>
      </c>
      <c r="V27" s="1">
        <f t="shared" si="7"/>
        <v>1.9186191493916947E-2</v>
      </c>
    </row>
    <row r="28" spans="1:22">
      <c r="A28" s="33" t="s">
        <v>50</v>
      </c>
      <c r="B28" s="18" t="s">
        <v>51</v>
      </c>
      <c r="C28" s="34">
        <v>50496.7592</v>
      </c>
      <c r="D28" s="34">
        <v>2.9999999999999997E-4</v>
      </c>
      <c r="E28" s="1">
        <f t="shared" si="0"/>
        <v>-6810.8669292253317</v>
      </c>
      <c r="F28" s="1">
        <f t="shared" si="1"/>
        <v>-6811</v>
      </c>
      <c r="G28" s="1">
        <f t="shared" si="2"/>
        <v>4.1238500001782086E-2</v>
      </c>
      <c r="I28" s="1">
        <f t="shared" si="3"/>
        <v>4.1238500001782086E-2</v>
      </c>
      <c r="P28" s="1">
        <f t="shared" si="4"/>
        <v>4.2592241854555977E-2</v>
      </c>
      <c r="Q28" s="35">
        <f t="shared" si="5"/>
        <v>35478.2592</v>
      </c>
      <c r="R28" s="1">
        <f t="shared" si="6"/>
        <v>1.8326170039516892E-6</v>
      </c>
      <c r="U28" s="1">
        <v>-3500</v>
      </c>
      <c r="V28" s="1">
        <f t="shared" si="7"/>
        <v>1.5971741837707679E-2</v>
      </c>
    </row>
    <row r="29" spans="1:22">
      <c r="A29" s="33" t="s">
        <v>50</v>
      </c>
      <c r="B29" s="18" t="s">
        <v>51</v>
      </c>
      <c r="C29" s="34">
        <v>50497.688099999999</v>
      </c>
      <c r="D29" s="34">
        <v>6.9999999999999999E-4</v>
      </c>
      <c r="E29" s="1">
        <f t="shared" si="0"/>
        <v>-6807.8695010309875</v>
      </c>
      <c r="F29" s="1">
        <f t="shared" si="1"/>
        <v>-6808</v>
      </c>
      <c r="G29" s="1">
        <f t="shared" si="2"/>
        <v>4.044150000117952E-2</v>
      </c>
      <c r="I29" s="1">
        <f t="shared" si="3"/>
        <v>4.044150000117952E-2</v>
      </c>
      <c r="P29" s="1">
        <f t="shared" si="4"/>
        <v>4.256243388017969E-2</v>
      </c>
      <c r="Q29" s="35">
        <f t="shared" si="5"/>
        <v>35479.188099999999</v>
      </c>
      <c r="R29" s="1">
        <f t="shared" si="6"/>
        <v>4.4983605190907067E-6</v>
      </c>
      <c r="U29" s="1">
        <v>-3000</v>
      </c>
      <c r="V29" s="1">
        <f t="shared" si="7"/>
        <v>1.3043866143448525E-2</v>
      </c>
    </row>
    <row r="30" spans="1:22">
      <c r="A30" s="33" t="s">
        <v>50</v>
      </c>
      <c r="B30" s="18" t="s">
        <v>51</v>
      </c>
      <c r="C30" s="34">
        <v>50497.689100000003</v>
      </c>
      <c r="D30" s="34">
        <v>8.0000000000000004E-4</v>
      </c>
      <c r="E30" s="1">
        <f t="shared" si="0"/>
        <v>-6807.8662741731923</v>
      </c>
      <c r="F30" s="1">
        <f t="shared" si="1"/>
        <v>-6808</v>
      </c>
      <c r="G30" s="1">
        <f t="shared" si="2"/>
        <v>4.1441500005021226E-2</v>
      </c>
      <c r="I30" s="1">
        <f t="shared" si="3"/>
        <v>4.1441500005021226E-2</v>
      </c>
      <c r="P30" s="1">
        <f t="shared" si="4"/>
        <v>4.256243388017969E-2</v>
      </c>
      <c r="Q30" s="35">
        <f t="shared" si="5"/>
        <v>35479.189100000003</v>
      </c>
      <c r="R30" s="1">
        <f t="shared" si="6"/>
        <v>1.2564927524777712E-6</v>
      </c>
      <c r="U30" s="1">
        <v>-2500</v>
      </c>
      <c r="V30" s="1">
        <f t="shared" si="7"/>
        <v>1.0402564411139478E-2</v>
      </c>
    </row>
    <row r="31" spans="1:22">
      <c r="A31" s="33" t="s">
        <v>50</v>
      </c>
      <c r="B31" s="18" t="s">
        <v>52</v>
      </c>
      <c r="C31" s="34">
        <v>50498.463300000003</v>
      </c>
      <c r="D31" s="34">
        <v>8.9999999999999998E-4</v>
      </c>
      <c r="E31" s="1">
        <f t="shared" si="0"/>
        <v>-6805.3680408778291</v>
      </c>
      <c r="F31" s="1">
        <f t="shared" si="1"/>
        <v>-6805.5</v>
      </c>
      <c r="G31" s="1">
        <f t="shared" si="2"/>
        <v>4.0894000005209818E-2</v>
      </c>
      <c r="I31" s="1">
        <f t="shared" si="3"/>
        <v>4.0894000005209818E-2</v>
      </c>
      <c r="P31" s="1">
        <f t="shared" si="4"/>
        <v>4.2537601782316734E-2</v>
      </c>
      <c r="Q31" s="35">
        <f t="shared" si="5"/>
        <v>35479.963300000003</v>
      </c>
      <c r="R31" s="1">
        <f t="shared" si="6"/>
        <v>2.7014268017090091E-6</v>
      </c>
      <c r="U31" s="1">
        <v>-2000</v>
      </c>
      <c r="V31" s="1">
        <f t="shared" si="7"/>
        <v>8.0478366407805424E-3</v>
      </c>
    </row>
    <row r="32" spans="1:22">
      <c r="A32" s="33" t="s">
        <v>50</v>
      </c>
      <c r="B32" s="18" t="s">
        <v>52</v>
      </c>
      <c r="C32" s="34">
        <v>50498.467100000002</v>
      </c>
      <c r="D32" s="34">
        <v>6.9999999999999999E-4</v>
      </c>
      <c r="E32" s="1">
        <f t="shared" si="0"/>
        <v>-6805.3557788182588</v>
      </c>
      <c r="F32" s="1">
        <f t="shared" si="1"/>
        <v>-6805.5</v>
      </c>
      <c r="G32" s="1">
        <f t="shared" si="2"/>
        <v>4.4694000003801193E-2</v>
      </c>
      <c r="I32" s="1">
        <f t="shared" si="3"/>
        <v>4.4694000003801193E-2</v>
      </c>
      <c r="P32" s="1">
        <f t="shared" si="4"/>
        <v>4.2537601782316734E-2</v>
      </c>
      <c r="Q32" s="35">
        <f t="shared" si="5"/>
        <v>35479.967100000002</v>
      </c>
      <c r="R32" s="1">
        <f t="shared" si="6"/>
        <v>4.6500532896213402E-6</v>
      </c>
      <c r="U32" s="1">
        <v>-1500</v>
      </c>
      <c r="V32" s="1">
        <f t="shared" si="7"/>
        <v>5.9796828323717176E-3</v>
      </c>
    </row>
    <row r="33" spans="1:22">
      <c r="A33" s="33" t="s">
        <v>50</v>
      </c>
      <c r="B33" s="18" t="s">
        <v>51</v>
      </c>
      <c r="C33" s="34">
        <v>50498.618600000002</v>
      </c>
      <c r="D33" s="34">
        <v>4.0000000000000002E-4</v>
      </c>
      <c r="E33" s="1">
        <f t="shared" si="0"/>
        <v>-6804.8669098641803</v>
      </c>
      <c r="F33" s="1">
        <f t="shared" si="1"/>
        <v>-6805</v>
      </c>
      <c r="G33" s="1">
        <f t="shared" si="2"/>
        <v>4.1244499996537343E-2</v>
      </c>
      <c r="I33" s="1">
        <f t="shared" si="3"/>
        <v>4.1244499996537343E-2</v>
      </c>
      <c r="P33" s="1">
        <f t="shared" si="4"/>
        <v>4.2532636222466023E-2</v>
      </c>
      <c r="Q33" s="35">
        <f t="shared" si="5"/>
        <v>35480.118600000002</v>
      </c>
      <c r="R33" s="1">
        <f t="shared" si="6"/>
        <v>1.6592949365497854E-6</v>
      </c>
      <c r="U33" s="1">
        <v>-1000</v>
      </c>
      <c r="V33" s="1">
        <f t="shared" si="7"/>
        <v>4.1981029859130027E-3</v>
      </c>
    </row>
    <row r="34" spans="1:22">
      <c r="A34" s="33" t="s">
        <v>50</v>
      </c>
      <c r="B34" s="18" t="s">
        <v>51</v>
      </c>
      <c r="C34" s="34">
        <v>50498.619100000004</v>
      </c>
      <c r="D34" s="34">
        <v>2.0000000000000001E-4</v>
      </c>
      <c r="E34" s="1">
        <f t="shared" si="0"/>
        <v>-6804.8652964352832</v>
      </c>
      <c r="F34" s="1">
        <f t="shared" si="1"/>
        <v>-6805</v>
      </c>
      <c r="G34" s="1">
        <f t="shared" si="2"/>
        <v>4.1744499998458195E-2</v>
      </c>
      <c r="I34" s="1">
        <f t="shared" si="3"/>
        <v>4.1744499998458195E-2</v>
      </c>
      <c r="P34" s="1">
        <f t="shared" si="4"/>
        <v>4.2532636222466023E-2</v>
      </c>
      <c r="Q34" s="35">
        <f t="shared" si="5"/>
        <v>35480.119100000004</v>
      </c>
      <c r="R34" s="1">
        <f t="shared" si="6"/>
        <v>6.2115870759331715E-7</v>
      </c>
      <c r="U34" s="1">
        <v>-500</v>
      </c>
      <c r="V34" s="1">
        <f t="shared" si="7"/>
        <v>2.7030971014043977E-3</v>
      </c>
    </row>
    <row r="35" spans="1:22">
      <c r="A35" s="33" t="s">
        <v>50</v>
      </c>
      <c r="B35" s="18" t="s">
        <v>52</v>
      </c>
      <c r="C35" s="34">
        <v>50499.703999999998</v>
      </c>
      <c r="D35" s="34">
        <v>2.9999999999999997E-4</v>
      </c>
      <c r="E35" s="1">
        <f t="shared" si="0"/>
        <v>-6801.3644784268536</v>
      </c>
      <c r="F35" s="1">
        <f t="shared" si="1"/>
        <v>-6801.5</v>
      </c>
      <c r="G35" s="1">
        <f t="shared" si="2"/>
        <v>4.1997999993327539E-2</v>
      </c>
      <c r="I35" s="1">
        <f t="shared" si="3"/>
        <v>4.1997999993327539E-2</v>
      </c>
      <c r="P35" s="1">
        <f t="shared" si="4"/>
        <v>4.2497885327582023E-2</v>
      </c>
      <c r="Q35" s="35">
        <f t="shared" si="5"/>
        <v>35481.203999999998</v>
      </c>
      <c r="R35" s="1">
        <f t="shared" si="6"/>
        <v>2.4988534740271692E-7</v>
      </c>
      <c r="U35" s="1">
        <v>0</v>
      </c>
      <c r="V35" s="1">
        <f t="shared" si="7"/>
        <v>1.4946651788459036E-3</v>
      </c>
    </row>
    <row r="36" spans="1:22">
      <c r="A36" s="33" t="s">
        <v>50</v>
      </c>
      <c r="B36" s="18" t="s">
        <v>52</v>
      </c>
      <c r="C36" s="34">
        <v>50500.632700000002</v>
      </c>
      <c r="D36" s="34">
        <v>8.0000000000000004E-4</v>
      </c>
      <c r="E36" s="1">
        <f t="shared" si="0"/>
        <v>-6798.3676956040499</v>
      </c>
      <c r="F36" s="1">
        <f t="shared" si="1"/>
        <v>-6798.5</v>
      </c>
      <c r="G36" s="1">
        <f t="shared" si="2"/>
        <v>4.1000999997777399E-2</v>
      </c>
      <c r="I36" s="1">
        <f t="shared" si="3"/>
        <v>4.1000999997777399E-2</v>
      </c>
      <c r="P36" s="1">
        <f t="shared" si="4"/>
        <v>4.2468110022637395E-2</v>
      </c>
      <c r="Q36" s="35">
        <f t="shared" si="5"/>
        <v>35482.132700000002</v>
      </c>
      <c r="R36" s="1">
        <f t="shared" si="6"/>
        <v>2.1524118250447E-6</v>
      </c>
      <c r="U36" s="1">
        <v>500</v>
      </c>
      <c r="V36" s="1">
        <f t="shared" si="7"/>
        <v>5.7280721823751947E-4</v>
      </c>
    </row>
    <row r="37" spans="1:22">
      <c r="A37" s="33" t="s">
        <v>50</v>
      </c>
      <c r="B37" s="18" t="s">
        <v>51</v>
      </c>
      <c r="C37" s="34">
        <v>50539.53</v>
      </c>
      <c r="D37" s="34">
        <v>2E-3</v>
      </c>
      <c r="E37" s="1">
        <f t="shared" si="0"/>
        <v>-6672.8516403731619</v>
      </c>
      <c r="F37" s="1">
        <f t="shared" si="1"/>
        <v>-6673</v>
      </c>
      <c r="G37" s="1">
        <f t="shared" si="2"/>
        <v>4.5976499997777864E-2</v>
      </c>
      <c r="I37" s="1">
        <f t="shared" si="3"/>
        <v>4.5976499997777864E-2</v>
      </c>
      <c r="P37" s="1">
        <f t="shared" si="4"/>
        <v>4.1231752779068806E-2</v>
      </c>
      <c r="Q37" s="35">
        <f t="shared" si="5"/>
        <v>35521.03</v>
      </c>
      <c r="R37" s="1">
        <f t="shared" si="6"/>
        <v>2.2512626169447345E-5</v>
      </c>
      <c r="U37" s="1">
        <v>1000</v>
      </c>
      <c r="V37" s="1">
        <f t="shared" si="7"/>
        <v>-6.2476780420754499E-5</v>
      </c>
    </row>
    <row r="38" spans="1:22">
      <c r="A38" s="33" t="s">
        <v>50</v>
      </c>
      <c r="B38" s="18" t="s">
        <v>51</v>
      </c>
      <c r="C38" s="34">
        <v>50540.458700000003</v>
      </c>
      <c r="D38" s="34">
        <v>5.0000000000000001E-4</v>
      </c>
      <c r="E38" s="1">
        <f t="shared" si="0"/>
        <v>-6669.8548575503582</v>
      </c>
      <c r="F38" s="1">
        <f t="shared" si="1"/>
        <v>-6670</v>
      </c>
      <c r="G38" s="1">
        <f t="shared" si="2"/>
        <v>4.4979500002227724E-2</v>
      </c>
      <c r="I38" s="1">
        <f t="shared" si="3"/>
        <v>4.4979500002227724E-2</v>
      </c>
      <c r="P38" s="1">
        <f t="shared" si="4"/>
        <v>4.1202419371173506E-2</v>
      </c>
      <c r="Q38" s="35">
        <f t="shared" si="5"/>
        <v>35521.958700000003</v>
      </c>
      <c r="R38" s="1">
        <f t="shared" si="6"/>
        <v>1.4266338093484929E-5</v>
      </c>
      <c r="U38" s="1">
        <v>1500</v>
      </c>
      <c r="V38" s="1">
        <f t="shared" si="7"/>
        <v>-4.1118681712891815E-4</v>
      </c>
    </row>
    <row r="39" spans="1:22">
      <c r="A39" s="33" t="s">
        <v>50</v>
      </c>
      <c r="B39" s="18" t="s">
        <v>51</v>
      </c>
      <c r="C39" s="34">
        <v>50547.5841</v>
      </c>
      <c r="D39" s="34">
        <v>8.0000000000000004E-4</v>
      </c>
      <c r="E39" s="1">
        <f t="shared" si="0"/>
        <v>-6646.862205105539</v>
      </c>
      <c r="F39" s="1">
        <f t="shared" si="1"/>
        <v>-6647</v>
      </c>
      <c r="G39" s="1">
        <f t="shared" si="2"/>
        <v>4.2702499995357357E-2</v>
      </c>
      <c r="I39" s="1">
        <f t="shared" si="3"/>
        <v>4.2702499995357357E-2</v>
      </c>
      <c r="P39" s="1">
        <f t="shared" si="4"/>
        <v>4.0977872653101349E-2</v>
      </c>
      <c r="Q39" s="35">
        <f t="shared" si="5"/>
        <v>35529.0841</v>
      </c>
      <c r="R39" s="1">
        <f t="shared" si="6"/>
        <v>2.9743394696570206E-6</v>
      </c>
      <c r="U39" s="1">
        <v>2000</v>
      </c>
      <c r="V39" s="1">
        <f t="shared" si="7"/>
        <v>-4.7332289188697181E-4</v>
      </c>
    </row>
    <row r="40" spans="1:22">
      <c r="A40" s="33" t="s">
        <v>50</v>
      </c>
      <c r="B40" s="18" t="s">
        <v>51</v>
      </c>
      <c r="C40" s="34">
        <v>51228.411999999997</v>
      </c>
      <c r="D40" s="34">
        <v>5.0000000000000001E-4</v>
      </c>
      <c r="E40" s="1">
        <f t="shared" si="0"/>
        <v>-4449.9273973133331</v>
      </c>
      <c r="F40" s="1">
        <f t="shared" si="1"/>
        <v>-4450</v>
      </c>
      <c r="G40" s="1">
        <f t="shared" si="2"/>
        <v>2.2499499995319638E-2</v>
      </c>
      <c r="I40" s="1">
        <f t="shared" si="3"/>
        <v>2.2499499995319638E-2</v>
      </c>
      <c r="P40" s="1">
        <f t="shared" si="4"/>
        <v>2.2324216921972631E-2</v>
      </c>
      <c r="Q40" s="35">
        <f t="shared" si="5"/>
        <v>36209.911999999997</v>
      </c>
      <c r="R40" s="1">
        <f t="shared" si="6"/>
        <v>3.0724155801972347E-8</v>
      </c>
      <c r="U40" s="1">
        <v>2500</v>
      </c>
      <c r="V40" s="1">
        <f t="shared" si="7"/>
        <v>-2.4888500469491493E-4</v>
      </c>
    </row>
    <row r="41" spans="1:22">
      <c r="A41" s="33" t="s">
        <v>50</v>
      </c>
      <c r="B41" s="18" t="s">
        <v>52</v>
      </c>
      <c r="C41" s="34">
        <v>51228.567799999997</v>
      </c>
      <c r="D41" s="34">
        <v>1E-4</v>
      </c>
      <c r="E41" s="1">
        <f t="shared" si="0"/>
        <v>-4449.4246528707881</v>
      </c>
      <c r="F41" s="1">
        <f t="shared" si="1"/>
        <v>-4449.5</v>
      </c>
      <c r="G41" s="1">
        <f t="shared" si="2"/>
        <v>2.3349999995843973E-2</v>
      </c>
      <c r="I41" s="1">
        <f t="shared" si="3"/>
        <v>2.3349999995843973E-2</v>
      </c>
      <c r="P41" s="1">
        <f t="shared" si="4"/>
        <v>2.2320601412056672E-2</v>
      </c>
      <c r="Q41" s="35">
        <f t="shared" si="5"/>
        <v>36210.067799999997</v>
      </c>
      <c r="R41" s="1">
        <f t="shared" si="6"/>
        <v>1.0596614443033002E-6</v>
      </c>
      <c r="U41" s="1">
        <v>3000</v>
      </c>
      <c r="V41" s="1">
        <f t="shared" si="7"/>
        <v>2.6212684444725225E-4</v>
      </c>
    </row>
    <row r="42" spans="1:22">
      <c r="A42" s="33" t="s">
        <v>50</v>
      </c>
      <c r="B42" s="18" t="s">
        <v>51</v>
      </c>
      <c r="C42" s="34">
        <v>51236.469230000002</v>
      </c>
      <c r="D42" s="34">
        <v>1E-4</v>
      </c>
      <c r="E42" s="1">
        <f t="shared" si="0"/>
        <v>-4423.9278619808356</v>
      </c>
      <c r="F42" s="1">
        <f t="shared" si="1"/>
        <v>-4424</v>
      </c>
      <c r="G42" s="1">
        <f t="shared" si="2"/>
        <v>2.2355499997502193E-2</v>
      </c>
      <c r="I42" s="1">
        <f t="shared" si="3"/>
        <v>2.2355499997502193E-2</v>
      </c>
      <c r="P42" s="1">
        <f t="shared" si="4"/>
        <v>2.213659040341634E-2</v>
      </c>
      <c r="Q42" s="35">
        <f t="shared" si="5"/>
        <v>36217.969230000002</v>
      </c>
      <c r="R42" s="1">
        <f t="shared" si="6"/>
        <v>4.7921410382833012E-8</v>
      </c>
      <c r="U42" s="1">
        <v>3500</v>
      </c>
      <c r="V42" s="1">
        <f t="shared" si="7"/>
        <v>1.0597126555395298E-3</v>
      </c>
    </row>
    <row r="43" spans="1:22">
      <c r="A43" s="33" t="s">
        <v>50</v>
      </c>
      <c r="B43" s="18" t="s">
        <v>52</v>
      </c>
      <c r="C43" s="34">
        <v>51236.6253</v>
      </c>
      <c r="D43" s="34">
        <v>2.9999999999999997E-4</v>
      </c>
      <c r="E43" s="1">
        <f t="shared" si="0"/>
        <v>-4423.4242462866987</v>
      </c>
      <c r="F43" s="1">
        <f t="shared" si="1"/>
        <v>-4423.5</v>
      </c>
      <c r="G43" s="1">
        <f t="shared" si="2"/>
        <v>2.347600000211969E-2</v>
      </c>
      <c r="I43" s="1">
        <f t="shared" si="3"/>
        <v>2.347600000211969E-2</v>
      </c>
      <c r="P43" s="1">
        <f t="shared" si="4"/>
        <v>2.2132989795346402E-2</v>
      </c>
      <c r="Q43" s="35">
        <f t="shared" si="5"/>
        <v>36218.1253</v>
      </c>
      <c r="R43" s="1">
        <f t="shared" si="6"/>
        <v>1.80367641549723E-6</v>
      </c>
      <c r="U43" s="1">
        <v>4000</v>
      </c>
      <c r="V43" s="1">
        <f t="shared" si="7"/>
        <v>2.1438724285819171E-3</v>
      </c>
    </row>
    <row r="44" spans="1:22">
      <c r="A44" s="33" t="s">
        <v>50</v>
      </c>
      <c r="B44" s="18" t="s">
        <v>51</v>
      </c>
      <c r="C44" s="34">
        <v>51237.398500000003</v>
      </c>
      <c r="D44" s="34">
        <v>4.0000000000000002E-4</v>
      </c>
      <c r="E44" s="1">
        <f t="shared" si="0"/>
        <v>-4420.929239849107</v>
      </c>
      <c r="F44" s="1">
        <f t="shared" si="1"/>
        <v>-4421</v>
      </c>
      <c r="G44" s="1">
        <f t="shared" si="2"/>
        <v>2.1928499998466577E-2</v>
      </c>
      <c r="I44" s="1">
        <f t="shared" si="3"/>
        <v>2.1928499998466577E-2</v>
      </c>
      <c r="P44" s="1">
        <f t="shared" si="4"/>
        <v>2.2114991053606148E-2</v>
      </c>
      <c r="Q44" s="35">
        <f t="shared" si="5"/>
        <v>36218.898500000003</v>
      </c>
      <c r="R44" s="1">
        <f t="shared" si="6"/>
        <v>3.4778913647070298E-8</v>
      </c>
      <c r="U44" s="1">
        <v>4500</v>
      </c>
      <c r="V44" s="1">
        <f t="shared" si="7"/>
        <v>3.5146061635744179E-3</v>
      </c>
    </row>
    <row r="45" spans="1:22">
      <c r="A45" s="33" t="s">
        <v>50</v>
      </c>
      <c r="B45" s="18" t="s">
        <v>52</v>
      </c>
      <c r="C45" s="34">
        <v>51237.554700000001</v>
      </c>
      <c r="D45" s="34">
        <v>2.0000000000000001E-4</v>
      </c>
      <c r="E45" s="1">
        <f t="shared" si="0"/>
        <v>-4420.4252046634574</v>
      </c>
      <c r="F45" s="1">
        <f t="shared" si="1"/>
        <v>-4420.5</v>
      </c>
      <c r="G45" s="1">
        <f t="shared" si="2"/>
        <v>2.317899999616202E-2</v>
      </c>
      <c r="I45" s="1">
        <f t="shared" si="3"/>
        <v>2.317899999616202E-2</v>
      </c>
      <c r="P45" s="1">
        <f t="shared" si="4"/>
        <v>2.2111392164979982E-2</v>
      </c>
      <c r="Q45" s="35">
        <f t="shared" si="5"/>
        <v>36219.054700000001</v>
      </c>
      <c r="R45" s="1">
        <f t="shared" si="6"/>
        <v>1.1397864812012151E-6</v>
      </c>
      <c r="U45" s="1">
        <v>5000</v>
      </c>
      <c r="V45" s="1">
        <f t="shared" si="7"/>
        <v>5.1719138605170242E-3</v>
      </c>
    </row>
    <row r="46" spans="1:22">
      <c r="A46" s="33" t="s">
        <v>50</v>
      </c>
      <c r="B46" s="18" t="s">
        <v>51</v>
      </c>
      <c r="C46" s="34">
        <v>51238.3315</v>
      </c>
      <c r="D46" s="34">
        <v>5.9999999999999995E-4</v>
      </c>
      <c r="E46" s="1">
        <f t="shared" si="0"/>
        <v>-4417.9185815378596</v>
      </c>
      <c r="F46" s="1">
        <f t="shared" si="1"/>
        <v>-4418</v>
      </c>
      <c r="G46" s="1">
        <f t="shared" si="2"/>
        <v>2.5231499996152706E-2</v>
      </c>
      <c r="I46" s="1">
        <f t="shared" si="3"/>
        <v>2.5231499996152706E-2</v>
      </c>
      <c r="P46" s="1">
        <f t="shared" si="4"/>
        <v>2.2093402020458584E-2</v>
      </c>
      <c r="Q46" s="35">
        <f t="shared" si="5"/>
        <v>36219.8315</v>
      </c>
      <c r="R46" s="1">
        <f t="shared" si="6"/>
        <v>9.8476589050555468E-6</v>
      </c>
      <c r="U46" s="1">
        <v>5500</v>
      </c>
      <c r="V46" s="1">
        <f t="shared" si="7"/>
        <v>7.1157955194097438E-3</v>
      </c>
    </row>
    <row r="47" spans="1:22">
      <c r="A47" s="33" t="s">
        <v>50</v>
      </c>
      <c r="B47" s="18" t="s">
        <v>52</v>
      </c>
      <c r="C47" s="34">
        <v>51238.48</v>
      </c>
      <c r="D47" s="34"/>
      <c r="E47" s="1">
        <f t="shared" si="0"/>
        <v>-4417.4393931571194</v>
      </c>
      <c r="F47" s="1">
        <f t="shared" si="1"/>
        <v>-4417.5</v>
      </c>
      <c r="G47" s="1">
        <f t="shared" si="2"/>
        <v>1.8781999999191612E-2</v>
      </c>
      <c r="I47" s="1">
        <f t="shared" si="3"/>
        <v>1.8781999999191612E-2</v>
      </c>
      <c r="P47" s="1">
        <f t="shared" si="4"/>
        <v>2.2089804851276186E-2</v>
      </c>
      <c r="Q47" s="35">
        <f t="shared" si="5"/>
        <v>36219.980000000003</v>
      </c>
      <c r="R47" s="1">
        <f t="shared" si="6"/>
        <v>1.0941572939474251E-5</v>
      </c>
      <c r="U47" s="1">
        <v>6000</v>
      </c>
      <c r="V47" s="1">
        <f t="shared" si="7"/>
        <v>9.3462511402525716E-3</v>
      </c>
    </row>
    <row r="48" spans="1:22">
      <c r="A48" s="33" t="s">
        <v>50</v>
      </c>
      <c r="B48" s="18" t="s">
        <v>51</v>
      </c>
      <c r="C48" s="34">
        <v>51242.356599999999</v>
      </c>
      <c r="D48" s="34">
        <v>2.0000000000000001E-4</v>
      </c>
      <c r="E48" s="1">
        <f t="shared" si="0"/>
        <v>-4404.9301562767296</v>
      </c>
      <c r="F48" s="1">
        <f t="shared" si="1"/>
        <v>-4405</v>
      </c>
      <c r="G48" s="1">
        <f t="shared" si="2"/>
        <v>2.1644499996909872E-2</v>
      </c>
      <c r="I48" s="1">
        <f t="shared" si="3"/>
        <v>2.1644499996909872E-2</v>
      </c>
      <c r="P48" s="1">
        <f t="shared" si="4"/>
        <v>2.1999968758253982E-2</v>
      </c>
      <c r="Q48" s="35">
        <f t="shared" si="5"/>
        <v>36223.856599999999</v>
      </c>
      <c r="R48" s="1">
        <f t="shared" si="6"/>
        <v>1.2635804029151614E-7</v>
      </c>
      <c r="U48" s="1">
        <v>6500</v>
      </c>
      <c r="V48" s="1">
        <f t="shared" si="7"/>
        <v>1.1863280723045513E-2</v>
      </c>
    </row>
    <row r="49" spans="1:22">
      <c r="A49" s="33" t="s">
        <v>50</v>
      </c>
      <c r="B49" s="18" t="s">
        <v>52</v>
      </c>
      <c r="C49" s="34">
        <v>51242.5144</v>
      </c>
      <c r="D49" s="34">
        <v>2.0000000000000001E-4</v>
      </c>
      <c r="E49" s="1">
        <f t="shared" si="0"/>
        <v>-4404.4209581186169</v>
      </c>
      <c r="F49" s="1">
        <f t="shared" si="1"/>
        <v>-4404.5</v>
      </c>
      <c r="G49" s="1">
        <f t="shared" si="2"/>
        <v>2.449499999784166E-2</v>
      </c>
      <c r="I49" s="1">
        <f t="shared" si="3"/>
        <v>2.449499999784166E-2</v>
      </c>
      <c r="P49" s="1">
        <f t="shared" si="4"/>
        <v>2.1996379039994601E-2</v>
      </c>
      <c r="Q49" s="35">
        <f t="shared" si="5"/>
        <v>36224.0144</v>
      </c>
      <c r="R49" s="1">
        <f t="shared" si="6"/>
        <v>6.2431066909925531E-6</v>
      </c>
      <c r="U49" s="1">
        <v>7000</v>
      </c>
      <c r="V49" s="1">
        <f t="shared" si="7"/>
        <v>1.466688426778856E-2</v>
      </c>
    </row>
    <row r="50" spans="1:22">
      <c r="A50" s="33" t="s">
        <v>50</v>
      </c>
      <c r="B50" s="18" t="s">
        <v>51</v>
      </c>
      <c r="C50" s="34">
        <v>51250.412499999999</v>
      </c>
      <c r="D50" s="34">
        <v>5.0000000000000001E-4</v>
      </c>
      <c r="E50" s="1">
        <f t="shared" si="0"/>
        <v>-4378.9349126651032</v>
      </c>
      <c r="F50" s="1">
        <f t="shared" si="1"/>
        <v>-4379</v>
      </c>
      <c r="G50" s="1">
        <f t="shared" si="2"/>
        <v>2.0170499999949243E-2</v>
      </c>
      <c r="I50" s="1">
        <f t="shared" si="3"/>
        <v>2.0170499999949243E-2</v>
      </c>
      <c r="P50" s="1">
        <f t="shared" si="4"/>
        <v>2.1813683405839616E-2</v>
      </c>
      <c r="Q50" s="35">
        <f t="shared" si="5"/>
        <v>36231.912499999999</v>
      </c>
      <c r="R50" s="1">
        <f t="shared" si="6"/>
        <v>2.7000517053934856E-6</v>
      </c>
      <c r="U50" s="1">
        <v>7500</v>
      </c>
      <c r="V50" s="1">
        <f t="shared" si="7"/>
        <v>1.7757061774481719E-2</v>
      </c>
    </row>
    <row r="51" spans="1:22">
      <c r="A51" s="33" t="s">
        <v>50</v>
      </c>
      <c r="B51" s="18" t="s">
        <v>52</v>
      </c>
      <c r="C51" s="34">
        <v>51250.565999999999</v>
      </c>
      <c r="D51" s="34"/>
      <c r="E51" s="1">
        <f t="shared" si="0"/>
        <v>-4378.4395899954579</v>
      </c>
      <c r="F51" s="1">
        <f t="shared" si="1"/>
        <v>-4378.5</v>
      </c>
      <c r="G51" s="1">
        <f t="shared" si="2"/>
        <v>1.8721000000368804E-2</v>
      </c>
      <c r="I51" s="1">
        <f t="shared" si="3"/>
        <v>1.8721000000368804E-2</v>
      </c>
      <c r="P51" s="1">
        <f t="shared" si="4"/>
        <v>2.1810108589426253E-2</v>
      </c>
      <c r="Q51" s="35">
        <f t="shared" si="5"/>
        <v>36232.065999999999</v>
      </c>
      <c r="R51" s="1">
        <f t="shared" si="6"/>
        <v>9.5425918749885017E-6</v>
      </c>
      <c r="U51" s="1">
        <v>8000</v>
      </c>
      <c r="V51" s="1">
        <f t="shared" si="7"/>
        <v>2.1133813243124987E-2</v>
      </c>
    </row>
    <row r="52" spans="1:22">
      <c r="A52" s="33" t="s">
        <v>50</v>
      </c>
      <c r="B52" s="18" t="s">
        <v>52</v>
      </c>
      <c r="C52" s="34">
        <v>51262.345000000001</v>
      </c>
      <c r="D52" s="34">
        <v>1E-3</v>
      </c>
      <c r="E52" s="1">
        <f t="shared" si="0"/>
        <v>-4340.4304321730633</v>
      </c>
      <c r="F52" s="1">
        <f t="shared" si="1"/>
        <v>-4340.5</v>
      </c>
      <c r="G52" s="1">
        <f t="shared" si="2"/>
        <v>2.1559000000706874E-2</v>
      </c>
      <c r="I52" s="1">
        <f t="shared" si="3"/>
        <v>2.1559000000706874E-2</v>
      </c>
      <c r="P52" s="1">
        <f t="shared" si="4"/>
        <v>2.1539261057423445E-2</v>
      </c>
      <c r="Q52" s="35">
        <f t="shared" si="5"/>
        <v>36243.845000000001</v>
      </c>
      <c r="R52" s="1">
        <f t="shared" si="6"/>
        <v>3.8962588194642069E-10</v>
      </c>
      <c r="U52" s="1">
        <v>8500</v>
      </c>
      <c r="V52" s="1">
        <f t="shared" si="7"/>
        <v>2.4797138673718369E-2</v>
      </c>
    </row>
    <row r="53" spans="1:22">
      <c r="A53" s="33" t="s">
        <v>50</v>
      </c>
      <c r="B53" s="18" t="s">
        <v>51</v>
      </c>
      <c r="C53" s="34">
        <v>51262.499000000003</v>
      </c>
      <c r="D53" s="34">
        <v>1E-3</v>
      </c>
      <c r="E53" s="1">
        <f t="shared" ref="E53:E76" si="8">+(C53-C$7)/C$8</f>
        <v>-4339.9334960745209</v>
      </c>
      <c r="F53" s="1">
        <f t="shared" ref="F53:F76" si="9">ROUND(2*E53,0)/2</f>
        <v>-4340</v>
      </c>
      <c r="G53" s="1">
        <f t="shared" ref="G53:G76" si="10">+C53-(C$7+F53*C$8)</f>
        <v>2.0609500003047287E-2</v>
      </c>
      <c r="I53" s="1">
        <f t="shared" ref="I53:I76" si="11">+G53</f>
        <v>2.0609500003047287E-2</v>
      </c>
      <c r="P53" s="1">
        <f t="shared" ref="P53:P76" si="12">+D$11+D$12*F53+D$13*F53^2</f>
        <v>2.1535708307205151E-2</v>
      </c>
      <c r="Q53" s="35">
        <f t="shared" ref="Q53:Q76" si="13">+C53-15018.5</f>
        <v>36243.999000000003</v>
      </c>
      <c r="R53" s="1">
        <f t="shared" ref="R53:R76" si="14">+(P53-G53)^2</f>
        <v>8.578618226909851E-7</v>
      </c>
      <c r="U53" s="1">
        <v>9000</v>
      </c>
      <c r="V53" s="1">
        <f t="shared" si="7"/>
        <v>2.8747038066261863E-2</v>
      </c>
    </row>
    <row r="54" spans="1:22">
      <c r="A54" s="33" t="s">
        <v>50</v>
      </c>
      <c r="B54" s="18" t="s">
        <v>51</v>
      </c>
      <c r="C54" s="34">
        <v>51263.427100000001</v>
      </c>
      <c r="D54" s="34">
        <v>1E-4</v>
      </c>
      <c r="E54" s="1">
        <f t="shared" si="8"/>
        <v>-4336.9386493664078</v>
      </c>
      <c r="F54" s="1">
        <f t="shared" si="9"/>
        <v>-4337</v>
      </c>
      <c r="G54" s="1">
        <f t="shared" si="10"/>
        <v>1.9012500000826549E-2</v>
      </c>
      <c r="I54" s="1">
        <f t="shared" si="11"/>
        <v>1.9012500000826549E-2</v>
      </c>
      <c r="P54" s="1">
        <f t="shared" si="12"/>
        <v>2.1514397823948605E-2</v>
      </c>
      <c r="Q54" s="35">
        <f t="shared" si="13"/>
        <v>36244.927100000001</v>
      </c>
      <c r="R54" s="1">
        <f t="shared" si="14"/>
        <v>6.2594927173428829E-6</v>
      </c>
      <c r="U54" s="1">
        <v>9500</v>
      </c>
      <c r="V54" s="1">
        <f t="shared" si="7"/>
        <v>3.2983511420755465E-2</v>
      </c>
    </row>
    <row r="55" spans="1:22">
      <c r="A55" s="33" t="s">
        <v>50</v>
      </c>
      <c r="B55" s="18" t="s">
        <v>51</v>
      </c>
      <c r="C55" s="34">
        <v>51356.400199999996</v>
      </c>
      <c r="D55" s="34">
        <v>5.0000000000000001E-4</v>
      </c>
      <c r="E55" s="1">
        <f t="shared" si="8"/>
        <v>-4036.9276780499613</v>
      </c>
      <c r="F55" s="1">
        <f t="shared" si="9"/>
        <v>-4037</v>
      </c>
      <c r="G55" s="1">
        <f t="shared" si="10"/>
        <v>2.2412499994970858E-2</v>
      </c>
      <c r="I55" s="1">
        <f t="shared" si="11"/>
        <v>2.2412499994970858E-2</v>
      </c>
      <c r="P55" s="1">
        <f t="shared" si="12"/>
        <v>1.9435448644576407E-2</v>
      </c>
      <c r="Q55" s="35">
        <f t="shared" si="13"/>
        <v>36337.900199999996</v>
      </c>
      <c r="R55" s="1">
        <f t="shared" si="14"/>
        <v>8.862834742885424E-6</v>
      </c>
    </row>
    <row r="56" spans="1:22">
      <c r="A56" s="33" t="s">
        <v>54</v>
      </c>
      <c r="B56" s="36" t="s">
        <v>51</v>
      </c>
      <c r="C56" s="34">
        <v>52263.456700000002</v>
      </c>
      <c r="D56" s="34">
        <v>2.0000000000000001E-4</v>
      </c>
      <c r="E56" s="1">
        <f t="shared" si="8"/>
        <v>-1109.9853516790915</v>
      </c>
      <c r="F56" s="1">
        <f t="shared" si="9"/>
        <v>-1110</v>
      </c>
      <c r="G56" s="1">
        <f t="shared" si="10"/>
        <v>4.5394999979180284E-3</v>
      </c>
      <c r="I56" s="1">
        <f t="shared" si="11"/>
        <v>4.5394999979180284E-3</v>
      </c>
      <c r="O56" s="1">
        <f t="shared" ref="O56:O76" ca="1" si="15">+C$11+C$12*$F56</f>
        <v>6.8571906403073618E-3</v>
      </c>
      <c r="P56" s="1">
        <f t="shared" si="12"/>
        <v>4.5654625061986006E-3</v>
      </c>
      <c r="Q56" s="35">
        <f t="shared" si="13"/>
        <v>37244.956700000002</v>
      </c>
      <c r="R56" s="1">
        <f t="shared" si="14"/>
        <v>6.7405183621877895E-10</v>
      </c>
    </row>
    <row r="57" spans="1:22">
      <c r="A57" s="33" t="s">
        <v>54</v>
      </c>
      <c r="B57" s="36" t="s">
        <v>51</v>
      </c>
      <c r="C57" s="34">
        <v>52298.48</v>
      </c>
      <c r="D57" s="34">
        <v>1E-3</v>
      </c>
      <c r="E57" s="1">
        <f t="shared" si="8"/>
        <v>-996.97014349835933</v>
      </c>
      <c r="F57" s="1">
        <f t="shared" si="9"/>
        <v>-997</v>
      </c>
      <c r="G57" s="1">
        <f t="shared" si="10"/>
        <v>9.2525000000023283E-3</v>
      </c>
      <c r="I57" s="1">
        <f t="shared" si="11"/>
        <v>9.2525000000023283E-3</v>
      </c>
      <c r="O57" s="1">
        <f t="shared" ca="1" si="15"/>
        <v>6.7020350200696554E-3</v>
      </c>
      <c r="P57" s="1">
        <f t="shared" si="12"/>
        <v>4.1882783870514162E-3</v>
      </c>
      <c r="Q57" s="35">
        <f t="shared" si="13"/>
        <v>37279.980000000003</v>
      </c>
      <c r="R57" s="1">
        <f t="shared" si="14"/>
        <v>2.5646340545079137E-5</v>
      </c>
    </row>
    <row r="58" spans="1:22">
      <c r="A58" s="33" t="s">
        <v>55</v>
      </c>
      <c r="B58" s="37" t="s">
        <v>52</v>
      </c>
      <c r="C58" s="34">
        <v>52345.423199999997</v>
      </c>
      <c r="D58" s="38">
        <v>8.0000000000000004E-4</v>
      </c>
      <c r="E58" s="1">
        <f t="shared" si="8"/>
        <v>-845.49111323367867</v>
      </c>
      <c r="F58" s="1">
        <f t="shared" si="9"/>
        <v>-845.5</v>
      </c>
      <c r="G58" s="1">
        <f t="shared" si="10"/>
        <v>2.7539999937289394E-3</v>
      </c>
      <c r="I58" s="1">
        <f t="shared" si="11"/>
        <v>2.7539999937289394E-3</v>
      </c>
      <c r="O58" s="1">
        <f t="shared" ca="1" si="15"/>
        <v>6.4940166442642349E-3</v>
      </c>
      <c r="P58" s="1">
        <f t="shared" si="12"/>
        <v>3.7055516747090309E-3</v>
      </c>
      <c r="Q58" s="35">
        <f t="shared" si="13"/>
        <v>37326.923199999997</v>
      </c>
      <c r="R58" s="1">
        <f t="shared" si="14"/>
        <v>9.0545060157603779E-7</v>
      </c>
    </row>
    <row r="59" spans="1:22">
      <c r="A59" s="33" t="s">
        <v>55</v>
      </c>
      <c r="B59" s="37" t="s">
        <v>51</v>
      </c>
      <c r="C59" s="34">
        <v>52345.5815</v>
      </c>
      <c r="D59" s="38">
        <v>4.0000000000000002E-4</v>
      </c>
      <c r="E59" s="1">
        <f t="shared" si="8"/>
        <v>-844.98030164666886</v>
      </c>
      <c r="F59" s="1">
        <f t="shared" si="9"/>
        <v>-845</v>
      </c>
      <c r="G59" s="1">
        <f t="shared" si="10"/>
        <v>6.1044999965815805E-3</v>
      </c>
      <c r="I59" s="1">
        <f t="shared" si="11"/>
        <v>6.1044999965815805E-3</v>
      </c>
      <c r="O59" s="1">
        <f t="shared" ca="1" si="15"/>
        <v>6.4933301149711475E-3</v>
      </c>
      <c r="P59" s="1">
        <f t="shared" si="12"/>
        <v>3.7040020764847713E-3</v>
      </c>
      <c r="Q59" s="35">
        <f t="shared" si="13"/>
        <v>37327.0815</v>
      </c>
      <c r="R59" s="1">
        <f t="shared" si="14"/>
        <v>5.762390264389107E-6</v>
      </c>
    </row>
    <row r="60" spans="1:22">
      <c r="A60" s="33" t="s">
        <v>54</v>
      </c>
      <c r="B60" s="36" t="s">
        <v>51</v>
      </c>
      <c r="C60" s="34">
        <v>52347.438699999999</v>
      </c>
      <c r="D60" s="34">
        <v>1E-4</v>
      </c>
      <c r="E60" s="1">
        <f t="shared" si="8"/>
        <v>-838.98738137264866</v>
      </c>
      <c r="F60" s="1">
        <f t="shared" si="9"/>
        <v>-839</v>
      </c>
      <c r="G60" s="1">
        <f t="shared" si="10"/>
        <v>3.9104999959818088E-3</v>
      </c>
      <c r="I60" s="1">
        <f t="shared" si="11"/>
        <v>3.9104999959818088E-3</v>
      </c>
      <c r="O60" s="1">
        <f t="shared" ca="1" si="15"/>
        <v>6.4850917634541013E-3</v>
      </c>
      <c r="P60" s="1">
        <f t="shared" si="12"/>
        <v>3.6854292505626822E-3</v>
      </c>
      <c r="Q60" s="35">
        <f t="shared" si="13"/>
        <v>37328.938699999999</v>
      </c>
      <c r="R60" s="1">
        <f t="shared" si="14"/>
        <v>5.0656840443521278E-8</v>
      </c>
    </row>
    <row r="61" spans="1:22">
      <c r="A61" s="33" t="s">
        <v>54</v>
      </c>
      <c r="B61" s="36" t="s">
        <v>52</v>
      </c>
      <c r="C61" s="34">
        <v>52347.595000000001</v>
      </c>
      <c r="D61" s="34">
        <v>5.0000000000000001E-4</v>
      </c>
      <c r="E61" s="1">
        <f t="shared" si="8"/>
        <v>-838.48302350120548</v>
      </c>
      <c r="F61" s="1">
        <f t="shared" si="9"/>
        <v>-838.5</v>
      </c>
      <c r="G61" s="1">
        <f t="shared" si="10"/>
        <v>5.2609999984269962E-3</v>
      </c>
      <c r="I61" s="1">
        <f t="shared" si="11"/>
        <v>5.2609999984269962E-3</v>
      </c>
      <c r="O61" s="1">
        <f t="shared" ca="1" si="15"/>
        <v>6.4844052341610139E-3</v>
      </c>
      <c r="P61" s="1">
        <f t="shared" si="12"/>
        <v>3.6838833777999274E-3</v>
      </c>
      <c r="Q61" s="35">
        <f t="shared" si="13"/>
        <v>37329.095000000001</v>
      </c>
      <c r="R61" s="1">
        <f t="shared" si="14"/>
        <v>2.4872968350581454E-6</v>
      </c>
    </row>
    <row r="62" spans="1:22">
      <c r="A62" s="33" t="s">
        <v>54</v>
      </c>
      <c r="B62" s="36" t="s">
        <v>51</v>
      </c>
      <c r="C62" s="34">
        <v>52366.340100000001</v>
      </c>
      <c r="D62" s="34">
        <v>2.0000000000000001E-4</v>
      </c>
      <c r="E62" s="1">
        <f t="shared" si="8"/>
        <v>-777.99525167877277</v>
      </c>
      <c r="F62" s="1">
        <f t="shared" si="9"/>
        <v>-778</v>
      </c>
      <c r="G62" s="1">
        <f t="shared" si="10"/>
        <v>1.4714999997522682E-3</v>
      </c>
      <c r="I62" s="1">
        <f t="shared" si="11"/>
        <v>1.4714999997522682E-3</v>
      </c>
      <c r="O62" s="1">
        <f t="shared" ca="1" si="15"/>
        <v>6.4013351896974637E-3</v>
      </c>
      <c r="P62" s="1">
        <f t="shared" si="12"/>
        <v>3.4989479759197565E-3</v>
      </c>
      <c r="Q62" s="35">
        <f t="shared" si="13"/>
        <v>37347.840100000001</v>
      </c>
      <c r="R62" s="1">
        <f t="shared" si="14"/>
        <v>4.1105452960656441E-6</v>
      </c>
    </row>
    <row r="63" spans="1:22">
      <c r="A63" s="33" t="s">
        <v>54</v>
      </c>
      <c r="B63" s="36" t="s">
        <v>52</v>
      </c>
      <c r="C63" s="34">
        <v>52366.497000000003</v>
      </c>
      <c r="D63" s="34">
        <v>1E-3</v>
      </c>
      <c r="E63" s="1">
        <f t="shared" si="8"/>
        <v>-777.48895769266187</v>
      </c>
      <c r="F63" s="1">
        <f t="shared" si="9"/>
        <v>-777.5</v>
      </c>
      <c r="G63" s="1">
        <f t="shared" si="10"/>
        <v>3.4220000015920959E-3</v>
      </c>
      <c r="I63" s="1">
        <f t="shared" si="11"/>
        <v>3.4220000015920959E-3</v>
      </c>
      <c r="O63" s="1">
        <f t="shared" ca="1" si="15"/>
        <v>6.4006486604043763E-3</v>
      </c>
      <c r="P63" s="1">
        <f t="shared" si="12"/>
        <v>3.4974370651803593E-3</v>
      </c>
      <c r="Q63" s="35">
        <f t="shared" si="13"/>
        <v>37347.997000000003</v>
      </c>
      <c r="R63" s="1">
        <f t="shared" si="14"/>
        <v>5.6907505628196917E-9</v>
      </c>
    </row>
    <row r="64" spans="1:22">
      <c r="A64" s="39" t="s">
        <v>56</v>
      </c>
      <c r="B64" s="37" t="s">
        <v>51</v>
      </c>
      <c r="C64" s="34">
        <v>52709.398000000001</v>
      </c>
      <c r="D64" s="38">
        <v>2.9999999999999997E-4</v>
      </c>
      <c r="E64" s="1">
        <f t="shared" si="8"/>
        <v>329.00380285189635</v>
      </c>
      <c r="F64" s="1">
        <f t="shared" si="9"/>
        <v>329</v>
      </c>
      <c r="G64" s="1">
        <f t="shared" si="10"/>
        <v>1.1785000024246983E-3</v>
      </c>
      <c r="I64" s="1">
        <f t="shared" si="11"/>
        <v>1.1785000024246983E-3</v>
      </c>
      <c r="O64" s="1">
        <f t="shared" ca="1" si="15"/>
        <v>4.8813593348024124E-3</v>
      </c>
      <c r="P64" s="1">
        <f t="shared" si="12"/>
        <v>8.5583791171488439E-4</v>
      </c>
      <c r="Q64" s="35">
        <f t="shared" si="13"/>
        <v>37690.898000000001</v>
      </c>
      <c r="R64" s="1">
        <f t="shared" si="14"/>
        <v>1.041108247812282E-7</v>
      </c>
    </row>
    <row r="65" spans="1:18">
      <c r="A65" s="39" t="s">
        <v>56</v>
      </c>
      <c r="B65" s="37" t="s">
        <v>51</v>
      </c>
      <c r="C65" s="34">
        <v>52716.525800000003</v>
      </c>
      <c r="D65" s="38">
        <v>8.0000000000000004E-4</v>
      </c>
      <c r="E65" s="1">
        <f t="shared" si="8"/>
        <v>352.00419975541013</v>
      </c>
      <c r="F65" s="1">
        <f t="shared" si="9"/>
        <v>352</v>
      </c>
      <c r="G65" s="1">
        <f t="shared" si="10"/>
        <v>1.3015000004088506E-3</v>
      </c>
      <c r="I65" s="1">
        <f t="shared" si="11"/>
        <v>1.3015000004088506E-3</v>
      </c>
      <c r="O65" s="1">
        <f t="shared" ca="1" si="15"/>
        <v>4.8497789873204016E-3</v>
      </c>
      <c r="P65" s="1">
        <f t="shared" si="12"/>
        <v>8.1581846033409523E-4</v>
      </c>
      <c r="Q65" s="35">
        <f t="shared" si="13"/>
        <v>37698.025800000003</v>
      </c>
      <c r="R65" s="1">
        <f t="shared" si="14"/>
        <v>2.3588655836938621E-7</v>
      </c>
    </row>
    <row r="66" spans="1:18">
      <c r="A66" s="39" t="s">
        <v>56</v>
      </c>
      <c r="B66" s="37" t="s">
        <v>51</v>
      </c>
      <c r="C66" s="34">
        <v>52721.482799999998</v>
      </c>
      <c r="D66" s="38">
        <v>1E-4</v>
      </c>
      <c r="E66" s="1">
        <f t="shared" si="8"/>
        <v>367.99973378422237</v>
      </c>
      <c r="F66" s="1">
        <f t="shared" si="9"/>
        <v>368</v>
      </c>
      <c r="G66" s="1">
        <f t="shared" si="10"/>
        <v>-8.250000246334821E-5</v>
      </c>
      <c r="I66" s="1">
        <f t="shared" si="11"/>
        <v>-8.250000246334821E-5</v>
      </c>
      <c r="O66" s="1">
        <f t="shared" ca="1" si="15"/>
        <v>4.8278100499416108E-3</v>
      </c>
      <c r="P66" s="1">
        <f t="shared" si="12"/>
        <v>7.883364862867557E-4</v>
      </c>
      <c r="Q66" s="35">
        <f t="shared" si="13"/>
        <v>37702.982799999998</v>
      </c>
      <c r="R66" s="1">
        <f t="shared" si="14"/>
        <v>7.5835619013860987E-7</v>
      </c>
    </row>
    <row r="67" spans="1:18">
      <c r="A67" s="39" t="s">
        <v>56</v>
      </c>
      <c r="B67" s="37" t="s">
        <v>52</v>
      </c>
      <c r="C67" s="34">
        <v>52724.428399999997</v>
      </c>
      <c r="D67" s="38"/>
      <c r="E67" s="1">
        <f t="shared" si="8"/>
        <v>377.50476606893159</v>
      </c>
      <c r="F67" s="1">
        <f t="shared" si="9"/>
        <v>377.5</v>
      </c>
      <c r="G67" s="1">
        <f t="shared" si="10"/>
        <v>1.476999997976236E-3</v>
      </c>
      <c r="I67" s="1">
        <f t="shared" si="11"/>
        <v>1.476999997976236E-3</v>
      </c>
      <c r="O67" s="1">
        <f t="shared" ca="1" si="15"/>
        <v>4.8147659933729546E-3</v>
      </c>
      <c r="P67" s="1">
        <f t="shared" si="12"/>
        <v>7.7215790928071278E-4</v>
      </c>
      <c r="Q67" s="35">
        <f t="shared" si="13"/>
        <v>37705.928399999997</v>
      </c>
      <c r="R67" s="1">
        <f t="shared" si="14"/>
        <v>4.9680236999666785E-7</v>
      </c>
    </row>
    <row r="68" spans="1:18">
      <c r="A68" s="39" t="s">
        <v>56</v>
      </c>
      <c r="B68" s="37" t="s">
        <v>51</v>
      </c>
      <c r="C68" s="34">
        <v>52730.469799999999</v>
      </c>
      <c r="D68" s="38">
        <v>2.9999999999999997E-4</v>
      </c>
      <c r="E68" s="1">
        <f t="shared" si="8"/>
        <v>396.99950467732299</v>
      </c>
      <c r="F68" s="1">
        <f t="shared" si="9"/>
        <v>397</v>
      </c>
      <c r="G68" s="1">
        <f t="shared" si="10"/>
        <v>-1.5350000467151403E-4</v>
      </c>
      <c r="I68" s="1">
        <f t="shared" si="11"/>
        <v>-1.5350000467151403E-4</v>
      </c>
      <c r="O68" s="1">
        <f t="shared" ca="1" si="15"/>
        <v>4.7879913509425538E-3</v>
      </c>
      <c r="P68" s="1">
        <f t="shared" si="12"/>
        <v>7.3927336636664268E-4</v>
      </c>
      <c r="Q68" s="35">
        <f t="shared" si="13"/>
        <v>37711.969799999999</v>
      </c>
      <c r="R68" s="1">
        <f t="shared" si="14"/>
        <v>7.9704429203483423E-7</v>
      </c>
    </row>
    <row r="69" spans="1:18">
      <c r="A69" s="40" t="s">
        <v>57</v>
      </c>
      <c r="B69" s="36" t="s">
        <v>51</v>
      </c>
      <c r="C69" s="34">
        <v>53036.647599999997</v>
      </c>
      <c r="D69" s="38">
        <v>4.0000000000000002E-4</v>
      </c>
      <c r="E69" s="1">
        <f t="shared" si="8"/>
        <v>1384.9917214963436</v>
      </c>
      <c r="F69" s="1">
        <f t="shared" si="9"/>
        <v>1385</v>
      </c>
      <c r="G69" s="1">
        <f t="shared" si="10"/>
        <v>-2.5655000063125044E-3</v>
      </c>
      <c r="I69" s="1">
        <f t="shared" si="11"/>
        <v>-2.5655000063125044E-3</v>
      </c>
      <c r="O69" s="1">
        <f t="shared" ca="1" si="15"/>
        <v>3.4314094678022551E-3</v>
      </c>
      <c r="P69" s="1">
        <f t="shared" si="12"/>
        <v>-3.5635963301672248E-4</v>
      </c>
      <c r="Q69" s="35">
        <f t="shared" si="13"/>
        <v>38018.147599999997</v>
      </c>
      <c r="R69" s="1">
        <f t="shared" si="14"/>
        <v>4.8803011889254269E-6</v>
      </c>
    </row>
    <row r="70" spans="1:18">
      <c r="A70" s="42" t="s">
        <v>58</v>
      </c>
      <c r="B70" s="43" t="s">
        <v>51</v>
      </c>
      <c r="C70" s="44">
        <v>53443.545400000003</v>
      </c>
      <c r="D70" s="45">
        <v>6.9999999999999999E-4</v>
      </c>
      <c r="E70" s="41">
        <f t="shared" si="8"/>
        <v>2697.9930541886279</v>
      </c>
      <c r="F70" s="41">
        <f t="shared" si="9"/>
        <v>2698</v>
      </c>
      <c r="G70" s="41">
        <f t="shared" si="10"/>
        <v>-2.1524999974644743E-3</v>
      </c>
      <c r="H70" s="41"/>
      <c r="I70" s="41">
        <f t="shared" si="11"/>
        <v>-2.1524999974644743E-3</v>
      </c>
      <c r="J70" s="41"/>
      <c r="K70" s="41"/>
      <c r="L70" s="41"/>
      <c r="M70" s="41"/>
      <c r="N70" s="41"/>
      <c r="O70" s="41">
        <f t="shared" ca="1" si="15"/>
        <v>1.6285835441552793E-3</v>
      </c>
      <c r="P70" s="41">
        <f t="shared" si="12"/>
        <v>-8.0796265692153341E-5</v>
      </c>
      <c r="Q70" s="46">
        <f t="shared" si="13"/>
        <v>38425.045400000003</v>
      </c>
      <c r="R70" s="41">
        <f t="shared" si="14"/>
        <v>4.2919563522393611E-6</v>
      </c>
    </row>
    <row r="71" spans="1:18">
      <c r="A71" s="42" t="s">
        <v>58</v>
      </c>
      <c r="B71" s="43" t="s">
        <v>52</v>
      </c>
      <c r="C71" s="44">
        <v>53451.4473</v>
      </c>
      <c r="D71" s="45">
        <v>4.0000000000000002E-4</v>
      </c>
      <c r="E71" s="41">
        <f t="shared" si="8"/>
        <v>2723.4913617017114</v>
      </c>
      <c r="F71" s="41">
        <f t="shared" si="9"/>
        <v>2723.5</v>
      </c>
      <c r="G71" s="41">
        <f t="shared" si="10"/>
        <v>-2.6770000040414743E-3</v>
      </c>
      <c r="H71" s="41"/>
      <c r="I71" s="41">
        <f t="shared" si="11"/>
        <v>-2.6770000040414743E-3</v>
      </c>
      <c r="J71" s="41"/>
      <c r="K71" s="41"/>
      <c r="L71" s="41"/>
      <c r="M71" s="41"/>
      <c r="N71" s="41"/>
      <c r="O71" s="41">
        <f t="shared" ca="1" si="15"/>
        <v>1.5935705502078323E-3</v>
      </c>
      <c r="P71" s="41">
        <f t="shared" si="12"/>
        <v>-5.5881960242571034E-5</v>
      </c>
      <c r="Q71" s="46">
        <f t="shared" si="13"/>
        <v>38432.9473</v>
      </c>
      <c r="R71" s="41">
        <f t="shared" si="14"/>
        <v>6.8702597995281891E-6</v>
      </c>
    </row>
    <row r="72" spans="1:18">
      <c r="A72" s="48" t="s">
        <v>57</v>
      </c>
      <c r="B72" s="43" t="s">
        <v>51</v>
      </c>
      <c r="C72" s="42">
        <v>53465.554499999998</v>
      </c>
      <c r="D72" s="45">
        <v>2.5000000000000001E-3</v>
      </c>
      <c r="E72" s="41">
        <f t="shared" si="8"/>
        <v>2769.013289813769</v>
      </c>
      <c r="F72" s="41">
        <f t="shared" si="9"/>
        <v>2769</v>
      </c>
      <c r="G72" s="41">
        <f t="shared" si="10"/>
        <v>4.1184999936376698E-3</v>
      </c>
      <c r="H72" s="41"/>
      <c r="I72" s="41">
        <f t="shared" si="11"/>
        <v>4.1184999936376698E-3</v>
      </c>
      <c r="J72" s="41"/>
      <c r="K72" s="41"/>
      <c r="L72" s="41"/>
      <c r="M72" s="41"/>
      <c r="N72" s="41"/>
      <c r="O72" s="41">
        <f t="shared" ca="1" si="15"/>
        <v>1.5310963845368976E-3</v>
      </c>
      <c r="P72" s="41">
        <f t="shared" si="12"/>
        <v>-9.5754686996645313E-6</v>
      </c>
      <c r="Q72" s="46">
        <f t="shared" si="13"/>
        <v>38447.054499999998</v>
      </c>
      <c r="R72" s="41">
        <f t="shared" si="14"/>
        <v>1.7041007022751597E-5</v>
      </c>
    </row>
    <row r="73" spans="1:18">
      <c r="A73" s="42" t="s">
        <v>58</v>
      </c>
      <c r="B73" s="43" t="s">
        <v>51</v>
      </c>
      <c r="C73" s="44">
        <v>53767.392999999996</v>
      </c>
      <c r="D73" s="45">
        <v>2E-3</v>
      </c>
      <c r="E73" s="41">
        <f t="shared" si="8"/>
        <v>3743.003202656334</v>
      </c>
      <c r="F73" s="41">
        <f t="shared" si="9"/>
        <v>3743</v>
      </c>
      <c r="G73" s="41">
        <f t="shared" si="10"/>
        <v>9.9249999766470864E-4</v>
      </c>
      <c r="H73" s="41"/>
      <c r="I73" s="41">
        <f t="shared" si="11"/>
        <v>9.9249999766470864E-4</v>
      </c>
      <c r="J73" s="41"/>
      <c r="K73" s="41"/>
      <c r="L73" s="41"/>
      <c r="M73" s="41"/>
      <c r="N73" s="41"/>
      <c r="O73" s="41">
        <f t="shared" ca="1" si="15"/>
        <v>1.9373732160304045E-4</v>
      </c>
      <c r="P73" s="41">
        <f t="shared" si="12"/>
        <v>1.5508206442426372E-3</v>
      </c>
      <c r="Q73" s="46">
        <f t="shared" si="13"/>
        <v>38748.892999999996</v>
      </c>
      <c r="R73" s="41">
        <f t="shared" si="14"/>
        <v>3.1172194439519619E-7</v>
      </c>
    </row>
    <row r="74" spans="1:18">
      <c r="A74" s="42" t="s">
        <v>58</v>
      </c>
      <c r="B74" s="43" t="s">
        <v>51</v>
      </c>
      <c r="C74" s="44">
        <v>53819.4545</v>
      </c>
      <c r="D74" s="45">
        <v>2.0000000000000001E-4</v>
      </c>
      <c r="E74" s="41">
        <f t="shared" si="8"/>
        <v>3910.9982591102221</v>
      </c>
      <c r="F74" s="41">
        <f t="shared" si="9"/>
        <v>3911</v>
      </c>
      <c r="G74" s="41">
        <f t="shared" si="10"/>
        <v>-5.3950000437907875E-4</v>
      </c>
      <c r="H74" s="41"/>
      <c r="I74" s="41">
        <f t="shared" si="11"/>
        <v>-5.3950000437907875E-4</v>
      </c>
      <c r="J74" s="41"/>
      <c r="K74" s="41"/>
      <c r="L74" s="41"/>
      <c r="M74" s="41"/>
      <c r="N74" s="41"/>
      <c r="O74" s="41">
        <f t="shared" ca="1" si="15"/>
        <v>-3.6936520874257354E-5</v>
      </c>
      <c r="P74" s="41">
        <f t="shared" si="12"/>
        <v>1.9299268110720266E-3</v>
      </c>
      <c r="Q74" s="46">
        <f t="shared" si="13"/>
        <v>38800.9545</v>
      </c>
      <c r="R74" s="41">
        <f t="shared" si="14"/>
        <v>6.0980687968689872E-6</v>
      </c>
    </row>
    <row r="75" spans="1:18">
      <c r="A75" s="104" t="s">
        <v>60</v>
      </c>
      <c r="B75" s="119" t="s">
        <v>51</v>
      </c>
      <c r="C75" s="104">
        <v>54595.455399999999</v>
      </c>
      <c r="D75" s="104">
        <v>1.1000000000000001E-3</v>
      </c>
      <c r="E75" s="41">
        <f t="shared" si="8"/>
        <v>6415.0428026550517</v>
      </c>
      <c r="F75" s="41">
        <f t="shared" si="9"/>
        <v>6415</v>
      </c>
      <c r="G75" s="41">
        <f t="shared" si="10"/>
        <v>1.3264499997603707E-2</v>
      </c>
      <c r="H75" s="41"/>
      <c r="I75" s="41">
        <f t="shared" si="11"/>
        <v>1.3264499997603707E-2</v>
      </c>
      <c r="K75" s="41"/>
      <c r="L75" s="41"/>
      <c r="M75" s="41"/>
      <c r="N75" s="41"/>
      <c r="O75" s="41">
        <f t="shared" ca="1" si="15"/>
        <v>-3.4750752206549329E-3</v>
      </c>
      <c r="P75" s="41">
        <f t="shared" si="12"/>
        <v>1.1415167900955132E-2</v>
      </c>
      <c r="Q75" s="46">
        <f t="shared" si="13"/>
        <v>39576.955399999999</v>
      </c>
      <c r="R75" s="41">
        <f t="shared" si="14"/>
        <v>3.4200292036946141E-6</v>
      </c>
    </row>
    <row r="76" spans="1:18">
      <c r="A76" s="56" t="s">
        <v>64</v>
      </c>
      <c r="C76" s="120">
        <v>54884.750500000002</v>
      </c>
      <c r="D76" s="34">
        <v>2.9999999999999997E-4</v>
      </c>
      <c r="E76" s="41">
        <f t="shared" si="8"/>
        <v>7348.5569475861521</v>
      </c>
      <c r="F76" s="41">
        <f t="shared" si="9"/>
        <v>7348.5</v>
      </c>
      <c r="G76" s="41">
        <f t="shared" si="10"/>
        <v>1.7648000000917818E-2</v>
      </c>
      <c r="H76" s="41"/>
      <c r="I76" s="41">
        <f t="shared" si="11"/>
        <v>1.7648000000917818E-2</v>
      </c>
      <c r="K76" s="41"/>
      <c r="L76" s="41"/>
      <c r="M76" s="41"/>
      <c r="N76" s="41"/>
      <c r="O76" s="41">
        <f t="shared" ca="1" si="15"/>
        <v>-4.7568254108487276E-3</v>
      </c>
      <c r="P76" s="41">
        <f t="shared" si="12"/>
        <v>1.679047706915459E-2</v>
      </c>
      <c r="Q76" s="46">
        <f t="shared" si="13"/>
        <v>39866.250500000002</v>
      </c>
      <c r="R76" s="41">
        <f t="shared" si="14"/>
        <v>7.3534557849980273E-7</v>
      </c>
    </row>
    <row r="77" spans="1:18">
      <c r="A77" s="33"/>
      <c r="B77" s="18"/>
      <c r="C77" s="34"/>
      <c r="D77" s="34"/>
      <c r="Q77" s="35"/>
    </row>
    <row r="78" spans="1:18">
      <c r="A78" s="33"/>
      <c r="B78" s="18"/>
      <c r="C78" s="34"/>
      <c r="D78" s="34"/>
      <c r="Q78" s="35"/>
    </row>
    <row r="79" spans="1:18">
      <c r="A79" s="33"/>
      <c r="B79" s="18"/>
      <c r="C79" s="34"/>
      <c r="D79" s="34"/>
      <c r="Q79" s="35"/>
    </row>
    <row r="80" spans="1:18">
      <c r="A80" s="33"/>
      <c r="B80" s="18"/>
      <c r="C80" s="34"/>
      <c r="D80" s="34"/>
      <c r="Q80" s="35"/>
    </row>
    <row r="81" spans="1:18">
      <c r="A81" s="33" t="s">
        <v>50</v>
      </c>
      <c r="B81" s="18" t="s">
        <v>52</v>
      </c>
      <c r="C81" s="34">
        <v>51349.423000000003</v>
      </c>
      <c r="D81" s="34">
        <v>1E-4</v>
      </c>
      <c r="E81" s="1">
        <f t="shared" ref="E81:E104" si="16">+(C81-C$7)/C$8</f>
        <v>-4059.4421101713747</v>
      </c>
      <c r="F81" s="1">
        <f t="shared" ref="F81:F104" si="17">ROUND(2*E81,0)/2</f>
        <v>-4059.5</v>
      </c>
      <c r="G81" s="1">
        <f t="shared" ref="G81:G104" si="18">+C81-(C$7+F81*C$8)</f>
        <v>1.7939999997906853E-2</v>
      </c>
      <c r="P81" s="1">
        <f t="shared" ref="P81:P104" si="19">+D$11+D$12*F81+D$13*F81^2</f>
        <v>1.958779124067947E-2</v>
      </c>
      <c r="Q81" s="35">
        <f t="shared" ref="Q81:Q104" si="20">+C81-15018.5</f>
        <v>36330.923000000003</v>
      </c>
    </row>
    <row r="82" spans="1:18">
      <c r="A82" s="33" t="s">
        <v>50</v>
      </c>
      <c r="B82" s="18" t="s">
        <v>52</v>
      </c>
      <c r="C82" s="34">
        <v>51675.43</v>
      </c>
      <c r="D82" s="34">
        <v>8.0000000000000004E-4</v>
      </c>
      <c r="E82" s="1">
        <f t="shared" si="16"/>
        <v>-3007.4638850076994</v>
      </c>
      <c r="F82" s="1">
        <f t="shared" si="17"/>
        <v>-3007.5</v>
      </c>
      <c r="G82" s="1">
        <f t="shared" si="18"/>
        <v>1.1191999998118263E-2</v>
      </c>
      <c r="O82" s="1">
        <f t="shared" ref="O82:O104" ca="1" si="21">+C$11+C$12*$F82</f>
        <v>9.4625693075732695E-3</v>
      </c>
      <c r="P82" s="1">
        <f t="shared" si="19"/>
        <v>1.3085667213718505E-2</v>
      </c>
      <c r="Q82" s="35">
        <f t="shared" si="20"/>
        <v>36656.93</v>
      </c>
    </row>
    <row r="83" spans="1:18">
      <c r="A83" s="33" t="s">
        <v>50</v>
      </c>
      <c r="B83" s="18" t="s">
        <v>52</v>
      </c>
      <c r="C83" s="34">
        <v>51715.411</v>
      </c>
      <c r="D83" s="34"/>
      <c r="E83" s="1">
        <f t="shared" si="16"/>
        <v>-2878.4508839976934</v>
      </c>
      <c r="F83" s="1">
        <f t="shared" si="17"/>
        <v>-2878.5</v>
      </c>
      <c r="G83" s="1">
        <f t="shared" si="18"/>
        <v>1.5221000001474749E-2</v>
      </c>
      <c r="O83" s="1">
        <f t="shared" ca="1" si="21"/>
        <v>9.2854447499567724E-3</v>
      </c>
      <c r="P83" s="1">
        <f t="shared" si="19"/>
        <v>1.2375672039060082E-2</v>
      </c>
      <c r="Q83" s="35">
        <f t="shared" si="20"/>
        <v>36696.911</v>
      </c>
    </row>
    <row r="84" spans="1:18">
      <c r="A84" s="33" t="s">
        <v>53</v>
      </c>
      <c r="B84" s="36" t="s">
        <v>51</v>
      </c>
      <c r="C84" s="34">
        <v>51731.367200000001</v>
      </c>
      <c r="D84" s="34">
        <v>2.0000000000000001E-4</v>
      </c>
      <c r="E84" s="1">
        <f t="shared" si="16"/>
        <v>-2826.9624958454228</v>
      </c>
      <c r="F84" s="1">
        <f t="shared" si="17"/>
        <v>-2827</v>
      </c>
      <c r="G84" s="1">
        <f t="shared" si="18"/>
        <v>1.1622500001976732E-2</v>
      </c>
      <c r="O84" s="1">
        <f t="shared" ca="1" si="21"/>
        <v>9.2147322327687919E-3</v>
      </c>
      <c r="P84" s="1">
        <f t="shared" si="19"/>
        <v>1.2097552192866635E-2</v>
      </c>
      <c r="Q84" s="35">
        <f t="shared" si="20"/>
        <v>36712.867200000001</v>
      </c>
    </row>
    <row r="85" spans="1:18">
      <c r="A85" s="33" t="s">
        <v>53</v>
      </c>
      <c r="B85" s="36" t="s">
        <v>52</v>
      </c>
      <c r="C85" s="34">
        <v>51840.602899999998</v>
      </c>
      <c r="D85" s="34">
        <v>2.9999999999999997E-4</v>
      </c>
      <c r="E85" s="1">
        <f t="shared" si="16"/>
        <v>-2474.4744271520826</v>
      </c>
      <c r="F85" s="1">
        <f t="shared" si="17"/>
        <v>-2474.5</v>
      </c>
      <c r="G85" s="1">
        <f t="shared" si="18"/>
        <v>7.9249999980675057E-3</v>
      </c>
      <c r="O85" s="1">
        <f t="shared" ca="1" si="21"/>
        <v>8.7307290811423181E-3</v>
      </c>
      <c r="P85" s="1">
        <f t="shared" si="19"/>
        <v>1.0275538348258961E-2</v>
      </c>
      <c r="Q85" s="35">
        <f t="shared" si="20"/>
        <v>36822.102899999998</v>
      </c>
    </row>
    <row r="86" spans="1:18">
      <c r="A86" s="33" t="s">
        <v>53</v>
      </c>
      <c r="B86" s="36" t="s">
        <v>51</v>
      </c>
      <c r="C86" s="34">
        <v>51842.623599999999</v>
      </c>
      <c r="D86" s="34">
        <v>8.0000000000000004E-4</v>
      </c>
      <c r="E86" s="1">
        <f t="shared" si="16"/>
        <v>-2467.9539156305837</v>
      </c>
      <c r="F86" s="1">
        <f t="shared" si="17"/>
        <v>-2468</v>
      </c>
      <c r="G86" s="1">
        <f t="shared" si="18"/>
        <v>1.4281499999924563E-2</v>
      </c>
      <c r="O86" s="1">
        <f t="shared" ca="1" si="21"/>
        <v>8.7218042003321845E-3</v>
      </c>
      <c r="P86" s="1">
        <f t="shared" si="19"/>
        <v>1.0243278370528177E-2</v>
      </c>
      <c r="Q86" s="35">
        <f t="shared" si="20"/>
        <v>36824.123599999999</v>
      </c>
    </row>
    <row r="87" spans="1:18">
      <c r="A87" s="33" t="s">
        <v>53</v>
      </c>
      <c r="B87" s="36" t="s">
        <v>51</v>
      </c>
      <c r="C87" s="34">
        <v>51925.36</v>
      </c>
      <c r="D87" s="34">
        <v>1E-3</v>
      </c>
      <c r="E87" s="1">
        <f t="shared" si="16"/>
        <v>-2200.9753193782512</v>
      </c>
      <c r="F87" s="1">
        <f t="shared" si="17"/>
        <v>-2201</v>
      </c>
      <c r="G87" s="1">
        <f t="shared" si="18"/>
        <v>7.648500002687797E-3</v>
      </c>
      <c r="O87" s="1">
        <f t="shared" ca="1" si="21"/>
        <v>8.3551975578236223E-3</v>
      </c>
      <c r="P87" s="1">
        <f t="shared" si="19"/>
        <v>8.9599915873863553E-3</v>
      </c>
      <c r="Q87" s="35">
        <f t="shared" si="20"/>
        <v>36906.86</v>
      </c>
    </row>
    <row r="88" spans="1:18" s="41" customFormat="1">
      <c r="A88" s="33" t="s">
        <v>53</v>
      </c>
      <c r="B88" s="36" t="s">
        <v>52</v>
      </c>
      <c r="C88" s="34">
        <v>51958.362800000003</v>
      </c>
      <c r="D88" s="34">
        <v>2.9999999999999997E-4</v>
      </c>
      <c r="E88" s="1">
        <f t="shared" si="16"/>
        <v>-2094.4799773474542</v>
      </c>
      <c r="F88" s="1">
        <f t="shared" si="17"/>
        <v>-2094.5</v>
      </c>
      <c r="G88" s="1">
        <f t="shared" si="18"/>
        <v>6.2049999978626147E-3</v>
      </c>
      <c r="H88" s="1"/>
      <c r="I88" s="1"/>
      <c r="J88" s="1"/>
      <c r="K88" s="1"/>
      <c r="L88" s="1"/>
      <c r="M88" s="1"/>
      <c r="N88" s="1"/>
      <c r="O88" s="1">
        <f t="shared" ca="1" si="21"/>
        <v>8.2089668183960504E-3</v>
      </c>
      <c r="P88" s="1">
        <f t="shared" si="19"/>
        <v>8.470917304221507E-3</v>
      </c>
      <c r="Q88" s="35">
        <f t="shared" si="20"/>
        <v>36939.862800000003</v>
      </c>
      <c r="R88" s="1"/>
    </row>
    <row r="89" spans="1:18" s="41" customFormat="1">
      <c r="A89" s="33" t="s">
        <v>53</v>
      </c>
      <c r="B89" s="36" t="s">
        <v>51</v>
      </c>
      <c r="C89" s="34">
        <v>51967.507799999999</v>
      </c>
      <c r="D89" s="34">
        <v>4.0000000000000002E-4</v>
      </c>
      <c r="E89" s="1">
        <f t="shared" si="16"/>
        <v>-2064.970362924701</v>
      </c>
      <c r="F89" s="1">
        <f t="shared" si="17"/>
        <v>-2065</v>
      </c>
      <c r="G89" s="1">
        <f t="shared" si="18"/>
        <v>9.1844999988097697E-3</v>
      </c>
      <c r="H89" s="1"/>
      <c r="I89" s="1"/>
      <c r="J89" s="1"/>
      <c r="K89" s="1"/>
      <c r="L89" s="1"/>
      <c r="M89" s="1"/>
      <c r="N89" s="1"/>
      <c r="O89" s="1">
        <f t="shared" ca="1" si="21"/>
        <v>8.1684615901039051E-3</v>
      </c>
      <c r="P89" s="1">
        <f t="shared" si="19"/>
        <v>8.3377454933789268E-3</v>
      </c>
      <c r="Q89" s="35">
        <f t="shared" si="20"/>
        <v>36949.007799999999</v>
      </c>
      <c r="R89" s="1"/>
    </row>
    <row r="90" spans="1:18" s="41" customFormat="1">
      <c r="A90" s="33" t="s">
        <v>53</v>
      </c>
      <c r="B90" s="36" t="s">
        <v>51</v>
      </c>
      <c r="C90" s="34">
        <v>52000.356</v>
      </c>
      <c r="D90" s="34">
        <v>5.0000000000000001E-4</v>
      </c>
      <c r="E90" s="1">
        <f t="shared" si="16"/>
        <v>-1958.973893107114</v>
      </c>
      <c r="F90" s="1">
        <f t="shared" si="17"/>
        <v>-1959</v>
      </c>
      <c r="G90" s="1">
        <f t="shared" si="18"/>
        <v>8.0904999995254911E-3</v>
      </c>
      <c r="H90" s="1"/>
      <c r="I90" s="1"/>
      <c r="J90" s="1"/>
      <c r="K90" s="1"/>
      <c r="L90" s="1"/>
      <c r="M90" s="1"/>
      <c r="N90" s="1"/>
      <c r="O90" s="1">
        <f t="shared" ca="1" si="21"/>
        <v>8.0229173799694197E-3</v>
      </c>
      <c r="P90" s="1">
        <f t="shared" si="19"/>
        <v>7.8674619577111405E-3</v>
      </c>
      <c r="Q90" s="35">
        <f t="shared" si="20"/>
        <v>36981.856</v>
      </c>
      <c r="R90" s="1"/>
    </row>
    <row r="91" spans="1:18" s="41" customFormat="1">
      <c r="A91" s="33" t="s">
        <v>54</v>
      </c>
      <c r="B91" s="36" t="s">
        <v>52</v>
      </c>
      <c r="C91" s="34">
        <v>52298.625999999997</v>
      </c>
      <c r="D91" s="34">
        <v>1E-3</v>
      </c>
      <c r="E91" s="1">
        <f t="shared" si="16"/>
        <v>-996.49902226210702</v>
      </c>
      <c r="F91" s="1">
        <f t="shared" si="17"/>
        <v>-996.5</v>
      </c>
      <c r="G91" s="1">
        <f t="shared" si="18"/>
        <v>3.0299999343696982E-4</v>
      </c>
      <c r="H91" s="1"/>
      <c r="I91" s="1"/>
      <c r="J91" s="1"/>
      <c r="K91" s="1"/>
      <c r="L91" s="1"/>
      <c r="M91" s="1"/>
      <c r="N91" s="1"/>
      <c r="O91" s="1">
        <f t="shared" ca="1" si="21"/>
        <v>6.701348490776568E-3</v>
      </c>
      <c r="P91" s="1">
        <f t="shared" si="19"/>
        <v>4.1866419569166853E-3</v>
      </c>
      <c r="Q91" s="35">
        <f t="shared" si="20"/>
        <v>37280.125999999997</v>
      </c>
      <c r="R91" s="1"/>
    </row>
    <row r="92" spans="1:18" s="41" customFormat="1">
      <c r="A92" s="39" t="s">
        <v>56</v>
      </c>
      <c r="B92" s="37" t="s">
        <v>52</v>
      </c>
      <c r="C92" s="34">
        <v>52607.595000000001</v>
      </c>
      <c r="D92" s="38">
        <v>1E-3</v>
      </c>
      <c r="E92" s="1">
        <f t="shared" si="16"/>
        <v>0.49999999999977313</v>
      </c>
      <c r="F92" s="1">
        <f t="shared" si="17"/>
        <v>0.5</v>
      </c>
      <c r="G92" s="1">
        <f t="shared" si="18"/>
        <v>0</v>
      </c>
      <c r="H92" s="1"/>
      <c r="I92" s="1"/>
      <c r="J92" s="1"/>
      <c r="K92" s="1"/>
      <c r="L92" s="1"/>
      <c r="M92" s="1"/>
      <c r="N92" s="1"/>
      <c r="O92" s="1">
        <f t="shared" ca="1" si="21"/>
        <v>5.3324090803606996E-3</v>
      </c>
      <c r="P92" s="1">
        <f t="shared" si="19"/>
        <v>1.4936001771913012E-3</v>
      </c>
      <c r="Q92" s="35">
        <f t="shared" si="20"/>
        <v>37589.095000000001</v>
      </c>
      <c r="R92" s="1"/>
    </row>
    <row r="93" spans="1:18" s="41" customFormat="1">
      <c r="A93" s="39" t="s">
        <v>56</v>
      </c>
      <c r="B93" s="37" t="s">
        <v>52</v>
      </c>
      <c r="C93" s="34">
        <v>52716.375999999997</v>
      </c>
      <c r="D93" s="38"/>
      <c r="E93" s="1">
        <f t="shared" si="16"/>
        <v>351.52081645954115</v>
      </c>
      <c r="F93" s="1">
        <f t="shared" si="17"/>
        <v>351.5</v>
      </c>
      <c r="G93" s="1">
        <f t="shared" si="18"/>
        <v>6.4509999938309193E-3</v>
      </c>
      <c r="H93" s="1"/>
      <c r="I93" s="1"/>
      <c r="J93" s="1"/>
      <c r="K93" s="1"/>
      <c r="L93" s="1"/>
      <c r="M93" s="1"/>
      <c r="N93" s="1"/>
      <c r="O93" s="1">
        <f t="shared" ca="1" si="21"/>
        <v>4.8504655166134881E-3</v>
      </c>
      <c r="P93" s="1">
        <f t="shared" si="19"/>
        <v>8.1668200049344686E-4</v>
      </c>
      <c r="Q93" s="35">
        <f t="shared" si="20"/>
        <v>37697.875999999997</v>
      </c>
      <c r="R93" s="1"/>
    </row>
    <row r="94" spans="1:18" s="41" customFormat="1">
      <c r="A94" s="39" t="s">
        <v>56</v>
      </c>
      <c r="B94" s="37" t="s">
        <v>52</v>
      </c>
      <c r="C94" s="34">
        <v>52721.332000000002</v>
      </c>
      <c r="D94" s="38">
        <v>5.9999999999999995E-4</v>
      </c>
      <c r="E94" s="1">
        <f t="shared" si="16"/>
        <v>367.51312363060521</v>
      </c>
      <c r="F94" s="1">
        <f t="shared" si="17"/>
        <v>367.5</v>
      </c>
      <c r="G94" s="1">
        <f t="shared" si="18"/>
        <v>4.0670000016689301E-3</v>
      </c>
      <c r="H94" s="1"/>
      <c r="I94" s="1"/>
      <c r="J94" s="1"/>
      <c r="K94" s="1"/>
      <c r="L94" s="1"/>
      <c r="M94" s="1"/>
      <c r="N94" s="1"/>
      <c r="O94" s="1">
        <f t="shared" ca="1" si="21"/>
        <v>4.8284965792346982E-3</v>
      </c>
      <c r="P94" s="1">
        <f t="shared" si="19"/>
        <v>7.8919085607932489E-4</v>
      </c>
      <c r="Q94" s="35">
        <f t="shared" si="20"/>
        <v>37702.832000000002</v>
      </c>
      <c r="R94" s="1"/>
    </row>
    <row r="95" spans="1:18" s="41" customFormat="1">
      <c r="A95" s="42" t="s">
        <v>58</v>
      </c>
      <c r="B95" s="43" t="s">
        <v>52</v>
      </c>
      <c r="C95" s="44">
        <v>53080.501199999999</v>
      </c>
      <c r="D95" s="45">
        <v>2.9999999999999997E-4</v>
      </c>
      <c r="E95" s="41">
        <f t="shared" si="16"/>
        <v>1526.5010519556295</v>
      </c>
      <c r="F95" s="41">
        <f t="shared" si="17"/>
        <v>1526.5</v>
      </c>
      <c r="G95" s="41">
        <f t="shared" si="18"/>
        <v>3.2599999394733459E-4</v>
      </c>
      <c r="O95" s="41">
        <f t="shared" ca="1" si="21"/>
        <v>3.2371216778585787E-3</v>
      </c>
      <c r="P95" s="41">
        <f t="shared" si="19"/>
        <v>-4.2167174595321368E-4</v>
      </c>
      <c r="Q95" s="46">
        <f t="shared" si="20"/>
        <v>38062.001199999999</v>
      </c>
    </row>
    <row r="96" spans="1:18" s="41" customFormat="1">
      <c r="A96" s="39" t="s">
        <v>55</v>
      </c>
      <c r="B96" s="47" t="s">
        <v>52</v>
      </c>
      <c r="C96" s="42">
        <v>53095.375</v>
      </c>
      <c r="D96" s="45">
        <v>1E-3</v>
      </c>
      <c r="E96" s="41">
        <f t="shared" si="16"/>
        <v>1574.4966892439111</v>
      </c>
      <c r="F96" s="41">
        <f t="shared" si="17"/>
        <v>1574.5</v>
      </c>
      <c r="G96" s="41">
        <f t="shared" si="18"/>
        <v>-1.02599999809172E-3</v>
      </c>
      <c r="O96" s="41">
        <f t="shared" ca="1" si="21"/>
        <v>3.1712148657222078E-3</v>
      </c>
      <c r="P96" s="41">
        <f t="shared" si="19"/>
        <v>-4.3861373816852416E-4</v>
      </c>
      <c r="Q96" s="46">
        <f t="shared" si="20"/>
        <v>38076.875</v>
      </c>
    </row>
    <row r="97" spans="1:18" s="41" customFormat="1">
      <c r="A97" s="48" t="s">
        <v>57</v>
      </c>
      <c r="B97" s="43" t="s">
        <v>52</v>
      </c>
      <c r="C97" s="42">
        <v>53375.521200000003</v>
      </c>
      <c r="D97" s="45">
        <v>5.0000000000000001E-4</v>
      </c>
      <c r="E97" s="41">
        <f t="shared" si="16"/>
        <v>2478.4886350068946</v>
      </c>
      <c r="F97" s="41">
        <f t="shared" si="17"/>
        <v>2478.5</v>
      </c>
      <c r="G97" s="41">
        <f t="shared" si="18"/>
        <v>-3.5219999990658835E-3</v>
      </c>
      <c r="O97" s="41">
        <f t="shared" ca="1" si="21"/>
        <v>1.929969903820558E-3</v>
      </c>
      <c r="P97" s="41">
        <f t="shared" si="19"/>
        <v>-2.644322363982779E-4</v>
      </c>
      <c r="Q97" s="46">
        <f t="shared" si="20"/>
        <v>38357.021200000003</v>
      </c>
    </row>
    <row r="98" spans="1:18" s="41" customFormat="1">
      <c r="A98" s="49" t="s">
        <v>59</v>
      </c>
      <c r="B98" s="50"/>
      <c r="C98" s="42">
        <v>53407.447500000002</v>
      </c>
      <c r="D98" s="42">
        <v>8.9999999999999998E-4</v>
      </c>
      <c r="E98" s="41">
        <f t="shared" si="16"/>
        <v>2581.5102646346095</v>
      </c>
      <c r="F98" s="41">
        <f t="shared" si="17"/>
        <v>2581.5</v>
      </c>
      <c r="G98" s="41">
        <f t="shared" si="18"/>
        <v>3.1810000000405125E-3</v>
      </c>
      <c r="O98" s="41">
        <f t="shared" ca="1" si="21"/>
        <v>1.7885448694445957E-3</v>
      </c>
      <c r="P98" s="41">
        <f t="shared" si="19"/>
        <v>-1.8513885938614867E-4</v>
      </c>
      <c r="Q98" s="46">
        <f t="shared" si="20"/>
        <v>38388.947500000002</v>
      </c>
    </row>
    <row r="99" spans="1:18" s="41" customFormat="1">
      <c r="A99" s="48" t="s">
        <v>57</v>
      </c>
      <c r="B99" s="43" t="s">
        <v>52</v>
      </c>
      <c r="C99" s="42">
        <v>53465.391000000003</v>
      </c>
      <c r="D99" s="45">
        <v>3.0000000000000001E-3</v>
      </c>
      <c r="E99" s="41">
        <f t="shared" si="16"/>
        <v>2768.4856985663137</v>
      </c>
      <c r="F99" s="41">
        <f t="shared" si="17"/>
        <v>2768.5</v>
      </c>
      <c r="G99" s="41">
        <f t="shared" si="18"/>
        <v>-4.4320000015432015E-3</v>
      </c>
      <c r="O99" s="41">
        <f t="shared" ca="1" si="21"/>
        <v>1.5317829138299845E-3</v>
      </c>
      <c r="P99" s="41">
        <f t="shared" si="19"/>
        <v>-1.0097227072379707E-5</v>
      </c>
      <c r="Q99" s="46">
        <f t="shared" si="20"/>
        <v>38446.891000000003</v>
      </c>
    </row>
    <row r="100" spans="1:18" s="41" customFormat="1">
      <c r="A100" s="49" t="s">
        <v>59</v>
      </c>
      <c r="B100" s="50"/>
      <c r="C100" s="42">
        <v>53814.345699999998</v>
      </c>
      <c r="D100" s="42">
        <v>1.1000000000000001E-3</v>
      </c>
      <c r="E100" s="41">
        <f t="shared" si="16"/>
        <v>3894.512888069974</v>
      </c>
      <c r="F100" s="41">
        <f t="shared" si="17"/>
        <v>3894.5</v>
      </c>
      <c r="G100" s="41">
        <f t="shared" si="18"/>
        <v>3.9939999987836927E-3</v>
      </c>
      <c r="O100" s="41">
        <f t="shared" ca="1" si="21"/>
        <v>-1.42810542023801E-5</v>
      </c>
      <c r="P100" s="41">
        <f t="shared" si="19"/>
        <v>1.8912604431642272E-3</v>
      </c>
      <c r="Q100" s="46">
        <f t="shared" si="20"/>
        <v>38795.845699999998</v>
      </c>
    </row>
    <row r="101" spans="1:18" s="41" customFormat="1">
      <c r="A101" s="42" t="s">
        <v>58</v>
      </c>
      <c r="B101" s="43" t="s">
        <v>52</v>
      </c>
      <c r="C101" s="44">
        <v>53815.583400000003</v>
      </c>
      <c r="D101" s="45">
        <v>4.0000000000000002E-4</v>
      </c>
      <c r="E101" s="41">
        <f t="shared" si="16"/>
        <v>3898.5067699476344</v>
      </c>
      <c r="F101" s="41">
        <f t="shared" si="17"/>
        <v>3898.5</v>
      </c>
      <c r="G101" s="41">
        <f t="shared" si="18"/>
        <v>2.0980000044801272E-3</v>
      </c>
      <c r="O101" s="41">
        <f t="shared" ca="1" si="21"/>
        <v>-1.9773288547077564E-5</v>
      </c>
      <c r="P101" s="41">
        <f t="shared" si="19"/>
        <v>1.900605450715377E-3</v>
      </c>
      <c r="Q101" s="46">
        <f t="shared" si="20"/>
        <v>38797.083400000003</v>
      </c>
    </row>
    <row r="102" spans="1:18">
      <c r="A102" s="42" t="s">
        <v>58</v>
      </c>
      <c r="B102" s="43" t="s">
        <v>52</v>
      </c>
      <c r="C102" s="51">
        <v>53822.401100000003</v>
      </c>
      <c r="D102" s="45">
        <v>2.9999999999999997E-4</v>
      </c>
      <c r="E102" s="41">
        <f t="shared" si="16"/>
        <v>3920.5065182527264</v>
      </c>
      <c r="F102" s="41">
        <f t="shared" si="17"/>
        <v>3920.5</v>
      </c>
      <c r="G102" s="41">
        <f t="shared" si="18"/>
        <v>2.0199999999022111E-3</v>
      </c>
      <c r="H102" s="41"/>
      <c r="I102" s="41"/>
      <c r="J102" s="41"/>
      <c r="K102" s="41"/>
      <c r="L102" s="41"/>
      <c r="M102" s="41"/>
      <c r="N102" s="41"/>
      <c r="O102" s="41">
        <f t="shared" ca="1" si="21"/>
        <v>-4.9980577442914481E-5</v>
      </c>
      <c r="P102" s="41">
        <f t="shared" si="19"/>
        <v>1.9523308328591752E-3</v>
      </c>
      <c r="Q102" s="46">
        <f t="shared" si="20"/>
        <v>38803.901100000003</v>
      </c>
      <c r="R102" s="41"/>
    </row>
    <row r="103" spans="1:18">
      <c r="A103" s="42" t="s">
        <v>58</v>
      </c>
      <c r="B103" s="43" t="s">
        <v>52</v>
      </c>
      <c r="C103" s="44">
        <v>53861.443500000001</v>
      </c>
      <c r="D103" s="45">
        <v>4.0000000000000002E-4</v>
      </c>
      <c r="E103" s="41">
        <f t="shared" si="16"/>
        <v>4046.4907905478885</v>
      </c>
      <c r="F103" s="41">
        <f t="shared" si="17"/>
        <v>4046.5</v>
      </c>
      <c r="G103" s="41">
        <f t="shared" si="18"/>
        <v>-2.8539999984786846E-3</v>
      </c>
      <c r="H103" s="41"/>
      <c r="I103" s="41"/>
      <c r="J103" s="41"/>
      <c r="K103" s="41"/>
      <c r="L103" s="41"/>
      <c r="M103" s="41"/>
      <c r="N103" s="41"/>
      <c r="O103" s="41">
        <f t="shared" ca="1" si="21"/>
        <v>-2.2298595930088719E-4</v>
      </c>
      <c r="P103" s="41">
        <f t="shared" si="19"/>
        <v>2.2592642658039929E-3</v>
      </c>
      <c r="Q103" s="46">
        <f t="shared" si="20"/>
        <v>38842.943500000001</v>
      </c>
      <c r="R103" s="41"/>
    </row>
    <row r="104" spans="1:18">
      <c r="A104" s="104" t="s">
        <v>60</v>
      </c>
      <c r="B104" s="119" t="s">
        <v>51</v>
      </c>
      <c r="C104" s="104">
        <v>54173.522299999997</v>
      </c>
      <c r="D104" s="104">
        <v>1.5E-3</v>
      </c>
      <c r="E104" s="41">
        <f t="shared" si="16"/>
        <v>5053.524695142597</v>
      </c>
      <c r="F104" s="41">
        <f t="shared" si="17"/>
        <v>5053.5</v>
      </c>
      <c r="G104" s="41">
        <f t="shared" si="18"/>
        <v>7.6529999932972714E-3</v>
      </c>
      <c r="H104" s="41"/>
      <c r="I104" s="41"/>
      <c r="K104" s="41"/>
      <c r="L104" s="41"/>
      <c r="M104" s="41"/>
      <c r="N104" s="41"/>
      <c r="O104" s="41">
        <f t="shared" ca="1" si="21"/>
        <v>-1.6056559555784992E-3</v>
      </c>
      <c r="P104" s="41">
        <f t="shared" si="19"/>
        <v>5.3662179836993992E-3</v>
      </c>
      <c r="Q104" s="46">
        <f t="shared" si="20"/>
        <v>39155.022299999997</v>
      </c>
      <c r="R104" s="41"/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V342"/>
  <sheetViews>
    <sheetView workbookViewId="0">
      <selection activeCell="C13" sqref="C13"/>
    </sheetView>
  </sheetViews>
  <sheetFormatPr defaultRowHeight="12.75"/>
  <cols>
    <col min="2" max="2" width="10.5703125" style="1" customWidth="1"/>
    <col min="5" max="5" width="11.42578125" style="1" customWidth="1"/>
    <col min="6" max="6" width="12.42578125" style="1" customWidth="1"/>
  </cols>
  <sheetData>
    <row r="1" spans="1:22" ht="18">
      <c r="A1" s="72" t="s">
        <v>78</v>
      </c>
      <c r="B1"/>
      <c r="D1" s="73" t="s">
        <v>79</v>
      </c>
      <c r="E1"/>
      <c r="F1"/>
      <c r="K1" s="74" t="s">
        <v>80</v>
      </c>
      <c r="L1" t="s">
        <v>81</v>
      </c>
      <c r="M1">
        <f ca="1">F18*H18-G18*G18</f>
        <v>27.142773505758662</v>
      </c>
      <c r="R1">
        <v>1</v>
      </c>
      <c r="S1" t="s">
        <v>85</v>
      </c>
      <c r="U1" s="4" t="s">
        <v>1</v>
      </c>
      <c r="V1" s="4" t="s">
        <v>177</v>
      </c>
    </row>
    <row r="2" spans="1:22">
      <c r="A2" s="115" t="s">
        <v>167</v>
      </c>
      <c r="B2"/>
      <c r="E2"/>
      <c r="F2"/>
      <c r="K2" s="74" t="s">
        <v>86</v>
      </c>
      <c r="L2" t="s">
        <v>87</v>
      </c>
      <c r="M2">
        <f ca="1">+D18*H18-F18*G18</f>
        <v>-2.7605891368359465</v>
      </c>
      <c r="R2">
        <v>2</v>
      </c>
      <c r="S2" t="s">
        <v>89</v>
      </c>
      <c r="U2" s="1">
        <v>-0.8</v>
      </c>
      <c r="V2" s="1">
        <f ca="1">+E$4+E$5*U2+E$6*U2^2</f>
        <v>5.5223063411649009E-2</v>
      </c>
    </row>
    <row r="3" spans="1:22">
      <c r="A3" t="s">
        <v>90</v>
      </c>
      <c r="B3" t="s">
        <v>91</v>
      </c>
      <c r="E3" s="76" t="s">
        <v>92</v>
      </c>
      <c r="F3" s="76" t="s">
        <v>93</v>
      </c>
      <c r="G3" s="76" t="s">
        <v>94</v>
      </c>
      <c r="H3" s="76" t="s">
        <v>95</v>
      </c>
      <c r="K3" s="74" t="s">
        <v>96</v>
      </c>
      <c r="L3" t="s">
        <v>97</v>
      </c>
      <c r="M3">
        <f ca="1">+D18*G18-F18*F18</f>
        <v>-67.146996621193352</v>
      </c>
      <c r="R3">
        <v>3</v>
      </c>
      <c r="S3" t="s">
        <v>99</v>
      </c>
      <c r="U3" s="1">
        <v>-0.7</v>
      </c>
      <c r="V3" s="1">
        <f t="shared" ref="V3:V17" ca="1" si="0">+E$4+E$5*U3+E$6*U3^2</f>
        <v>4.4507838399915275E-2</v>
      </c>
    </row>
    <row r="4" spans="1:22">
      <c r="A4" t="s">
        <v>100</v>
      </c>
      <c r="B4" t="s">
        <v>101</v>
      </c>
      <c r="D4" s="77" t="s">
        <v>102</v>
      </c>
      <c r="E4" s="78">
        <f ca="1">(E18*M1-I18*M2+J18*M3)/M7</f>
        <v>1.5806490589635534E-3</v>
      </c>
      <c r="F4" s="79">
        <f ca="1">+E7/M7*M18</f>
        <v>4.5034714538754204E-4</v>
      </c>
      <c r="G4" s="80">
        <f>+B18</f>
        <v>1</v>
      </c>
      <c r="H4" s="81">
        <f ca="1">ABS(F4/E4)</f>
        <v>0.28491279758382226</v>
      </c>
      <c r="K4" s="74" t="s">
        <v>103</v>
      </c>
      <c r="L4" t="s">
        <v>104</v>
      </c>
      <c r="M4">
        <f ca="1">+D17*H18-F18*F18</f>
        <v>109.02760519080039</v>
      </c>
      <c r="R4">
        <v>4</v>
      </c>
      <c r="S4" t="s">
        <v>106</v>
      </c>
      <c r="U4" s="1">
        <v>-0.6</v>
      </c>
      <c r="V4" s="1">
        <f t="shared" ca="1" si="0"/>
        <v>3.4938305736080998E-2</v>
      </c>
    </row>
    <row r="5" spans="1:22">
      <c r="A5" t="s">
        <v>107</v>
      </c>
      <c r="B5" s="82">
        <v>40323</v>
      </c>
      <c r="D5" s="83" t="s">
        <v>108</v>
      </c>
      <c r="E5" s="84">
        <f ca="1">+(-E18*M2+I18*M4-J18*M5)/M7</f>
        <v>-2.1225324024879214E-2</v>
      </c>
      <c r="F5" s="85">
        <f ca="1">N18*E7/M7</f>
        <v>9.0258588858631056E-4</v>
      </c>
      <c r="G5" s="86">
        <f>+B18/A18</f>
        <v>1E-4</v>
      </c>
      <c r="H5" s="81">
        <f ca="1">ABS(F5/E5)</f>
        <v>4.2524009882174078E-2</v>
      </c>
      <c r="K5" s="74" t="s">
        <v>109</v>
      </c>
      <c r="L5" t="s">
        <v>110</v>
      </c>
      <c r="M5">
        <f ca="1">+D17*G18-D18*F18</f>
        <v>-129.62616261928642</v>
      </c>
      <c r="R5">
        <v>5</v>
      </c>
      <c r="S5" t="s">
        <v>112</v>
      </c>
      <c r="U5" s="1">
        <v>-0.5</v>
      </c>
      <c r="V5" s="1">
        <f t="shared" ca="1" si="0"/>
        <v>2.6514465420146158E-2</v>
      </c>
    </row>
    <row r="6" spans="1:22">
      <c r="B6"/>
      <c r="D6" s="87" t="s">
        <v>113</v>
      </c>
      <c r="E6" s="88">
        <f ca="1">+(E18*M3-I18*M5+J18*M6)/M7</f>
        <v>5.7284617394971996E-2</v>
      </c>
      <c r="F6" s="89">
        <f ca="1">O18*E7/M7</f>
        <v>1.8316792951166413E-3</v>
      </c>
      <c r="G6" s="90">
        <f>+B18/A18^2</f>
        <v>1E-8</v>
      </c>
      <c r="H6" s="81">
        <f ca="1">ABS(F6/E6)</f>
        <v>3.1975063785228526E-2</v>
      </c>
      <c r="K6" s="91" t="s">
        <v>114</v>
      </c>
      <c r="L6" s="92" t="s">
        <v>115</v>
      </c>
      <c r="M6" s="92">
        <f ca="1">+D17*F18-D18*D18</f>
        <v>449.01232979750017</v>
      </c>
      <c r="R6">
        <v>6</v>
      </c>
      <c r="S6" t="s">
        <v>117</v>
      </c>
      <c r="U6" s="1">
        <v>-0.4</v>
      </c>
      <c r="V6" s="1">
        <f t="shared" ca="1" si="0"/>
        <v>1.9236317452110761E-2</v>
      </c>
    </row>
    <row r="7" spans="1:22">
      <c r="B7"/>
      <c r="D7" s="93" t="s">
        <v>118</v>
      </c>
      <c r="E7" s="94">
        <f ca="1">SQRT(L18/(D17-3))</f>
        <v>2.071232799376654E-3</v>
      </c>
      <c r="F7"/>
      <c r="G7" s="95">
        <f>+B22</f>
        <v>4.4034500002453569E-2</v>
      </c>
      <c r="K7" s="74" t="s">
        <v>119</v>
      </c>
      <c r="L7" s="96" t="s">
        <v>120</v>
      </c>
      <c r="M7">
        <f ca="1">+D17*M1-D18*M2+F18*M3</f>
        <v>574.13923184931446</v>
      </c>
      <c r="R7">
        <v>7</v>
      </c>
      <c r="S7" t="s">
        <v>121</v>
      </c>
      <c r="U7" s="1">
        <v>-0.3</v>
      </c>
      <c r="V7" s="1">
        <f t="shared" ca="1" si="0"/>
        <v>1.3103861831974796E-2</v>
      </c>
    </row>
    <row r="8" spans="1:22">
      <c r="B8"/>
      <c r="D8" s="93" t="s">
        <v>123</v>
      </c>
      <c r="E8"/>
      <c r="F8" s="121">
        <f ca="1">CORREL(INDIRECT(E12):INDIRECT(E13),INDIRECT(K12):INDIRECT(K13))</f>
        <v>0.99280492125419539</v>
      </c>
      <c r="G8" s="94"/>
      <c r="I8" s="95"/>
      <c r="L8" s="96"/>
      <c r="R8">
        <v>8</v>
      </c>
      <c r="S8" t="s">
        <v>124</v>
      </c>
      <c r="U8" s="1">
        <v>-0.19999999999999901</v>
      </c>
      <c r="V8" s="1">
        <f t="shared" ca="1" si="0"/>
        <v>8.1170985597382329E-3</v>
      </c>
    </row>
    <row r="9" spans="1:22">
      <c r="B9"/>
      <c r="E9" s="122">
        <f ca="1">E6*G6</f>
        <v>5.7284617394971995E-10</v>
      </c>
      <c r="F9" s="101">
        <f ca="1">H6</f>
        <v>3.1975063785228526E-2</v>
      </c>
      <c r="G9" s="102">
        <f ca="1">F8</f>
        <v>0.99280492125419539</v>
      </c>
      <c r="I9" s="95"/>
      <c r="L9" s="96"/>
      <c r="R9">
        <v>9</v>
      </c>
      <c r="S9" t="s">
        <v>51</v>
      </c>
      <c r="U9" s="1">
        <v>-9.9999999999999103E-2</v>
      </c>
      <c r="V9" s="1">
        <f t="shared" ca="1" si="0"/>
        <v>4.2760276354011657E-3</v>
      </c>
    </row>
    <row r="10" spans="1:22">
      <c r="A10" s="123" t="s">
        <v>12</v>
      </c>
      <c r="B10" s="123">
        <f>+'A (2)'!C8</f>
        <v>0.30989899999999998</v>
      </c>
      <c r="D10" t="s">
        <v>178</v>
      </c>
      <c r="E10">
        <f ca="1">2*365.2422*E9/B10</f>
        <v>1.3502953984038569E-6</v>
      </c>
      <c r="F10">
        <f ca="1">+F9*E10</f>
        <v>4.317578149286389E-8</v>
      </c>
      <c r="R10">
        <v>10</v>
      </c>
      <c r="S10" t="s">
        <v>128</v>
      </c>
      <c r="U10" s="1">
        <v>0</v>
      </c>
      <c r="V10" s="1">
        <f t="shared" ca="1" si="0"/>
        <v>1.5806490589635534E-3</v>
      </c>
    </row>
    <row r="11" spans="1:22">
      <c r="A11" s="105"/>
      <c r="B11" s="105"/>
      <c r="E11"/>
      <c r="F11"/>
      <c r="R11">
        <v>11</v>
      </c>
      <c r="S11" t="s">
        <v>129</v>
      </c>
      <c r="U11" s="1">
        <v>0.100000000000001</v>
      </c>
      <c r="V11" s="1">
        <f t="shared" ca="1" si="0"/>
        <v>3.0962830425342253E-5</v>
      </c>
    </row>
    <row r="12" spans="1:22">
      <c r="A12" s="97">
        <v>21</v>
      </c>
      <c r="B12" t="s">
        <v>122</v>
      </c>
      <c r="C12" s="124">
        <v>21</v>
      </c>
      <c r="D12" s="18" t="str">
        <f>D$15&amp;$C12</f>
        <v>D21</v>
      </c>
      <c r="E12" s="18" t="str">
        <f t="shared" ref="E12:O12" si="1">E15&amp;$C12</f>
        <v>E21</v>
      </c>
      <c r="F12" s="18" t="str">
        <f t="shared" si="1"/>
        <v>F21</v>
      </c>
      <c r="G12" s="18" t="str">
        <f t="shared" si="1"/>
        <v>G21</v>
      </c>
      <c r="H12" s="18" t="str">
        <f t="shared" si="1"/>
        <v>H21</v>
      </c>
      <c r="I12" s="18" t="str">
        <f t="shared" si="1"/>
        <v>I21</v>
      </c>
      <c r="J12" s="18" t="str">
        <f t="shared" si="1"/>
        <v>J21</v>
      </c>
      <c r="K12" s="18" t="str">
        <f t="shared" si="1"/>
        <v>K21</v>
      </c>
      <c r="L12" s="18" t="str">
        <f t="shared" si="1"/>
        <v>L21</v>
      </c>
      <c r="M12" s="18" t="str">
        <f t="shared" si="1"/>
        <v>M21</v>
      </c>
      <c r="N12" s="18" t="str">
        <f t="shared" si="1"/>
        <v>N21</v>
      </c>
      <c r="O12" s="18" t="str">
        <f t="shared" si="1"/>
        <v>O21</v>
      </c>
      <c r="R12">
        <v>12</v>
      </c>
      <c r="S12" t="s">
        <v>130</v>
      </c>
      <c r="U12" s="1">
        <v>0.2</v>
      </c>
      <c r="V12" s="1">
        <f t="shared" ca="1" si="0"/>
        <v>-3.7303105021340875E-4</v>
      </c>
    </row>
    <row r="13" spans="1:22">
      <c r="A13" s="97">
        <f>20+COUNT(A21:A1449)</f>
        <v>76</v>
      </c>
      <c r="B13" t="s">
        <v>125</v>
      </c>
      <c r="C13" s="124">
        <v>76</v>
      </c>
      <c r="D13" s="18" t="str">
        <f>D$15&amp;$C13</f>
        <v>D76</v>
      </c>
      <c r="E13" s="18" t="str">
        <f t="shared" ref="E13:O13" si="2">E$15&amp;$C13</f>
        <v>E76</v>
      </c>
      <c r="F13" s="18" t="str">
        <f t="shared" si="2"/>
        <v>F76</v>
      </c>
      <c r="G13" s="18" t="str">
        <f t="shared" si="2"/>
        <v>G76</v>
      </c>
      <c r="H13" s="18" t="str">
        <f t="shared" si="2"/>
        <v>H76</v>
      </c>
      <c r="I13" s="18" t="str">
        <f t="shared" si="2"/>
        <v>I76</v>
      </c>
      <c r="J13" s="18" t="str">
        <f t="shared" si="2"/>
        <v>J76</v>
      </c>
      <c r="K13" s="18" t="str">
        <f t="shared" si="2"/>
        <v>K76</v>
      </c>
      <c r="L13" s="18" t="str">
        <f t="shared" si="2"/>
        <v>L76</v>
      </c>
      <c r="M13" s="18" t="str">
        <f t="shared" si="2"/>
        <v>M76</v>
      </c>
      <c r="N13" s="18" t="str">
        <f t="shared" si="2"/>
        <v>N76</v>
      </c>
      <c r="O13" s="18" t="str">
        <f t="shared" si="2"/>
        <v>O76</v>
      </c>
      <c r="R13">
        <v>13</v>
      </c>
      <c r="S13" t="s">
        <v>131</v>
      </c>
      <c r="U13" s="1">
        <v>0.3</v>
      </c>
      <c r="V13" s="1">
        <f t="shared" ca="1" si="0"/>
        <v>3.6866741704726872E-4</v>
      </c>
    </row>
    <row r="14" spans="1:22">
      <c r="B14"/>
      <c r="E14"/>
      <c r="F14"/>
      <c r="M14" s="96"/>
      <c r="R14">
        <v>14</v>
      </c>
      <c r="S14" t="s">
        <v>132</v>
      </c>
      <c r="U14" s="1">
        <v>0.4</v>
      </c>
      <c r="V14" s="1">
        <f t="shared" ca="1" si="0"/>
        <v>2.2560582322073896E-3</v>
      </c>
    </row>
    <row r="15" spans="1:22">
      <c r="A15" s="18"/>
      <c r="B15"/>
      <c r="D15" s="18" t="str">
        <f t="shared" ref="D15:O15" si="3">VLOOKUP(D16,$R1:$S26,2,FALSE)</f>
        <v>D</v>
      </c>
      <c r="E15" s="18" t="str">
        <f t="shared" si="3"/>
        <v>E</v>
      </c>
      <c r="F15" s="18" t="str">
        <f t="shared" si="3"/>
        <v>F</v>
      </c>
      <c r="G15" s="18" t="str">
        <f t="shared" si="3"/>
        <v>G</v>
      </c>
      <c r="H15" s="18" t="str">
        <f t="shared" si="3"/>
        <v>H</v>
      </c>
      <c r="I15" s="18" t="str">
        <f t="shared" si="3"/>
        <v>I</v>
      </c>
      <c r="J15" s="18" t="str">
        <f t="shared" si="3"/>
        <v>J</v>
      </c>
      <c r="K15" s="18" t="str">
        <f t="shared" si="3"/>
        <v>K</v>
      </c>
      <c r="L15" s="18" t="str">
        <f t="shared" si="3"/>
        <v>L</v>
      </c>
      <c r="M15" s="18" t="str">
        <f t="shared" si="3"/>
        <v>M</v>
      </c>
      <c r="N15" s="18" t="str">
        <f t="shared" si="3"/>
        <v>N</v>
      </c>
      <c r="O15" s="18" t="str">
        <f t="shared" si="3"/>
        <v>O</v>
      </c>
      <c r="R15">
        <v>15</v>
      </c>
      <c r="S15" t="s">
        <v>134</v>
      </c>
      <c r="U15" s="1">
        <v>0.5</v>
      </c>
      <c r="V15" s="1">
        <f t="shared" ca="1" si="0"/>
        <v>5.2891413952669449E-3</v>
      </c>
    </row>
    <row r="16" spans="1:22">
      <c r="A16" s="18"/>
      <c r="B16" s="105"/>
      <c r="D16" s="18">
        <f>COLUMN()</f>
        <v>4</v>
      </c>
      <c r="E16" s="18">
        <f>COLUMN()</f>
        <v>5</v>
      </c>
      <c r="F16" s="18">
        <f>COLUMN()</f>
        <v>6</v>
      </c>
      <c r="G16" s="18">
        <f>COLUMN()</f>
        <v>7</v>
      </c>
      <c r="H16" s="18">
        <f>COLUMN()</f>
        <v>8</v>
      </c>
      <c r="I16" s="18">
        <f>COLUMN()</f>
        <v>9</v>
      </c>
      <c r="J16" s="18">
        <f>COLUMN()</f>
        <v>10</v>
      </c>
      <c r="K16" s="18">
        <f>COLUMN()</f>
        <v>11</v>
      </c>
      <c r="L16" s="18">
        <f>COLUMN()</f>
        <v>12</v>
      </c>
      <c r="M16" s="18">
        <f>COLUMN()</f>
        <v>13</v>
      </c>
      <c r="N16" s="18">
        <f>COLUMN()</f>
        <v>14</v>
      </c>
      <c r="O16" s="18">
        <f>COLUMN()</f>
        <v>15</v>
      </c>
      <c r="R16">
        <v>16</v>
      </c>
      <c r="S16" t="s">
        <v>135</v>
      </c>
      <c r="U16" s="1">
        <v>0.6</v>
      </c>
      <c r="V16" s="1">
        <f t="shared" ca="1" si="0"/>
        <v>9.4679169062259413E-3</v>
      </c>
    </row>
    <row r="17" spans="1:22">
      <c r="A17" s="73" t="s">
        <v>136</v>
      </c>
      <c r="B17"/>
      <c r="C17" t="s">
        <v>133</v>
      </c>
      <c r="D17">
        <f>C13-C12+1</f>
        <v>56</v>
      </c>
      <c r="E17"/>
      <c r="F17"/>
      <c r="R17">
        <v>17</v>
      </c>
      <c r="S17" t="s">
        <v>137</v>
      </c>
      <c r="U17" s="1">
        <v>0.7</v>
      </c>
      <c r="V17" s="1">
        <f t="shared" ca="1" si="0"/>
        <v>1.4792384765084378E-2</v>
      </c>
    </row>
    <row r="18" spans="1:22">
      <c r="A18" s="106">
        <v>10000</v>
      </c>
      <c r="B18" s="106">
        <v>1</v>
      </c>
      <c r="C18" t="s">
        <v>179</v>
      </c>
      <c r="D18">
        <f ca="1">SUM(INDIRECT(D12):INDIRECT(D13))</f>
        <v>-17.319049999999994</v>
      </c>
      <c r="E18">
        <f ca="1">SUM(INDIRECT(E12):INDIRECT(E13))</f>
        <v>1.2222614999409416</v>
      </c>
      <c r="F18">
        <f ca="1">SUM(INDIRECT(F12):INDIRECT(F13))</f>
        <v>13.374318262499999</v>
      </c>
      <c r="G18">
        <f ca="1">SUM(INDIRECT(G12):INDIRECT(G13))</f>
        <v>-6.4510115950613738</v>
      </c>
      <c r="H18">
        <f ca="1">SUM(INDIRECT(H12):INDIRECT(H13))</f>
        <v>5.1410713245971671</v>
      </c>
      <c r="I18">
        <f ca="1">SUM(INDIRECT(I12):INDIRECT(I13))</f>
        <v>-0.68079330985168318</v>
      </c>
      <c r="J18">
        <f ca="1">SUM(INDIRECT(J12):INDIRECT(J13))</f>
        <v>0.45256921879914064</v>
      </c>
      <c r="L18">
        <f ca="1">SUM(INDIRECT(L12):INDIRECT(L13))</f>
        <v>2.2737028138832346E-4</v>
      </c>
      <c r="M18">
        <f ca="1">SQRT(SUM(INDIRECT(M12):INDIRECT(M13)))</f>
        <v>124.8348153795895</v>
      </c>
      <c r="N18">
        <f ca="1">SQRT(SUM(INDIRECT(N12):INDIRECT(N13)))</f>
        <v>250.19397573606054</v>
      </c>
      <c r="O18">
        <f ca="1">SQRT(SUM(INDIRECT(O12):INDIRECT(O13)))</f>
        <v>507.73575225781343</v>
      </c>
      <c r="R18">
        <v>18</v>
      </c>
      <c r="S18" t="s">
        <v>138</v>
      </c>
    </row>
    <row r="19" spans="1:22">
      <c r="A19" s="108" t="s">
        <v>139</v>
      </c>
      <c r="B19"/>
      <c r="D19" s="109" t="s">
        <v>140</v>
      </c>
      <c r="E19" s="109" t="s">
        <v>141</v>
      </c>
      <c r="F19" s="109" t="s">
        <v>142</v>
      </c>
      <c r="G19" s="109" t="s">
        <v>143</v>
      </c>
      <c r="H19" s="109" t="s">
        <v>144</v>
      </c>
      <c r="I19" s="109" t="s">
        <v>145</v>
      </c>
      <c r="J19" s="109" t="s">
        <v>146</v>
      </c>
      <c r="K19" s="110"/>
      <c r="L19" s="110"/>
      <c r="M19" s="110"/>
      <c r="N19" s="110"/>
      <c r="O19" s="110"/>
      <c r="R19">
        <v>19</v>
      </c>
      <c r="S19" t="s">
        <v>147</v>
      </c>
    </row>
    <row r="20" spans="1:22" ht="14.25">
      <c r="A20" s="4" t="s">
        <v>83</v>
      </c>
      <c r="B20" s="4" t="s">
        <v>148</v>
      </c>
      <c r="D20" s="4" t="s">
        <v>83</v>
      </c>
      <c r="E20" s="4" t="s">
        <v>148</v>
      </c>
      <c r="F20" s="4" t="s">
        <v>180</v>
      </c>
      <c r="G20" s="4" t="s">
        <v>181</v>
      </c>
      <c r="H20" s="4" t="s">
        <v>182</v>
      </c>
      <c r="I20" s="32" t="s">
        <v>183</v>
      </c>
      <c r="J20" s="4" t="s">
        <v>184</v>
      </c>
      <c r="K20" s="75" t="s">
        <v>84</v>
      </c>
      <c r="L20" s="32" t="s">
        <v>157</v>
      </c>
      <c r="M20" s="32" t="s">
        <v>158</v>
      </c>
      <c r="N20" s="32" t="s">
        <v>159</v>
      </c>
      <c r="O20" s="32" t="s">
        <v>160</v>
      </c>
      <c r="P20" s="111" t="s">
        <v>161</v>
      </c>
      <c r="R20">
        <v>20</v>
      </c>
      <c r="S20" t="s">
        <v>162</v>
      </c>
    </row>
    <row r="21" spans="1:22">
      <c r="A21" s="112">
        <v>-6815</v>
      </c>
      <c r="B21" s="112">
        <v>4.3534500000532717E-2</v>
      </c>
      <c r="D21" s="114">
        <f t="shared" ref="D21:D84" si="4">A21/A$18</f>
        <v>-0.68149999999999999</v>
      </c>
      <c r="E21" s="114">
        <f t="shared" ref="E21:E84" si="5">B21/B$18</f>
        <v>4.3534500000532717E-2</v>
      </c>
      <c r="F21" s="26">
        <f t="shared" ref="F21:F84" si="6">D21*D21</f>
        <v>0.46444225</v>
      </c>
      <c r="G21" s="26">
        <f t="shared" ref="G21:G84" si="7">D21*F21</f>
        <v>-0.31651739337500001</v>
      </c>
      <c r="H21" s="26">
        <f t="shared" ref="H21:H84" si="8">F21*F21</f>
        <v>0.2157066035850625</v>
      </c>
      <c r="I21" s="26">
        <f t="shared" ref="I21:I84" si="9">E21*D21</f>
        <v>-2.9668761750363044E-2</v>
      </c>
      <c r="J21" s="26">
        <f t="shared" ref="J21:J84" si="10">I21*D21</f>
        <v>2.0219261132872413E-2</v>
      </c>
      <c r="K21" s="26">
        <f t="shared" ref="K21:K84" ca="1" si="11">+E$4+E$5*D21+E$6*D21^2</f>
        <v>4.2651103975228671E-2</v>
      </c>
      <c r="L21" s="26">
        <f t="shared" ref="L21:L84" ca="1" si="12">+(K21-E21)^2</f>
        <v>7.8038853752298514E-7</v>
      </c>
      <c r="M21" s="26">
        <f t="shared" ref="M21:M84" ca="1" si="13">(M$1-M$2*D21+M$3*F21)^2</f>
        <v>35.099346943147651</v>
      </c>
      <c r="N21" s="26">
        <f t="shared" ref="N21:N84" ca="1" si="14">(-M$2+M$4*D21-M$5*F21)^2</f>
        <v>128.54700531904902</v>
      </c>
      <c r="O21" s="26">
        <f t="shared" ref="O21:O84" ca="1" si="15">+(M$3-D21*M$5+F21*M$6)^2</f>
        <v>2814.6282664164337</v>
      </c>
      <c r="P21">
        <f t="shared" ref="P21:P84" ca="1" si="16">+E21-K21</f>
        <v>8.8339602530404515E-4</v>
      </c>
      <c r="R21">
        <v>21</v>
      </c>
      <c r="S21" t="s">
        <v>163</v>
      </c>
    </row>
    <row r="22" spans="1:22">
      <c r="A22" s="112">
        <v>-6815</v>
      </c>
      <c r="B22" s="112">
        <v>4.4034500002453569E-2</v>
      </c>
      <c r="D22" s="114">
        <f t="shared" si="4"/>
        <v>-0.68149999999999999</v>
      </c>
      <c r="E22" s="114">
        <f t="shared" si="5"/>
        <v>4.4034500002453569E-2</v>
      </c>
      <c r="F22" s="26">
        <f t="shared" si="6"/>
        <v>0.46444225</v>
      </c>
      <c r="G22" s="26">
        <f t="shared" si="7"/>
        <v>-0.31651739337500001</v>
      </c>
      <c r="H22" s="26">
        <f t="shared" si="8"/>
        <v>0.2157066035850625</v>
      </c>
      <c r="I22" s="26">
        <f t="shared" si="9"/>
        <v>-3.0009511751672106E-2</v>
      </c>
      <c r="J22" s="26">
        <f t="shared" si="10"/>
        <v>2.0451482258764541E-2</v>
      </c>
      <c r="K22" s="26">
        <f t="shared" ca="1" si="11"/>
        <v>4.2651103975228671E-2</v>
      </c>
      <c r="L22" s="26">
        <f t="shared" ca="1" si="12"/>
        <v>1.9137845681416308E-6</v>
      </c>
      <c r="M22" s="26">
        <f t="shared" ca="1" si="13"/>
        <v>35.099346943147651</v>
      </c>
      <c r="N22" s="26">
        <f t="shared" ca="1" si="14"/>
        <v>128.54700531904902</v>
      </c>
      <c r="O22" s="26">
        <f t="shared" ca="1" si="15"/>
        <v>2814.6282664164337</v>
      </c>
      <c r="P22">
        <f t="shared" ca="1" si="16"/>
        <v>1.383396027224898E-3</v>
      </c>
      <c r="R22">
        <v>22</v>
      </c>
      <c r="S22" t="s">
        <v>164</v>
      </c>
    </row>
    <row r="23" spans="1:22">
      <c r="A23" s="112">
        <v>-6814.5</v>
      </c>
      <c r="B23" s="112">
        <v>4.168500000378117E-2</v>
      </c>
      <c r="D23" s="114">
        <f t="shared" si="4"/>
        <v>-0.68145</v>
      </c>
      <c r="E23" s="114">
        <f t="shared" si="5"/>
        <v>4.168500000378117E-2</v>
      </c>
      <c r="F23" s="26">
        <f t="shared" si="6"/>
        <v>0.4643741025</v>
      </c>
      <c r="G23" s="26">
        <f t="shared" si="7"/>
        <v>-0.31644773214862498</v>
      </c>
      <c r="H23" s="26">
        <f t="shared" si="8"/>
        <v>0.21564330707268051</v>
      </c>
      <c r="I23" s="26">
        <f t="shared" si="9"/>
        <v>-2.8406243252576679E-2</v>
      </c>
      <c r="J23" s="26">
        <f t="shared" si="10"/>
        <v>1.9357434464468377E-2</v>
      </c>
      <c r="K23" s="26">
        <f t="shared" ca="1" si="11"/>
        <v>4.2646138905563499E-2</v>
      </c>
      <c r="L23" s="26">
        <f t="shared" ca="1" si="12"/>
        <v>9.2378798851934268E-7</v>
      </c>
      <c r="M23" s="26">
        <f t="shared" ca="1" si="13"/>
        <v>35.043514095825195</v>
      </c>
      <c r="N23" s="26">
        <f t="shared" ca="1" si="14"/>
        <v>128.62371325084763</v>
      </c>
      <c r="O23" s="26">
        <f t="shared" ca="1" si="15"/>
        <v>2812.0698056910478</v>
      </c>
      <c r="P23">
        <f t="shared" ca="1" si="16"/>
        <v>-9.6113890178232964E-4</v>
      </c>
      <c r="R23">
        <v>23</v>
      </c>
      <c r="S23" t="s">
        <v>165</v>
      </c>
    </row>
    <row r="24" spans="1:22">
      <c r="A24" s="112">
        <v>-6814.5</v>
      </c>
      <c r="B24" s="112">
        <v>4.4685000000754371E-2</v>
      </c>
      <c r="D24" s="114">
        <f t="shared" si="4"/>
        <v>-0.68145</v>
      </c>
      <c r="E24" s="114">
        <f t="shared" si="5"/>
        <v>4.4685000000754371E-2</v>
      </c>
      <c r="F24" s="26">
        <f t="shared" si="6"/>
        <v>0.4643741025</v>
      </c>
      <c r="G24" s="26">
        <f t="shared" si="7"/>
        <v>-0.31644773214862498</v>
      </c>
      <c r="H24" s="26">
        <f t="shared" si="8"/>
        <v>0.21564330707268051</v>
      </c>
      <c r="I24" s="26">
        <f t="shared" si="9"/>
        <v>-3.0450593250514066E-2</v>
      </c>
      <c r="J24" s="26">
        <f t="shared" si="10"/>
        <v>2.0750556770562811E-2</v>
      </c>
      <c r="K24" s="26">
        <f t="shared" ca="1" si="11"/>
        <v>4.2646138905563499E-2</v>
      </c>
      <c r="L24" s="26">
        <f t="shared" ca="1" si="12"/>
        <v>4.1569545654829219E-6</v>
      </c>
      <c r="M24" s="26">
        <f t="shared" ca="1" si="13"/>
        <v>35.043514095825195</v>
      </c>
      <c r="N24" s="26">
        <f t="shared" ca="1" si="14"/>
        <v>128.62371325084763</v>
      </c>
      <c r="O24" s="26">
        <f t="shared" ca="1" si="15"/>
        <v>2812.0698056910478</v>
      </c>
      <c r="P24">
        <f t="shared" ca="1" si="16"/>
        <v>2.038861095190872E-3</v>
      </c>
      <c r="R24">
        <v>24</v>
      </c>
      <c r="S24" t="s">
        <v>83</v>
      </c>
    </row>
    <row r="25" spans="1:22">
      <c r="A25" s="112">
        <v>-6811.5</v>
      </c>
      <c r="B25" s="112">
        <v>3.8988000000244938E-2</v>
      </c>
      <c r="D25" s="114">
        <f t="shared" si="4"/>
        <v>-0.68115000000000003</v>
      </c>
      <c r="E25" s="114">
        <f t="shared" si="5"/>
        <v>3.8988000000244938E-2</v>
      </c>
      <c r="F25" s="26">
        <f t="shared" si="6"/>
        <v>0.46396532250000005</v>
      </c>
      <c r="G25" s="26">
        <f t="shared" si="7"/>
        <v>-0.31602997942087507</v>
      </c>
      <c r="H25" s="26">
        <f t="shared" si="8"/>
        <v>0.21526382048252907</v>
      </c>
      <c r="I25" s="26">
        <f t="shared" si="9"/>
        <v>-2.6556676200166839E-2</v>
      </c>
      <c r="J25" s="26">
        <f t="shared" si="10"/>
        <v>1.8089079993743644E-2</v>
      </c>
      <c r="K25" s="26">
        <f t="shared" ca="1" si="11"/>
        <v>4.2616354502457321E-2</v>
      </c>
      <c r="L25" s="26">
        <f t="shared" ca="1" si="12"/>
        <v>1.3164956393724869E-5</v>
      </c>
      <c r="M25" s="26">
        <f t="shared" ca="1" si="13"/>
        <v>34.709533374306289</v>
      </c>
      <c r="N25" s="26">
        <f t="shared" ca="1" si="14"/>
        <v>129.08413204724724</v>
      </c>
      <c r="O25" s="26">
        <f t="shared" ca="1" si="15"/>
        <v>2796.7484579192555</v>
      </c>
      <c r="P25">
        <f t="shared" ca="1" si="16"/>
        <v>-3.6283545022123831E-3</v>
      </c>
      <c r="R25">
        <v>25</v>
      </c>
      <c r="S25" t="s">
        <v>148</v>
      </c>
    </row>
    <row r="26" spans="1:22">
      <c r="A26" s="112">
        <v>-6811.5</v>
      </c>
      <c r="B26" s="112">
        <v>4.1988000004494097E-2</v>
      </c>
      <c r="D26" s="114">
        <f t="shared" si="4"/>
        <v>-0.68115000000000003</v>
      </c>
      <c r="E26" s="114">
        <f t="shared" si="5"/>
        <v>4.1988000004494097E-2</v>
      </c>
      <c r="F26" s="26">
        <f t="shared" si="6"/>
        <v>0.46396532250000005</v>
      </c>
      <c r="G26" s="26">
        <f t="shared" si="7"/>
        <v>-0.31602997942087507</v>
      </c>
      <c r="H26" s="26">
        <f t="shared" si="8"/>
        <v>0.21526382048252907</v>
      </c>
      <c r="I26" s="26">
        <f t="shared" si="9"/>
        <v>-2.8600126203061155E-2</v>
      </c>
      <c r="J26" s="26">
        <f t="shared" si="10"/>
        <v>1.9480975963215106E-2</v>
      </c>
      <c r="K26" s="26">
        <f t="shared" ca="1" si="11"/>
        <v>4.2616354502457321E-2</v>
      </c>
      <c r="L26" s="26">
        <f t="shared" ca="1" si="12"/>
        <v>3.948293751106151E-7</v>
      </c>
      <c r="M26" s="26">
        <f t="shared" ca="1" si="13"/>
        <v>34.709533374306289</v>
      </c>
      <c r="N26" s="26">
        <f t="shared" ca="1" si="14"/>
        <v>129.08413204724724</v>
      </c>
      <c r="O26" s="26">
        <f t="shared" ca="1" si="15"/>
        <v>2796.7484579192555</v>
      </c>
      <c r="P26">
        <f t="shared" ca="1" si="16"/>
        <v>-6.2835449796322385E-4</v>
      </c>
      <c r="R26">
        <v>26</v>
      </c>
      <c r="S26" t="s">
        <v>166</v>
      </c>
    </row>
    <row r="27" spans="1:22">
      <c r="A27" s="112">
        <v>-6811</v>
      </c>
      <c r="B27" s="112">
        <v>4.1038499999558553E-2</v>
      </c>
      <c r="D27" s="114">
        <f t="shared" si="4"/>
        <v>-0.68110000000000004</v>
      </c>
      <c r="E27" s="114">
        <f t="shared" si="5"/>
        <v>4.1038499999558553E-2</v>
      </c>
      <c r="F27" s="26">
        <f t="shared" si="6"/>
        <v>0.46389721000000006</v>
      </c>
      <c r="G27" s="26">
        <f t="shared" si="7"/>
        <v>-0.31596038973100005</v>
      </c>
      <c r="H27" s="26">
        <f t="shared" si="8"/>
        <v>0.21520062144578417</v>
      </c>
      <c r="I27" s="26">
        <f t="shared" si="9"/>
        <v>-2.7951322349699333E-2</v>
      </c>
      <c r="J27" s="26">
        <f t="shared" si="10"/>
        <v>1.9037645652380218E-2</v>
      </c>
      <c r="K27" s="26">
        <f t="shared" ca="1" si="11"/>
        <v>4.2611391437753769E-2</v>
      </c>
      <c r="L27" s="26">
        <f t="shared" ca="1" si="12"/>
        <v>2.4739874763478153E-6</v>
      </c>
      <c r="M27" s="26">
        <f t="shared" ca="1" si="13"/>
        <v>34.654039225850518</v>
      </c>
      <c r="N27" s="26">
        <f t="shared" ca="1" si="14"/>
        <v>129.16089692490243</v>
      </c>
      <c r="O27" s="26">
        <f t="shared" ca="1" si="15"/>
        <v>2794.1997996895279</v>
      </c>
      <c r="P27">
        <f t="shared" ca="1" si="16"/>
        <v>-1.5728914381952161E-3</v>
      </c>
    </row>
    <row r="28" spans="1:22">
      <c r="A28" s="112">
        <v>-6811</v>
      </c>
      <c r="B28" s="112">
        <v>4.1238500001782086E-2</v>
      </c>
      <c r="D28" s="114">
        <f t="shared" si="4"/>
        <v>-0.68110000000000004</v>
      </c>
      <c r="E28" s="114">
        <f t="shared" si="5"/>
        <v>4.1238500001782086E-2</v>
      </c>
      <c r="F28" s="26">
        <f t="shared" si="6"/>
        <v>0.46389721000000006</v>
      </c>
      <c r="G28" s="26">
        <f t="shared" si="7"/>
        <v>-0.31596038973100005</v>
      </c>
      <c r="H28" s="26">
        <f t="shared" si="8"/>
        <v>0.21520062144578417</v>
      </c>
      <c r="I28" s="26">
        <f t="shared" si="9"/>
        <v>-2.808754235121378E-2</v>
      </c>
      <c r="J28" s="26">
        <f t="shared" si="10"/>
        <v>1.9130425095411706E-2</v>
      </c>
      <c r="K28" s="26">
        <f t="shared" ca="1" si="11"/>
        <v>4.2611391437753769E-2</v>
      </c>
      <c r="L28" s="26">
        <f t="shared" ca="1" si="12"/>
        <v>1.884830894964391E-6</v>
      </c>
      <c r="M28" s="26">
        <f t="shared" ca="1" si="13"/>
        <v>34.654039225850518</v>
      </c>
      <c r="N28" s="26">
        <f t="shared" ca="1" si="14"/>
        <v>129.16089692490243</v>
      </c>
      <c r="O28" s="26">
        <f t="shared" ca="1" si="15"/>
        <v>2794.1997996895279</v>
      </c>
      <c r="P28">
        <f t="shared" ca="1" si="16"/>
        <v>-1.3728914359716834E-3</v>
      </c>
    </row>
    <row r="29" spans="1:22">
      <c r="A29" s="112">
        <v>-6808</v>
      </c>
      <c r="B29" s="112">
        <v>4.044150000117952E-2</v>
      </c>
      <c r="D29" s="114">
        <f t="shared" si="4"/>
        <v>-0.68079999999999996</v>
      </c>
      <c r="E29" s="114">
        <f t="shared" si="5"/>
        <v>4.044150000117952E-2</v>
      </c>
      <c r="F29" s="26">
        <f t="shared" si="6"/>
        <v>0.46348863999999995</v>
      </c>
      <c r="G29" s="26">
        <f t="shared" si="7"/>
        <v>-0.31554306611199995</v>
      </c>
      <c r="H29" s="26">
        <f t="shared" si="8"/>
        <v>0.21482171940904957</v>
      </c>
      <c r="I29" s="26">
        <f t="shared" si="9"/>
        <v>-2.7532573200803014E-2</v>
      </c>
      <c r="J29" s="26">
        <f t="shared" si="10"/>
        <v>1.874417583510669E-2</v>
      </c>
      <c r="K29" s="26">
        <f t="shared" ca="1" si="11"/>
        <v>4.258161906441723E-2</v>
      </c>
      <c r="L29" s="26">
        <f t="shared" ca="1" si="12"/>
        <v>4.5801096048334517E-6</v>
      </c>
      <c r="M29" s="26">
        <f t="shared" ca="1" si="13"/>
        <v>34.322089302214415</v>
      </c>
      <c r="N29" s="26">
        <f t="shared" ca="1" si="14"/>
        <v>129.62165546503311</v>
      </c>
      <c r="O29" s="26">
        <f t="shared" ca="1" si="15"/>
        <v>2778.9372191602256</v>
      </c>
      <c r="P29">
        <f t="shared" ca="1" si="16"/>
        <v>-2.1401190632377096E-3</v>
      </c>
    </row>
    <row r="30" spans="1:22">
      <c r="A30" s="112">
        <v>-6808</v>
      </c>
      <c r="B30" s="112">
        <v>4.1441500005021226E-2</v>
      </c>
      <c r="D30" s="114">
        <f t="shared" si="4"/>
        <v>-0.68079999999999996</v>
      </c>
      <c r="E30" s="114">
        <f t="shared" si="5"/>
        <v>4.1441500005021226E-2</v>
      </c>
      <c r="F30" s="26">
        <f t="shared" si="6"/>
        <v>0.46348863999999995</v>
      </c>
      <c r="G30" s="26">
        <f t="shared" si="7"/>
        <v>-0.31554306611199995</v>
      </c>
      <c r="H30" s="26">
        <f t="shared" si="8"/>
        <v>0.21482171940904957</v>
      </c>
      <c r="I30" s="26">
        <f t="shared" si="9"/>
        <v>-2.8213373203418449E-2</v>
      </c>
      <c r="J30" s="26">
        <f t="shared" si="10"/>
        <v>1.9207664476887279E-2</v>
      </c>
      <c r="K30" s="26">
        <f t="shared" ca="1" si="11"/>
        <v>4.258161906441723E-2</v>
      </c>
      <c r="L30" s="26">
        <f t="shared" ca="1" si="12"/>
        <v>1.2998714695980288E-6</v>
      </c>
      <c r="M30" s="26">
        <f t="shared" ca="1" si="13"/>
        <v>34.322089302214415</v>
      </c>
      <c r="N30" s="26">
        <f t="shared" ca="1" si="14"/>
        <v>129.62165546503311</v>
      </c>
      <c r="O30" s="26">
        <f t="shared" ca="1" si="15"/>
        <v>2778.9372191602256</v>
      </c>
      <c r="P30">
        <f t="shared" ca="1" si="16"/>
        <v>-1.1401190593960039E-3</v>
      </c>
    </row>
    <row r="31" spans="1:22">
      <c r="A31" s="112">
        <v>-6805.5</v>
      </c>
      <c r="B31" s="112">
        <v>4.0894000005209818E-2</v>
      </c>
      <c r="D31" s="114">
        <f t="shared" si="4"/>
        <v>-0.68054999999999999</v>
      </c>
      <c r="E31" s="114">
        <f t="shared" si="5"/>
        <v>4.0894000005209818E-2</v>
      </c>
      <c r="F31" s="26">
        <f t="shared" si="6"/>
        <v>0.4631483025</v>
      </c>
      <c r="G31" s="26">
        <f t="shared" si="7"/>
        <v>-0.31519557726637498</v>
      </c>
      <c r="H31" s="26">
        <f t="shared" si="8"/>
        <v>0.2145063501086315</v>
      </c>
      <c r="I31" s="26">
        <f t="shared" si="9"/>
        <v>-2.7830411703545541E-2</v>
      </c>
      <c r="J31" s="26">
        <f t="shared" si="10"/>
        <v>1.8939986684847917E-2</v>
      </c>
      <c r="K31" s="26">
        <f t="shared" ca="1" si="11"/>
        <v>4.2556816629938349E-2</v>
      </c>
      <c r="L31" s="26">
        <f t="shared" ca="1" si="12"/>
        <v>2.7649591274735819E-6</v>
      </c>
      <c r="M31" s="26">
        <f t="shared" ca="1" si="13"/>
        <v>34.046792445751585</v>
      </c>
      <c r="N31" s="26">
        <f t="shared" ca="1" si="14"/>
        <v>130.00584114008532</v>
      </c>
      <c r="O31" s="26">
        <f t="shared" ca="1" si="15"/>
        <v>2766.2568255615665</v>
      </c>
      <c r="P31">
        <f t="shared" ca="1" si="16"/>
        <v>-1.6628166247285303E-3</v>
      </c>
    </row>
    <row r="32" spans="1:22">
      <c r="A32" s="112">
        <v>-6805.5</v>
      </c>
      <c r="B32" s="112">
        <v>4.4694000003801193E-2</v>
      </c>
      <c r="D32" s="114">
        <f t="shared" si="4"/>
        <v>-0.68054999999999999</v>
      </c>
      <c r="E32" s="114">
        <f t="shared" si="5"/>
        <v>4.4694000003801193E-2</v>
      </c>
      <c r="F32" s="26">
        <f t="shared" si="6"/>
        <v>0.4631483025</v>
      </c>
      <c r="G32" s="26">
        <f t="shared" si="7"/>
        <v>-0.31519557726637498</v>
      </c>
      <c r="H32" s="26">
        <f t="shared" si="8"/>
        <v>0.2145063501086315</v>
      </c>
      <c r="I32" s="26">
        <f t="shared" si="9"/>
        <v>-3.04165017025869E-2</v>
      </c>
      <c r="J32" s="26">
        <f t="shared" si="10"/>
        <v>2.0699950233695516E-2</v>
      </c>
      <c r="K32" s="26">
        <f t="shared" ca="1" si="11"/>
        <v>4.2556816629938349E-2</v>
      </c>
      <c r="L32" s="26">
        <f t="shared" ca="1" si="12"/>
        <v>4.56755277351577E-6</v>
      </c>
      <c r="M32" s="26">
        <f t="shared" ca="1" si="13"/>
        <v>34.046792445751585</v>
      </c>
      <c r="N32" s="26">
        <f t="shared" ca="1" si="14"/>
        <v>130.00584114008532</v>
      </c>
      <c r="O32" s="26">
        <f t="shared" ca="1" si="15"/>
        <v>2766.2568255615665</v>
      </c>
      <c r="P32">
        <f t="shared" ca="1" si="16"/>
        <v>2.1371833738628443E-3</v>
      </c>
    </row>
    <row r="33" spans="1:16">
      <c r="A33" s="112">
        <v>-6805</v>
      </c>
      <c r="B33" s="112">
        <v>4.1244499996537343E-2</v>
      </c>
      <c r="D33" s="114">
        <f t="shared" si="4"/>
        <v>-0.68049999999999999</v>
      </c>
      <c r="E33" s="114">
        <f t="shared" si="5"/>
        <v>4.1244499996537343E-2</v>
      </c>
      <c r="F33" s="26">
        <f t="shared" si="6"/>
        <v>0.46308024999999997</v>
      </c>
      <c r="G33" s="26">
        <f t="shared" si="7"/>
        <v>-0.31512611012499997</v>
      </c>
      <c r="H33" s="26">
        <f t="shared" si="8"/>
        <v>0.21444331794006247</v>
      </c>
      <c r="I33" s="26">
        <f t="shared" si="9"/>
        <v>-2.806688224764366E-2</v>
      </c>
      <c r="J33" s="26">
        <f t="shared" si="10"/>
        <v>1.9099513369521509E-2</v>
      </c>
      <c r="K33" s="26">
        <f t="shared" ca="1" si="11"/>
        <v>4.2551857002311837E-2</v>
      </c>
      <c r="L33" s="26">
        <f t="shared" ca="1" si="12"/>
        <v>1.7091823405476504E-6</v>
      </c>
      <c r="M33" s="26">
        <f t="shared" ca="1" si="13"/>
        <v>33.991877842072952</v>
      </c>
      <c r="N33" s="26">
        <f t="shared" ca="1" si="14"/>
        <v>130.08270214224382</v>
      </c>
      <c r="O33" s="26">
        <f t="shared" ca="1" si="15"/>
        <v>2763.7249346042231</v>
      </c>
      <c r="P33">
        <f t="shared" ca="1" si="16"/>
        <v>-1.307357005774494E-3</v>
      </c>
    </row>
    <row r="34" spans="1:16">
      <c r="A34" s="112">
        <v>-6805</v>
      </c>
      <c r="B34" s="112">
        <v>4.1744499998458195E-2</v>
      </c>
      <c r="D34" s="114">
        <f t="shared" si="4"/>
        <v>-0.68049999999999999</v>
      </c>
      <c r="E34" s="114">
        <f t="shared" si="5"/>
        <v>4.1744499998458195E-2</v>
      </c>
      <c r="F34" s="26">
        <f t="shared" si="6"/>
        <v>0.46308024999999997</v>
      </c>
      <c r="G34" s="26">
        <f t="shared" si="7"/>
        <v>-0.31512611012499997</v>
      </c>
      <c r="H34" s="26">
        <f t="shared" si="8"/>
        <v>0.21444331794006247</v>
      </c>
      <c r="I34" s="26">
        <f t="shared" si="9"/>
        <v>-2.8407132248950803E-2</v>
      </c>
      <c r="J34" s="26">
        <f t="shared" si="10"/>
        <v>1.9331053495411022E-2</v>
      </c>
      <c r="K34" s="26">
        <f t="shared" ca="1" si="11"/>
        <v>4.2551857002311837E-2</v>
      </c>
      <c r="L34" s="26">
        <f t="shared" ca="1" si="12"/>
        <v>6.518253316715285E-7</v>
      </c>
      <c r="M34" s="26">
        <f t="shared" ca="1" si="13"/>
        <v>33.991877842072952</v>
      </c>
      <c r="N34" s="26">
        <f t="shared" ca="1" si="14"/>
        <v>130.08270214224382</v>
      </c>
      <c r="O34" s="26">
        <f t="shared" ca="1" si="15"/>
        <v>2763.7249346042231</v>
      </c>
      <c r="P34">
        <f t="shared" ca="1" si="16"/>
        <v>-8.0735700385364123E-4</v>
      </c>
    </row>
    <row r="35" spans="1:16">
      <c r="A35" s="112">
        <v>-6801.5</v>
      </c>
      <c r="B35" s="112">
        <v>4.1997999993327539E-2</v>
      </c>
      <c r="D35" s="114">
        <f t="shared" si="4"/>
        <v>-0.68015000000000003</v>
      </c>
      <c r="E35" s="114">
        <f t="shared" si="5"/>
        <v>4.1997999993327539E-2</v>
      </c>
      <c r="F35" s="26">
        <f t="shared" si="6"/>
        <v>0.46260402250000004</v>
      </c>
      <c r="G35" s="26">
        <f t="shared" si="7"/>
        <v>-0.31464012590337503</v>
      </c>
      <c r="H35" s="26">
        <f t="shared" si="8"/>
        <v>0.21400248163318056</v>
      </c>
      <c r="I35" s="26">
        <f t="shared" si="9"/>
        <v>-2.8564939695461727E-2</v>
      </c>
      <c r="J35" s="26">
        <f t="shared" si="10"/>
        <v>1.9428443733868296E-2</v>
      </c>
      <c r="K35" s="26">
        <f t="shared" ca="1" si="11"/>
        <v>4.2517147628772664E-2</v>
      </c>
      <c r="L35" s="26">
        <f t="shared" ca="1" si="12"/>
        <v>2.6951426738826402E-7</v>
      </c>
      <c r="M35" s="26">
        <f t="shared" ca="1" si="13"/>
        <v>33.60882563016456</v>
      </c>
      <c r="N35" s="26">
        <f t="shared" ca="1" si="14"/>
        <v>130.62095032745583</v>
      </c>
      <c r="O35" s="26">
        <f t="shared" ca="1" si="15"/>
        <v>2746.0407443384838</v>
      </c>
      <c r="P35">
        <f t="shared" ca="1" si="16"/>
        <v>-5.1914763544512466E-4</v>
      </c>
    </row>
    <row r="36" spans="1:16">
      <c r="A36" s="112">
        <v>-6798.5</v>
      </c>
      <c r="B36" s="112">
        <v>4.1000999997777399E-2</v>
      </c>
      <c r="D36" s="114">
        <f t="shared" si="4"/>
        <v>-0.67984999999999995</v>
      </c>
      <c r="E36" s="114">
        <f t="shared" si="5"/>
        <v>4.1000999997777399E-2</v>
      </c>
      <c r="F36" s="26">
        <f t="shared" si="6"/>
        <v>0.46219602249999991</v>
      </c>
      <c r="G36" s="26">
        <f t="shared" si="7"/>
        <v>-0.31422396589662493</v>
      </c>
      <c r="H36" s="26">
        <f t="shared" si="8"/>
        <v>0.21362516321482042</v>
      </c>
      <c r="I36" s="26">
        <f t="shared" si="9"/>
        <v>-2.7874529848488962E-2</v>
      </c>
      <c r="J36" s="26">
        <f t="shared" si="10"/>
        <v>1.8950499117495221E-2</v>
      </c>
      <c r="K36" s="26">
        <f t="shared" ca="1" si="11"/>
        <v>4.248740790766805E-2</v>
      </c>
      <c r="L36" s="26">
        <f t="shared" ca="1" si="12"/>
        <v>2.2094084745854937E-6</v>
      </c>
      <c r="M36" s="26">
        <f t="shared" ca="1" si="13"/>
        <v>33.282373813988649</v>
      </c>
      <c r="N36" s="26">
        <f t="shared" ca="1" si="14"/>
        <v>131.08261159039441</v>
      </c>
      <c r="O36" s="26">
        <f t="shared" ca="1" si="15"/>
        <v>2730.9371940808555</v>
      </c>
      <c r="P36">
        <f t="shared" ca="1" si="16"/>
        <v>-1.486407909890651E-3</v>
      </c>
    </row>
    <row r="37" spans="1:16">
      <c r="A37" s="112">
        <v>-6673</v>
      </c>
      <c r="B37" s="112">
        <v>4.5976499997777864E-2</v>
      </c>
      <c r="D37" s="114">
        <f t="shared" si="4"/>
        <v>-0.6673</v>
      </c>
      <c r="E37" s="114">
        <f t="shared" si="5"/>
        <v>4.5976499997777864E-2</v>
      </c>
      <c r="F37" s="26">
        <f t="shared" si="6"/>
        <v>0.44528929</v>
      </c>
      <c r="G37" s="26">
        <f t="shared" si="7"/>
        <v>-0.29714154321699998</v>
      </c>
      <c r="H37" s="26">
        <f t="shared" si="8"/>
        <v>0.1982825517887041</v>
      </c>
      <c r="I37" s="26">
        <f t="shared" si="9"/>
        <v>-3.0680118448517171E-2</v>
      </c>
      <c r="J37" s="26">
        <f t="shared" si="10"/>
        <v>2.0472843040695507E-2</v>
      </c>
      <c r="K37" s="26">
        <f t="shared" ca="1" si="11"/>
        <v>4.1252534388494182E-2</v>
      </c>
      <c r="L37" s="26">
        <f t="shared" ca="1" si="12"/>
        <v>2.2315851077694954E-5</v>
      </c>
      <c r="M37" s="26">
        <f t="shared" ca="1" si="13"/>
        <v>21.152696532601862</v>
      </c>
      <c r="N37" s="26">
        <f t="shared" ca="1" si="14"/>
        <v>150.611553583176</v>
      </c>
      <c r="O37" s="26">
        <f t="shared" ca="1" si="15"/>
        <v>2143.120232999474</v>
      </c>
      <c r="P37">
        <f t="shared" ca="1" si="16"/>
        <v>4.7239656092836826E-3</v>
      </c>
    </row>
    <row r="38" spans="1:16">
      <c r="A38" s="112">
        <v>-6670</v>
      </c>
      <c r="B38" s="112">
        <v>4.4979500002227724E-2</v>
      </c>
      <c r="D38" s="114">
        <f t="shared" si="4"/>
        <v>-0.66700000000000004</v>
      </c>
      <c r="E38" s="114">
        <f t="shared" si="5"/>
        <v>4.4979500002227724E-2</v>
      </c>
      <c r="F38" s="26">
        <f t="shared" si="6"/>
        <v>0.44488900000000003</v>
      </c>
      <c r="G38" s="26">
        <f t="shared" si="7"/>
        <v>-0.29674096300000002</v>
      </c>
      <c r="H38" s="26">
        <f t="shared" si="8"/>
        <v>0.19792622232100002</v>
      </c>
      <c r="I38" s="26">
        <f t="shared" si="9"/>
        <v>-3.0001326501485893E-2</v>
      </c>
      <c r="J38" s="26">
        <f t="shared" si="10"/>
        <v>2.0010884776491093E-2</v>
      </c>
      <c r="K38" s="26">
        <f t="shared" ca="1" si="11"/>
        <v>4.1223236331789689E-2</v>
      </c>
      <c r="L38" s="26">
        <f t="shared" ca="1" si="12"/>
        <v>1.4109516761852614E-5</v>
      </c>
      <c r="M38" s="26">
        <f t="shared" ca="1" si="13"/>
        <v>20.89860885170253</v>
      </c>
      <c r="N38" s="26">
        <f t="shared" ca="1" si="14"/>
        <v>151.0826848024131</v>
      </c>
      <c r="O38" s="26">
        <f t="shared" ca="1" si="15"/>
        <v>2130.0993446648095</v>
      </c>
      <c r="P38">
        <f t="shared" ca="1" si="16"/>
        <v>3.7562636704380342E-3</v>
      </c>
    </row>
    <row r="39" spans="1:16">
      <c r="A39" s="112">
        <v>-6647</v>
      </c>
      <c r="B39" s="112">
        <v>4.2702499995357357E-2</v>
      </c>
      <c r="D39" s="114">
        <f t="shared" si="4"/>
        <v>-0.66469999999999996</v>
      </c>
      <c r="E39" s="114">
        <f t="shared" si="5"/>
        <v>4.2702499995357357E-2</v>
      </c>
      <c r="F39" s="26">
        <f t="shared" si="6"/>
        <v>0.44182608999999995</v>
      </c>
      <c r="G39" s="26">
        <f t="shared" si="7"/>
        <v>-0.29368180202299993</v>
      </c>
      <c r="H39" s="26">
        <f t="shared" si="8"/>
        <v>0.19521029380468805</v>
      </c>
      <c r="I39" s="26">
        <f t="shared" si="9"/>
        <v>-2.8384351746914033E-2</v>
      </c>
      <c r="J39" s="26">
        <f t="shared" si="10"/>
        <v>1.8867078606173756E-2</v>
      </c>
      <c r="K39" s="26">
        <f t="shared" ca="1" si="11"/>
        <v>4.099896045906723E-2</v>
      </c>
      <c r="L39" s="26">
        <f t="shared" ca="1" si="12"/>
        <v>2.9020469517035821E-6</v>
      </c>
      <c r="M39" s="26">
        <f t="shared" ca="1" si="13"/>
        <v>19.005110039641693</v>
      </c>
      <c r="N39" s="26">
        <f t="shared" ca="1" si="14"/>
        <v>154.69984997764743</v>
      </c>
      <c r="O39" s="26">
        <f t="shared" ca="1" si="15"/>
        <v>2031.8327149783556</v>
      </c>
      <c r="P39">
        <f t="shared" ca="1" si="16"/>
        <v>1.7035395362901273E-3</v>
      </c>
    </row>
    <row r="40" spans="1:16">
      <c r="A40" s="112">
        <v>-4450</v>
      </c>
      <c r="B40" s="112">
        <v>2.2499499995319638E-2</v>
      </c>
      <c r="D40" s="114">
        <f t="shared" si="4"/>
        <v>-0.44500000000000001</v>
      </c>
      <c r="E40" s="114">
        <f t="shared" si="5"/>
        <v>2.2499499995319638E-2</v>
      </c>
      <c r="F40" s="26">
        <f t="shared" si="6"/>
        <v>0.19802500000000001</v>
      </c>
      <c r="G40" s="26">
        <f t="shared" si="7"/>
        <v>-8.8121125000000008E-2</v>
      </c>
      <c r="H40" s="26">
        <f t="shared" si="8"/>
        <v>3.9213900625000006E-2</v>
      </c>
      <c r="I40" s="26">
        <f t="shared" si="9"/>
        <v>-1.0012277497917239E-2</v>
      </c>
      <c r="J40" s="26">
        <f t="shared" si="10"/>
        <v>4.4554634865731713E-3</v>
      </c>
      <c r="K40" s="26">
        <f t="shared" ca="1" si="11"/>
        <v>2.2369704609674135E-2</v>
      </c>
      <c r="L40" s="26">
        <f t="shared" ca="1" si="12"/>
        <v>1.6846842134865011E-8</v>
      </c>
      <c r="M40" s="26">
        <f t="shared" ca="1" si="13"/>
        <v>159.20199602309779</v>
      </c>
      <c r="N40" s="26">
        <f t="shared" ca="1" si="14"/>
        <v>403.50662457216828</v>
      </c>
      <c r="O40" s="26">
        <f t="shared" ca="1" si="15"/>
        <v>1289.8852409574565</v>
      </c>
      <c r="P40">
        <f t="shared" ca="1" si="16"/>
        <v>1.2979538564550364E-4</v>
      </c>
    </row>
    <row r="41" spans="1:16">
      <c r="A41" s="112">
        <v>-4449.5</v>
      </c>
      <c r="B41" s="112">
        <v>2.3349999995843973E-2</v>
      </c>
      <c r="D41" s="114">
        <f t="shared" si="4"/>
        <v>-0.44495000000000001</v>
      </c>
      <c r="E41" s="114">
        <f t="shared" si="5"/>
        <v>2.3349999995843973E-2</v>
      </c>
      <c r="F41" s="26">
        <f t="shared" si="6"/>
        <v>0.19798050250000002</v>
      </c>
      <c r="G41" s="26">
        <f t="shared" si="7"/>
        <v>-8.8091424587375011E-2</v>
      </c>
      <c r="H41" s="26">
        <f t="shared" si="8"/>
        <v>3.9196279370152513E-2</v>
      </c>
      <c r="I41" s="26">
        <f t="shared" si="9"/>
        <v>-1.0389582498150775E-2</v>
      </c>
      <c r="J41" s="26">
        <f t="shared" si="10"/>
        <v>4.6228447325521874E-3</v>
      </c>
      <c r="K41" s="26">
        <f t="shared" ca="1" si="11"/>
        <v>2.2366094321210356E-2</v>
      </c>
      <c r="L41" s="26">
        <f t="shared" ca="1" si="12"/>
        <v>9.6807037657623207E-7</v>
      </c>
      <c r="M41" s="26">
        <f t="shared" ca="1" si="13"/>
        <v>159.28088812591906</v>
      </c>
      <c r="N41" s="26">
        <f t="shared" ca="1" si="14"/>
        <v>403.51934646812725</v>
      </c>
      <c r="O41" s="26">
        <f t="shared" ca="1" si="15"/>
        <v>1290.8550281564039</v>
      </c>
      <c r="P41">
        <f t="shared" ca="1" si="16"/>
        <v>9.8390567463361653E-4</v>
      </c>
    </row>
    <row r="42" spans="1:16">
      <c r="A42" s="112">
        <v>-4424</v>
      </c>
      <c r="B42" s="112">
        <v>2.2355499997502193E-2</v>
      </c>
      <c r="D42" s="114">
        <f t="shared" si="4"/>
        <v>-0.44240000000000002</v>
      </c>
      <c r="E42" s="114">
        <f t="shared" si="5"/>
        <v>2.2355499997502193E-2</v>
      </c>
      <c r="F42" s="26">
        <f t="shared" si="6"/>
        <v>0.19571776000000002</v>
      </c>
      <c r="G42" s="26">
        <f t="shared" si="7"/>
        <v>-8.6585537024000014E-2</v>
      </c>
      <c r="H42" s="26">
        <f t="shared" si="8"/>
        <v>3.8305441579417607E-2</v>
      </c>
      <c r="I42" s="26">
        <f t="shared" si="9"/>
        <v>-9.8900731988949709E-3</v>
      </c>
      <c r="J42" s="26">
        <f t="shared" si="10"/>
        <v>4.3753683831911352E-3</v>
      </c>
      <c r="K42" s="26">
        <f t="shared" ca="1" si="11"/>
        <v>2.2182349406571072E-2</v>
      </c>
      <c r="L42" s="26">
        <f t="shared" ca="1" si="12"/>
        <v>2.998112713979619E-8</v>
      </c>
      <c r="M42" s="26">
        <f t="shared" ca="1" si="13"/>
        <v>163.31891998966699</v>
      </c>
      <c r="N42" s="26">
        <f t="shared" ca="1" si="14"/>
        <v>404.13387431001502</v>
      </c>
      <c r="O42" s="26">
        <f t="shared" ca="1" si="15"/>
        <v>1340.5793987224376</v>
      </c>
      <c r="P42">
        <f t="shared" ca="1" si="16"/>
        <v>1.731505909311204E-4</v>
      </c>
    </row>
    <row r="43" spans="1:16">
      <c r="A43" s="112">
        <v>-4423.5</v>
      </c>
      <c r="B43" s="112">
        <v>2.347600000211969E-2</v>
      </c>
      <c r="D43" s="114">
        <f t="shared" si="4"/>
        <v>-0.44235000000000002</v>
      </c>
      <c r="E43" s="114">
        <f t="shared" si="5"/>
        <v>2.347600000211969E-2</v>
      </c>
      <c r="F43" s="26">
        <f t="shared" si="6"/>
        <v>0.19567352250000003</v>
      </c>
      <c r="G43" s="26">
        <f t="shared" si="7"/>
        <v>-8.6556182677875015E-2</v>
      </c>
      <c r="H43" s="26">
        <f t="shared" si="8"/>
        <v>3.828812740755802E-2</v>
      </c>
      <c r="I43" s="26">
        <f t="shared" si="9"/>
        <v>-1.0384608600937645E-2</v>
      </c>
      <c r="J43" s="26">
        <f t="shared" si="10"/>
        <v>4.5936316146247677E-3</v>
      </c>
      <c r="K43" s="26">
        <f t="shared" ca="1" si="11"/>
        <v>2.217875401210782E-2</v>
      </c>
      <c r="L43" s="26">
        <f t="shared" ca="1" si="12"/>
        <v>1.6828471586018768E-6</v>
      </c>
      <c r="M43" s="26">
        <f t="shared" ca="1" si="13"/>
        <v>163.39837919330486</v>
      </c>
      <c r="N43" s="26">
        <f t="shared" ca="1" si="14"/>
        <v>404.14525100957786</v>
      </c>
      <c r="O43" s="26">
        <f t="shared" ca="1" si="15"/>
        <v>1341.5595036797597</v>
      </c>
      <c r="P43">
        <f t="shared" ca="1" si="16"/>
        <v>1.29724599001187E-3</v>
      </c>
    </row>
    <row r="44" spans="1:16">
      <c r="A44" s="112">
        <v>-4421</v>
      </c>
      <c r="B44" s="112">
        <v>2.1928499998466577E-2</v>
      </c>
      <c r="D44" s="114">
        <f t="shared" si="4"/>
        <v>-0.44209999999999999</v>
      </c>
      <c r="E44" s="114">
        <f t="shared" si="5"/>
        <v>2.1928499998466577E-2</v>
      </c>
      <c r="F44" s="26">
        <f t="shared" si="6"/>
        <v>0.19545240999999999</v>
      </c>
      <c r="G44" s="26">
        <f t="shared" si="7"/>
        <v>-8.6409510460999997E-2</v>
      </c>
      <c r="H44" s="26">
        <f t="shared" si="8"/>
        <v>3.8201644574808097E-2</v>
      </c>
      <c r="I44" s="26">
        <f t="shared" si="9"/>
        <v>-9.6945898493220745E-3</v>
      </c>
      <c r="J44" s="26">
        <f t="shared" si="10"/>
        <v>4.2859781723852894E-3</v>
      </c>
      <c r="K44" s="26">
        <f t="shared" ca="1" si="11"/>
        <v>2.2160781336137851E-2</v>
      </c>
      <c r="L44" s="26">
        <f t="shared" ca="1" si="12"/>
        <v>5.3954619830356288E-8</v>
      </c>
      <c r="M44" s="26">
        <f t="shared" ca="1" si="13"/>
        <v>163.79583617946949</v>
      </c>
      <c r="N44" s="26">
        <f t="shared" ca="1" si="14"/>
        <v>404.20174599362628</v>
      </c>
      <c r="O44" s="26">
        <f t="shared" ca="1" si="15"/>
        <v>1346.4629292814768</v>
      </c>
      <c r="P44">
        <f t="shared" ca="1" si="16"/>
        <v>-2.3228133767127374E-4</v>
      </c>
    </row>
    <row r="45" spans="1:16">
      <c r="A45" s="112">
        <v>-4420.5</v>
      </c>
      <c r="B45" s="112">
        <v>2.317899999616202E-2</v>
      </c>
      <c r="D45" s="114">
        <f t="shared" si="4"/>
        <v>-0.44205</v>
      </c>
      <c r="E45" s="114">
        <f t="shared" si="5"/>
        <v>2.317899999616202E-2</v>
      </c>
      <c r="F45" s="26">
        <f t="shared" si="6"/>
        <v>0.19540820249999999</v>
      </c>
      <c r="G45" s="26">
        <f t="shared" si="7"/>
        <v>-8.6380195915124997E-2</v>
      </c>
      <c r="H45" s="26">
        <f t="shared" si="8"/>
        <v>3.8184365604281005E-2</v>
      </c>
      <c r="I45" s="26">
        <f t="shared" si="9"/>
        <v>-1.0246276948303421E-2</v>
      </c>
      <c r="J45" s="26">
        <f t="shared" si="10"/>
        <v>4.5293667249975272E-3</v>
      </c>
      <c r="K45" s="26">
        <f t="shared" ca="1" si="11"/>
        <v>2.2157187660213119E-2</v>
      </c>
      <c r="L45" s="26">
        <f t="shared" ca="1" si="12"/>
        <v>1.0441004498973498E-6</v>
      </c>
      <c r="M45" s="26">
        <f t="shared" ca="1" si="13"/>
        <v>163.87535972647993</v>
      </c>
      <c r="N45" s="26">
        <f t="shared" ca="1" si="14"/>
        <v>404.21296728003341</v>
      </c>
      <c r="O45" s="26">
        <f t="shared" ca="1" si="15"/>
        <v>1347.4441933036646</v>
      </c>
      <c r="P45">
        <f t="shared" ca="1" si="16"/>
        <v>1.0218123359489011E-3</v>
      </c>
    </row>
    <row r="46" spans="1:16">
      <c r="A46" s="112">
        <v>-4418</v>
      </c>
      <c r="B46" s="112">
        <v>2.5231499996152706E-2</v>
      </c>
      <c r="D46" s="114">
        <f t="shared" si="4"/>
        <v>-0.44180000000000003</v>
      </c>
      <c r="E46" s="114">
        <f t="shared" si="5"/>
        <v>2.5231499996152706E-2</v>
      </c>
      <c r="F46" s="26">
        <f t="shared" si="6"/>
        <v>0.19518724000000001</v>
      </c>
      <c r="G46" s="26">
        <f t="shared" si="7"/>
        <v>-8.6233722632000007E-2</v>
      </c>
      <c r="H46" s="26">
        <f t="shared" si="8"/>
        <v>3.8098058658817602E-2</v>
      </c>
      <c r="I46" s="26">
        <f t="shared" si="9"/>
        <v>-1.1147276698300266E-2</v>
      </c>
      <c r="J46" s="26">
        <f t="shared" si="10"/>
        <v>4.924866845309058E-3</v>
      </c>
      <c r="K46" s="26">
        <f t="shared" ca="1" si="11"/>
        <v>2.2139223576935763E-2</v>
      </c>
      <c r="L46" s="26">
        <f t="shared" ca="1" si="12"/>
        <v>9.5621734528451648E-6</v>
      </c>
      <c r="M46" s="26">
        <f t="shared" ca="1" si="13"/>
        <v>164.27313786625035</v>
      </c>
      <c r="N46" s="26">
        <f t="shared" ca="1" si="14"/>
        <v>404.2686851003665</v>
      </c>
      <c r="O46" s="26">
        <f t="shared" ca="1" si="15"/>
        <v>1352.3533980195666</v>
      </c>
      <c r="P46">
        <f t="shared" ca="1" si="16"/>
        <v>3.0922764192169439E-3</v>
      </c>
    </row>
    <row r="47" spans="1:16">
      <c r="A47" s="112">
        <v>-4417.5</v>
      </c>
      <c r="B47" s="112">
        <v>1.8781999999191612E-2</v>
      </c>
      <c r="D47" s="114">
        <f t="shared" si="4"/>
        <v>-0.44174999999999998</v>
      </c>
      <c r="E47" s="114">
        <f t="shared" si="5"/>
        <v>1.8781999999191612E-2</v>
      </c>
      <c r="F47" s="26">
        <f t="shared" si="6"/>
        <v>0.19514306249999999</v>
      </c>
      <c r="G47" s="26">
        <f t="shared" si="7"/>
        <v>-8.6204447859374991E-2</v>
      </c>
      <c r="H47" s="26">
        <f t="shared" si="8"/>
        <v>3.8080814841878904E-2</v>
      </c>
      <c r="I47" s="26">
        <f t="shared" si="9"/>
        <v>-8.2969484996428949E-3</v>
      </c>
      <c r="J47" s="26">
        <f t="shared" si="10"/>
        <v>3.6651769997172487E-3</v>
      </c>
      <c r="K47" s="26">
        <f t="shared" ca="1" si="11"/>
        <v>2.2135631619549553E-2</v>
      </c>
      <c r="L47" s="26">
        <f t="shared" ca="1" si="12"/>
        <v>1.1246845045064631E-5</v>
      </c>
      <c r="M47" s="26">
        <f t="shared" ca="1" si="13"/>
        <v>164.35272553135894</v>
      </c>
      <c r="N47" s="26">
        <f t="shared" ca="1" si="14"/>
        <v>404.27975093454887</v>
      </c>
      <c r="O47" s="26">
        <f t="shared" ca="1" si="15"/>
        <v>1353.3358146238334</v>
      </c>
      <c r="P47">
        <f t="shared" ca="1" si="16"/>
        <v>-3.3536316203579414E-3</v>
      </c>
    </row>
    <row r="48" spans="1:16">
      <c r="A48" s="112">
        <v>-4405</v>
      </c>
      <c r="B48" s="112">
        <v>2.1644499996909872E-2</v>
      </c>
      <c r="D48" s="114">
        <f t="shared" si="4"/>
        <v>-0.4405</v>
      </c>
      <c r="E48" s="114">
        <f t="shared" si="5"/>
        <v>2.1644499996909872E-2</v>
      </c>
      <c r="F48" s="26">
        <f t="shared" si="6"/>
        <v>0.19404025</v>
      </c>
      <c r="G48" s="26">
        <f t="shared" si="7"/>
        <v>-8.5474730124999995E-2</v>
      </c>
      <c r="H48" s="26">
        <f t="shared" si="8"/>
        <v>3.7651618620062499E-2</v>
      </c>
      <c r="I48" s="26">
        <f t="shared" si="9"/>
        <v>-9.5344022486387979E-3</v>
      </c>
      <c r="J48" s="26">
        <f t="shared" si="10"/>
        <v>4.1999041905253906E-3</v>
      </c>
      <c r="K48" s="26">
        <f t="shared" ca="1" si="11"/>
        <v>2.2045925772397564E-2</v>
      </c>
      <c r="L48" s="26">
        <f t="shared" ca="1" si="12"/>
        <v>1.6114265322589475E-7</v>
      </c>
      <c r="M48" s="26">
        <f t="shared" ca="1" si="13"/>
        <v>166.34586686060453</v>
      </c>
      <c r="N48" s="26">
        <f t="shared" ca="1" si="14"/>
        <v>404.54797250019709</v>
      </c>
      <c r="O48" s="26">
        <f t="shared" ca="1" si="15"/>
        <v>1377.957989372333</v>
      </c>
      <c r="P48">
        <f t="shared" ca="1" si="16"/>
        <v>-4.0142577548769182E-4</v>
      </c>
    </row>
    <row r="49" spans="1:16">
      <c r="A49" s="112">
        <v>-4404.5</v>
      </c>
      <c r="B49" s="112">
        <v>2.449499999784166E-2</v>
      </c>
      <c r="D49" s="114">
        <f t="shared" si="4"/>
        <v>-0.44045000000000001</v>
      </c>
      <c r="E49" s="114">
        <f t="shared" si="5"/>
        <v>2.449499999784166E-2</v>
      </c>
      <c r="F49" s="26">
        <f t="shared" si="6"/>
        <v>0.19399620250000002</v>
      </c>
      <c r="G49" s="26">
        <f t="shared" si="7"/>
        <v>-8.5445627391125004E-2</v>
      </c>
      <c r="H49" s="26">
        <f t="shared" si="8"/>
        <v>3.7634526584421013E-2</v>
      </c>
      <c r="I49" s="26">
        <f t="shared" si="9"/>
        <v>-1.0788822749049359E-2</v>
      </c>
      <c r="J49" s="26">
        <f t="shared" si="10"/>
        <v>4.7519369798187903E-3</v>
      </c>
      <c r="K49" s="26">
        <f t="shared" ca="1" si="11"/>
        <v>2.2042341262011614E-2</v>
      </c>
      <c r="L49" s="26">
        <f t="shared" ca="1" si="12"/>
        <v>6.0155348744434399E-6</v>
      </c>
      <c r="M49" s="26">
        <f t="shared" ca="1" si="13"/>
        <v>166.42572977119701</v>
      </c>
      <c r="N49" s="26">
        <f t="shared" ca="1" si="14"/>
        <v>404.55836426989634</v>
      </c>
      <c r="O49" s="26">
        <f t="shared" ca="1" si="15"/>
        <v>1378.9453257461223</v>
      </c>
      <c r="P49">
        <f t="shared" ca="1" si="16"/>
        <v>2.4526587358300461E-3</v>
      </c>
    </row>
    <row r="50" spans="1:16">
      <c r="A50" s="112">
        <v>-4379</v>
      </c>
      <c r="B50" s="112">
        <v>2.0170499999949243E-2</v>
      </c>
      <c r="D50" s="114">
        <f t="shared" si="4"/>
        <v>-0.43790000000000001</v>
      </c>
      <c r="E50" s="114">
        <f t="shared" si="5"/>
        <v>2.0170499999949243E-2</v>
      </c>
      <c r="F50" s="26">
        <f t="shared" si="6"/>
        <v>0.19175641000000002</v>
      </c>
      <c r="G50" s="26">
        <f t="shared" si="7"/>
        <v>-8.3970131939000006E-2</v>
      </c>
      <c r="H50" s="26">
        <f t="shared" si="8"/>
        <v>3.6770520776088104E-2</v>
      </c>
      <c r="I50" s="26">
        <f t="shared" si="9"/>
        <v>-8.8326619499777739E-3</v>
      </c>
      <c r="J50" s="26">
        <f t="shared" si="10"/>
        <v>3.8678226678952672E-3</v>
      </c>
      <c r="K50" s="26">
        <f t="shared" ca="1" si="11"/>
        <v>2.1859911029341546E-2</v>
      </c>
      <c r="L50" s="26">
        <f t="shared" ca="1" si="12"/>
        <v>2.8541096262323605E-6</v>
      </c>
      <c r="M50" s="26">
        <f t="shared" ca="1" si="13"/>
        <v>170.51252638272945</v>
      </c>
      <c r="N50" s="26">
        <f t="shared" ca="1" si="14"/>
        <v>405.05392741368956</v>
      </c>
      <c r="O50" s="26">
        <f t="shared" ca="1" si="15"/>
        <v>1429.543228835586</v>
      </c>
      <c r="P50">
        <f t="shared" ca="1" si="16"/>
        <v>-1.6894110293923029E-3</v>
      </c>
    </row>
    <row r="51" spans="1:16">
      <c r="A51" s="112">
        <v>-4378.5</v>
      </c>
      <c r="B51" s="112">
        <v>1.8721000000368804E-2</v>
      </c>
      <c r="D51" s="114">
        <f t="shared" si="4"/>
        <v>-0.43785000000000002</v>
      </c>
      <c r="E51" s="114">
        <f t="shared" si="5"/>
        <v>1.8721000000368804E-2</v>
      </c>
      <c r="F51" s="26">
        <f t="shared" si="6"/>
        <v>0.19171262250000001</v>
      </c>
      <c r="G51" s="26">
        <f t="shared" si="7"/>
        <v>-8.3941371761625014E-2</v>
      </c>
      <c r="H51" s="26">
        <f t="shared" si="8"/>
        <v>3.6753729625827514E-2</v>
      </c>
      <c r="I51" s="26">
        <f t="shared" si="9"/>
        <v>-8.1969898501614812E-3</v>
      </c>
      <c r="J51" s="26">
        <f t="shared" si="10"/>
        <v>3.5890520058932045E-3</v>
      </c>
      <c r="K51" s="26">
        <f t="shared" ca="1" si="11"/>
        <v>2.1856341412956115E-2</v>
      </c>
      <c r="L51" s="26">
        <f t="shared" ca="1" si="12"/>
        <v>9.8303657734849977E-6</v>
      </c>
      <c r="M51" s="26">
        <f t="shared" ca="1" si="13"/>
        <v>170.59292714960495</v>
      </c>
      <c r="N51" s="26">
        <f t="shared" ca="1" si="14"/>
        <v>405.06296906142893</v>
      </c>
      <c r="O51" s="26">
        <f t="shared" ca="1" si="15"/>
        <v>1430.5400420456522</v>
      </c>
      <c r="P51">
        <f t="shared" ca="1" si="16"/>
        <v>-3.1353414125873114E-3</v>
      </c>
    </row>
    <row r="52" spans="1:16">
      <c r="A52" s="112">
        <v>-4340.5</v>
      </c>
      <c r="B52" s="112">
        <v>2.1559000000706874E-2</v>
      </c>
      <c r="D52" s="114">
        <f t="shared" si="4"/>
        <v>-0.43404999999999999</v>
      </c>
      <c r="E52" s="114">
        <f t="shared" si="5"/>
        <v>2.1559000000706874E-2</v>
      </c>
      <c r="F52" s="26">
        <f t="shared" si="6"/>
        <v>0.18839940249999998</v>
      </c>
      <c r="G52" s="26">
        <f t="shared" si="7"/>
        <v>-8.1774760655124984E-2</v>
      </c>
      <c r="H52" s="26">
        <f t="shared" si="8"/>
        <v>3.5494334862357001E-2</v>
      </c>
      <c r="I52" s="26">
        <f t="shared" si="9"/>
        <v>-9.3576839503068179E-3</v>
      </c>
      <c r="J52" s="26">
        <f t="shared" si="10"/>
        <v>4.0617027186306744E-3</v>
      </c>
      <c r="K52" s="26">
        <f t="shared" ca="1" si="11"/>
        <v>2.1585888641616202E-2</v>
      </c>
      <c r="L52" s="26">
        <f t="shared" ca="1" si="12"/>
        <v>7.2299900995080335E-10</v>
      </c>
      <c r="M52" s="26">
        <f t="shared" ca="1" si="13"/>
        <v>176.73271587019607</v>
      </c>
      <c r="N52" s="26">
        <f t="shared" ca="1" si="14"/>
        <v>405.67403260853149</v>
      </c>
      <c r="O52" s="26">
        <f t="shared" ca="1" si="15"/>
        <v>1506.8043506930026</v>
      </c>
      <c r="P52">
        <f t="shared" ca="1" si="16"/>
        <v>-2.6888640909328299E-5</v>
      </c>
    </row>
    <row r="53" spans="1:16">
      <c r="A53" s="112">
        <v>-4340</v>
      </c>
      <c r="B53" s="112">
        <v>2.0609500003047287E-2</v>
      </c>
      <c r="D53" s="114">
        <f t="shared" si="4"/>
        <v>-0.434</v>
      </c>
      <c r="E53" s="114">
        <f t="shared" si="5"/>
        <v>2.0609500003047287E-2</v>
      </c>
      <c r="F53" s="26">
        <f t="shared" si="6"/>
        <v>0.188356</v>
      </c>
      <c r="G53" s="26">
        <f t="shared" si="7"/>
        <v>-8.1746503999999998E-2</v>
      </c>
      <c r="H53" s="26">
        <f t="shared" si="8"/>
        <v>3.5477982735999995E-2</v>
      </c>
      <c r="I53" s="26">
        <f t="shared" si="9"/>
        <v>-8.9445230013225231E-3</v>
      </c>
      <c r="J53" s="26">
        <f t="shared" si="10"/>
        <v>3.8819229825739748E-3</v>
      </c>
      <c r="K53" s="26">
        <f t="shared" ca="1" si="11"/>
        <v>2.1582341079808477E-2</v>
      </c>
      <c r="L53" s="26">
        <f t="shared" ca="1" si="12"/>
        <v>9.4641976063387113E-7</v>
      </c>
      <c r="M53" s="26">
        <f t="shared" ca="1" si="13"/>
        <v>176.81388230975347</v>
      </c>
      <c r="N53" s="26">
        <f t="shared" ca="1" si="14"/>
        <v>405.68107080319351</v>
      </c>
      <c r="O53" s="26">
        <f t="shared" ca="1" si="15"/>
        <v>1507.8143164245523</v>
      </c>
      <c r="P53">
        <f t="shared" ca="1" si="16"/>
        <v>-9.7284107676118975E-4</v>
      </c>
    </row>
    <row r="54" spans="1:16">
      <c r="A54" s="112">
        <v>-4337</v>
      </c>
      <c r="B54" s="112">
        <v>1.9012500000826549E-2</v>
      </c>
      <c r="D54" s="114">
        <f t="shared" si="4"/>
        <v>-0.43369999999999997</v>
      </c>
      <c r="E54" s="114">
        <f t="shared" si="5"/>
        <v>1.9012500000826549E-2</v>
      </c>
      <c r="F54" s="26">
        <f t="shared" si="6"/>
        <v>0.18809568999999998</v>
      </c>
      <c r="G54" s="26">
        <f t="shared" si="7"/>
        <v>-8.1577100752999981E-2</v>
      </c>
      <c r="H54" s="26">
        <f t="shared" si="8"/>
        <v>3.5379988596576095E-2</v>
      </c>
      <c r="I54" s="26">
        <f t="shared" si="9"/>
        <v>-8.2457212503584745E-3</v>
      </c>
      <c r="J54" s="26">
        <f t="shared" si="10"/>
        <v>3.5761693062804703E-3</v>
      </c>
      <c r="K54" s="26">
        <f t="shared" ca="1" si="11"/>
        <v>2.1561061723846926E-2</v>
      </c>
      <c r="L54" s="26">
        <f t="shared" ca="1" si="12"/>
        <v>6.4951668560445956E-6</v>
      </c>
      <c r="M54" s="26">
        <f t="shared" ca="1" si="13"/>
        <v>177.30108450191298</v>
      </c>
      <c r="N54" s="26">
        <f t="shared" ca="1" si="14"/>
        <v>405.72275294250932</v>
      </c>
      <c r="O54" s="26">
        <f t="shared" ca="1" si="15"/>
        <v>1513.8775476118344</v>
      </c>
      <c r="P54">
        <f t="shared" ca="1" si="16"/>
        <v>-2.5485617230203775E-3</v>
      </c>
    </row>
    <row r="55" spans="1:16">
      <c r="A55" s="112">
        <v>-4037</v>
      </c>
      <c r="B55" s="112">
        <v>2.2412499994970858E-2</v>
      </c>
      <c r="D55" s="114">
        <f t="shared" si="4"/>
        <v>-0.4037</v>
      </c>
      <c r="E55" s="114">
        <f t="shared" si="5"/>
        <v>2.2412499994970858E-2</v>
      </c>
      <c r="F55" s="26">
        <f t="shared" si="6"/>
        <v>0.16297369</v>
      </c>
      <c r="G55" s="26">
        <f t="shared" si="7"/>
        <v>-6.5792478653000003E-2</v>
      </c>
      <c r="H55" s="26">
        <f t="shared" si="8"/>
        <v>2.6560423632216102E-2</v>
      </c>
      <c r="I55" s="26">
        <f t="shared" si="9"/>
        <v>-9.0479262479697363E-3</v>
      </c>
      <c r="J55" s="26">
        <f t="shared" si="10"/>
        <v>3.6526478263053824E-3</v>
      </c>
      <c r="K55" s="26">
        <f t="shared" ca="1" si="11"/>
        <v>1.9485197844904066E-2</v>
      </c>
      <c r="L55" s="26">
        <f t="shared" ca="1" si="12"/>
        <v>8.5690978777856634E-6</v>
      </c>
      <c r="M55" s="26">
        <f t="shared" ca="1" si="13"/>
        <v>227.56114287630635</v>
      </c>
      <c r="N55" s="26">
        <f t="shared" ca="1" si="14"/>
        <v>405.14447694905323</v>
      </c>
      <c r="O55" s="26">
        <f t="shared" ca="1" si="15"/>
        <v>2143.6790943270153</v>
      </c>
      <c r="P55">
        <f t="shared" ca="1" si="16"/>
        <v>2.927302150066792E-3</v>
      </c>
    </row>
    <row r="56" spans="1:16">
      <c r="A56" s="112">
        <v>-1110</v>
      </c>
      <c r="B56" s="112">
        <v>4.5394999979180284E-3</v>
      </c>
      <c r="D56" s="114">
        <f t="shared" si="4"/>
        <v>-0.111</v>
      </c>
      <c r="E56" s="114">
        <f t="shared" si="5"/>
        <v>4.5394999979180284E-3</v>
      </c>
      <c r="F56" s="26">
        <f t="shared" si="6"/>
        <v>1.2321E-2</v>
      </c>
      <c r="G56" s="26">
        <f t="shared" si="7"/>
        <v>-1.367631E-3</v>
      </c>
      <c r="H56" s="26">
        <f t="shared" si="8"/>
        <v>1.51807041E-4</v>
      </c>
      <c r="I56" s="26">
        <f t="shared" si="9"/>
        <v>-5.0388449976890119E-4</v>
      </c>
      <c r="J56" s="26">
        <f t="shared" si="10"/>
        <v>5.5931179474348032E-5</v>
      </c>
      <c r="K56" s="26">
        <f t="shared" ca="1" si="11"/>
        <v>4.6424637966485955E-3</v>
      </c>
      <c r="L56" s="26">
        <f t="shared" ca="1" si="12"/>
        <v>1.0601543849028735E-8</v>
      </c>
      <c r="M56" s="26">
        <f t="shared" ca="1" si="13"/>
        <v>676.4696397826973</v>
      </c>
      <c r="N56" s="26">
        <f t="shared" ca="1" si="14"/>
        <v>59.974973800702813</v>
      </c>
      <c r="O56" s="26">
        <f t="shared" ca="1" si="15"/>
        <v>5776.4894133547023</v>
      </c>
      <c r="P56">
        <f t="shared" ca="1" si="16"/>
        <v>-1.0296379873056712E-4</v>
      </c>
    </row>
    <row r="57" spans="1:16">
      <c r="A57" s="112">
        <v>-997</v>
      </c>
      <c r="B57" s="112">
        <v>9.2525000000023283E-3</v>
      </c>
      <c r="D57" s="114">
        <f t="shared" si="4"/>
        <v>-9.9699999999999997E-2</v>
      </c>
      <c r="E57" s="114">
        <f t="shared" si="5"/>
        <v>9.2525000000023283E-3</v>
      </c>
      <c r="F57" s="26">
        <f t="shared" si="6"/>
        <v>9.9400899999999986E-3</v>
      </c>
      <c r="G57" s="26">
        <f t="shared" si="7"/>
        <v>-9.910269729999999E-4</v>
      </c>
      <c r="H57" s="26">
        <f t="shared" si="8"/>
        <v>9.8805389208099967E-5</v>
      </c>
      <c r="I57" s="26">
        <f t="shared" si="9"/>
        <v>-9.2247425000023205E-4</v>
      </c>
      <c r="J57" s="26">
        <f t="shared" si="10"/>
        <v>9.1970682725023138E-5</v>
      </c>
      <c r="K57" s="26">
        <f t="shared" ca="1" si="11"/>
        <v>4.2662281167655976E-3</v>
      </c>
      <c r="L57" s="26">
        <f t="shared" ca="1" si="12"/>
        <v>2.4862907293557172E-5</v>
      </c>
      <c r="M57" s="26">
        <f t="shared" ca="1" si="13"/>
        <v>686.44500835773567</v>
      </c>
      <c r="N57" s="26">
        <f t="shared" ca="1" si="14"/>
        <v>46.525595970328389</v>
      </c>
      <c r="O57" s="26">
        <f t="shared" ca="1" si="15"/>
        <v>5716.4943685149328</v>
      </c>
      <c r="P57">
        <f t="shared" ca="1" si="16"/>
        <v>4.9862718832367307E-3</v>
      </c>
    </row>
    <row r="58" spans="1:16">
      <c r="A58" s="112">
        <v>-845.5</v>
      </c>
      <c r="B58" s="112">
        <v>2.7539999937289394E-3</v>
      </c>
      <c r="D58" s="114">
        <f t="shared" si="4"/>
        <v>-8.455E-2</v>
      </c>
      <c r="E58" s="114">
        <f t="shared" si="5"/>
        <v>2.7539999937289394E-3</v>
      </c>
      <c r="F58" s="26">
        <f t="shared" si="6"/>
        <v>7.1487025000000004E-3</v>
      </c>
      <c r="G58" s="26">
        <f t="shared" si="7"/>
        <v>-6.0442279637500009E-4</v>
      </c>
      <c r="H58" s="26">
        <f t="shared" si="8"/>
        <v>5.1103947433506257E-5</v>
      </c>
      <c r="I58" s="26">
        <f t="shared" si="9"/>
        <v>-2.3285069946978184E-4</v>
      </c>
      <c r="J58" s="26">
        <f t="shared" si="10"/>
        <v>1.9687526640170055E-5</v>
      </c>
      <c r="K58" s="26">
        <f t="shared" ca="1" si="11"/>
        <v>3.7847608928500706E-3</v>
      </c>
      <c r="L58" s="26">
        <f t="shared" ca="1" si="12"/>
        <v>1.0624680311570028E-6</v>
      </c>
      <c r="M58" s="26">
        <f t="shared" ca="1" si="13"/>
        <v>698.51063612551195</v>
      </c>
      <c r="N58" s="26">
        <f t="shared" ca="1" si="14"/>
        <v>30.592359335778646</v>
      </c>
      <c r="O58" s="26">
        <f t="shared" ca="1" si="15"/>
        <v>5609.5655680962091</v>
      </c>
      <c r="P58">
        <f t="shared" ca="1" si="16"/>
        <v>-1.0307608991211312E-3</v>
      </c>
    </row>
    <row r="59" spans="1:16">
      <c r="A59" s="112">
        <v>-845</v>
      </c>
      <c r="B59" s="112">
        <v>6.1044999965815805E-3</v>
      </c>
      <c r="D59" s="114">
        <f t="shared" si="4"/>
        <v>-8.4500000000000006E-2</v>
      </c>
      <c r="E59" s="114">
        <f t="shared" si="5"/>
        <v>6.1044999965815805E-3</v>
      </c>
      <c r="F59" s="26">
        <f t="shared" si="6"/>
        <v>7.1402500000000008E-3</v>
      </c>
      <c r="G59" s="26">
        <f t="shared" si="7"/>
        <v>-6.0335112500000006E-4</v>
      </c>
      <c r="H59" s="26">
        <f t="shared" si="8"/>
        <v>5.0983170062500008E-5</v>
      </c>
      <c r="I59" s="26">
        <f t="shared" si="9"/>
        <v>-5.1583024971114358E-4</v>
      </c>
      <c r="J59" s="26">
        <f t="shared" si="10"/>
        <v>4.3587656100591636E-5</v>
      </c>
      <c r="K59" s="26">
        <f t="shared" ca="1" si="11"/>
        <v>3.7832154284202957E-3</v>
      </c>
      <c r="L59" s="26">
        <f t="shared" ca="1" si="12"/>
        <v>5.3883620463837226E-6</v>
      </c>
      <c r="M59" s="26">
        <f t="shared" ca="1" si="13"/>
        <v>698.54793316673454</v>
      </c>
      <c r="N59" s="26">
        <f t="shared" ca="1" si="14"/>
        <v>30.54419507368322</v>
      </c>
      <c r="O59" s="26">
        <f t="shared" ca="1" si="15"/>
        <v>5609.1632237435952</v>
      </c>
      <c r="P59">
        <f t="shared" ca="1" si="16"/>
        <v>2.3212845681612848E-3</v>
      </c>
    </row>
    <row r="60" spans="1:16">
      <c r="A60" s="112">
        <v>-839</v>
      </c>
      <c r="B60" s="112">
        <v>3.9104999959818088E-3</v>
      </c>
      <c r="D60" s="114">
        <f t="shared" si="4"/>
        <v>-8.3900000000000002E-2</v>
      </c>
      <c r="E60" s="114">
        <f t="shared" si="5"/>
        <v>3.9104999959818088E-3</v>
      </c>
      <c r="F60" s="26">
        <f t="shared" si="6"/>
        <v>7.0392100000000006E-3</v>
      </c>
      <c r="G60" s="26">
        <f t="shared" si="7"/>
        <v>-5.9058971900000003E-4</v>
      </c>
      <c r="H60" s="26">
        <f t="shared" si="8"/>
        <v>4.9550477424100008E-5</v>
      </c>
      <c r="I60" s="26">
        <f t="shared" si="9"/>
        <v>-3.2809094966287374E-4</v>
      </c>
      <c r="J60" s="26">
        <f t="shared" si="10"/>
        <v>2.7526830676715107E-5</v>
      </c>
      <c r="K60" s="26">
        <f t="shared" ca="1" si="11"/>
        <v>3.7646921962637804E-3</v>
      </c>
      <c r="L60" s="26">
        <f t="shared" ca="1" si="12"/>
        <v>2.1259914458612657E-8</v>
      </c>
      <c r="M60" s="26">
        <f t="shared" ca="1" si="13"/>
        <v>698.99419061904007</v>
      </c>
      <c r="N60" s="26">
        <f t="shared" ca="1" si="14"/>
        <v>29.9686300937033</v>
      </c>
      <c r="O60" s="26">
        <f t="shared" ca="1" si="15"/>
        <v>5604.3099981164096</v>
      </c>
      <c r="P60">
        <f t="shared" ca="1" si="16"/>
        <v>1.4580779971802831E-4</v>
      </c>
    </row>
    <row r="61" spans="1:16">
      <c r="A61" s="112">
        <v>-838.5</v>
      </c>
      <c r="B61" s="112">
        <v>5.2609999984269962E-3</v>
      </c>
      <c r="D61" s="114">
        <f t="shared" si="4"/>
        <v>-8.3849999999999994E-2</v>
      </c>
      <c r="E61" s="114">
        <f t="shared" si="5"/>
        <v>5.2609999984269962E-3</v>
      </c>
      <c r="F61" s="26">
        <f t="shared" si="6"/>
        <v>7.0308224999999988E-3</v>
      </c>
      <c r="G61" s="26">
        <f t="shared" si="7"/>
        <v>-5.8953446662499988E-4</v>
      </c>
      <c r="H61" s="26">
        <f t="shared" si="8"/>
        <v>4.9432465026506232E-5</v>
      </c>
      <c r="I61" s="26">
        <f t="shared" si="9"/>
        <v>-4.4113484986810361E-4</v>
      </c>
      <c r="J61" s="26">
        <f t="shared" si="10"/>
        <v>3.6989157161440486E-5</v>
      </c>
      <c r="K61" s="26">
        <f t="shared" ca="1" si="11"/>
        <v>3.7631504553341357E-3</v>
      </c>
      <c r="L61" s="26">
        <f t="shared" ca="1" si="12"/>
        <v>2.2435532537434909E-6</v>
      </c>
      <c r="M61" s="26">
        <f t="shared" ca="1" si="13"/>
        <v>699.03126977688771</v>
      </c>
      <c r="N61" s="26">
        <f t="shared" ca="1" si="14"/>
        <v>29.92086737343168</v>
      </c>
      <c r="O61" s="26">
        <f t="shared" ca="1" si="15"/>
        <v>5603.9034726346363</v>
      </c>
      <c r="P61">
        <f t="shared" ca="1" si="16"/>
        <v>1.4978495430928605E-3</v>
      </c>
    </row>
    <row r="62" spans="1:16">
      <c r="A62" s="112">
        <v>-778</v>
      </c>
      <c r="B62" s="112">
        <v>1.4714999997522682E-3</v>
      </c>
      <c r="D62" s="114">
        <f t="shared" si="4"/>
        <v>-7.7799999999999994E-2</v>
      </c>
      <c r="E62" s="114">
        <f t="shared" si="5"/>
        <v>1.4714999997522682E-3</v>
      </c>
      <c r="F62" s="26">
        <f t="shared" si="6"/>
        <v>6.0528399999999994E-3</v>
      </c>
      <c r="G62" s="26">
        <f t="shared" si="7"/>
        <v>-4.7091095199999994E-4</v>
      </c>
      <c r="H62" s="26">
        <f t="shared" si="8"/>
        <v>3.6636872065599996E-5</v>
      </c>
      <c r="I62" s="26">
        <f t="shared" si="9"/>
        <v>-1.1448269998072645E-4</v>
      </c>
      <c r="J62" s="26">
        <f t="shared" si="10"/>
        <v>8.9067540585005169E-6</v>
      </c>
      <c r="K62" s="26">
        <f t="shared" ca="1" si="11"/>
        <v>3.5787138916521383E-3</v>
      </c>
      <c r="L62" s="26">
        <f t="shared" ca="1" si="12"/>
        <v>4.440350386215797E-6</v>
      </c>
      <c r="M62" s="26">
        <f t="shared" ca="1" si="13"/>
        <v>703.39365637540004</v>
      </c>
      <c r="N62" s="26">
        <f t="shared" ca="1" si="14"/>
        <v>24.375471104007648</v>
      </c>
      <c r="O62" s="26">
        <f t="shared" ca="1" si="15"/>
        <v>5552.3529292761923</v>
      </c>
      <c r="P62">
        <f t="shared" ca="1" si="16"/>
        <v>-2.1072138918998701E-3</v>
      </c>
    </row>
    <row r="63" spans="1:16">
      <c r="A63" s="112">
        <v>-777.5</v>
      </c>
      <c r="B63" s="112">
        <v>3.4220000015920959E-3</v>
      </c>
      <c r="D63" s="114">
        <f t="shared" si="4"/>
        <v>-7.775E-2</v>
      </c>
      <c r="E63" s="114">
        <f t="shared" si="5"/>
        <v>3.4220000015920959E-3</v>
      </c>
      <c r="F63" s="26">
        <f t="shared" si="6"/>
        <v>6.0450625000000001E-3</v>
      </c>
      <c r="G63" s="26">
        <f t="shared" si="7"/>
        <v>-4.7000360937499998E-4</v>
      </c>
      <c r="H63" s="26">
        <f t="shared" si="8"/>
        <v>3.6542780628906253E-5</v>
      </c>
      <c r="I63" s="26">
        <f t="shared" si="9"/>
        <v>-2.6606050012378547E-4</v>
      </c>
      <c r="J63" s="26">
        <f t="shared" si="10"/>
        <v>2.068620388462432E-5</v>
      </c>
      <c r="K63" s="26">
        <f t="shared" ca="1" si="11"/>
        <v>3.5772070943391053E-3</v>
      </c>
      <c r="L63" s="26">
        <f t="shared" ca="1" si="12"/>
        <v>2.4089241638978771E-8</v>
      </c>
      <c r="M63" s="26">
        <f t="shared" ca="1" si="13"/>
        <v>703.42867935154391</v>
      </c>
      <c r="N63" s="26">
        <f t="shared" ca="1" si="14"/>
        <v>24.331617211313798</v>
      </c>
      <c r="O63" s="26">
        <f t="shared" ca="1" si="15"/>
        <v>5551.9074757488734</v>
      </c>
      <c r="P63">
        <f t="shared" ca="1" si="16"/>
        <v>-1.5520709274700938E-4</v>
      </c>
    </row>
    <row r="64" spans="1:16">
      <c r="A64" s="112">
        <v>329</v>
      </c>
      <c r="B64" s="112">
        <v>1.1785000024246983E-3</v>
      </c>
      <c r="D64" s="114">
        <f t="shared" si="4"/>
        <v>3.2899999999999999E-2</v>
      </c>
      <c r="E64" s="114">
        <f t="shared" si="5"/>
        <v>1.1785000024246983E-3</v>
      </c>
      <c r="F64" s="26">
        <f t="shared" si="6"/>
        <v>1.08241E-3</v>
      </c>
      <c r="G64" s="26">
        <f t="shared" si="7"/>
        <v>3.5611288999999999E-5</v>
      </c>
      <c r="H64" s="26">
        <f t="shared" si="8"/>
        <v>1.1716114081000001E-6</v>
      </c>
      <c r="I64" s="26">
        <f t="shared" si="9"/>
        <v>3.8772650079772572E-5</v>
      </c>
      <c r="J64" s="26">
        <f t="shared" si="10"/>
        <v>1.2756201876245176E-6</v>
      </c>
      <c r="K64" s="26">
        <f t="shared" ca="1" si="11"/>
        <v>9.4434134125951892E-4</v>
      </c>
      <c r="L64" s="26">
        <f t="shared" ca="1" si="12"/>
        <v>5.4830278598669293E-8</v>
      </c>
      <c r="M64" s="26">
        <f t="shared" ca="1" si="13"/>
        <v>737.71537467648136</v>
      </c>
      <c r="N64" s="26">
        <f t="shared" ca="1" si="14"/>
        <v>42.092924294602781</v>
      </c>
      <c r="O64" s="26">
        <f t="shared" ca="1" si="15"/>
        <v>3893.2958121384772</v>
      </c>
      <c r="P64">
        <f t="shared" ca="1" si="16"/>
        <v>2.341586611651794E-4</v>
      </c>
    </row>
    <row r="65" spans="1:16">
      <c r="A65" s="112">
        <v>352</v>
      </c>
      <c r="B65" s="112">
        <v>1.3015000004088506E-3</v>
      </c>
      <c r="D65" s="114">
        <f t="shared" si="4"/>
        <v>3.5200000000000002E-2</v>
      </c>
      <c r="E65" s="114">
        <f t="shared" si="5"/>
        <v>1.3015000004088506E-3</v>
      </c>
      <c r="F65" s="26">
        <f t="shared" si="6"/>
        <v>1.2390400000000001E-3</v>
      </c>
      <c r="G65" s="26">
        <f t="shared" si="7"/>
        <v>4.3614208000000002E-5</v>
      </c>
      <c r="H65" s="26">
        <f t="shared" si="8"/>
        <v>1.5352201216000002E-6</v>
      </c>
      <c r="I65" s="26">
        <f t="shared" si="9"/>
        <v>4.5812800014391547E-5</v>
      </c>
      <c r="J65" s="26">
        <f t="shared" si="10"/>
        <v>1.6126105605065825E-6</v>
      </c>
      <c r="K65" s="26">
        <f t="shared" ca="1" si="11"/>
        <v>9.0449558562487114E-4</v>
      </c>
      <c r="L65" s="26">
        <f t="shared" ca="1" si="12"/>
        <v>1.5761250535797002E-7</v>
      </c>
      <c r="M65" s="26">
        <f t="shared" ca="1" si="13"/>
        <v>737.48898521870933</v>
      </c>
      <c r="N65" s="26">
        <f t="shared" ca="1" si="14"/>
        <v>45.683713852992099</v>
      </c>
      <c r="O65" s="26">
        <f t="shared" ca="1" si="15"/>
        <v>3847.4493945026911</v>
      </c>
      <c r="P65">
        <f t="shared" ca="1" si="16"/>
        <v>3.9700441478397947E-4</v>
      </c>
    </row>
    <row r="66" spans="1:16">
      <c r="A66" s="112">
        <v>368</v>
      </c>
      <c r="B66" s="112">
        <v>-8.250000246334821E-5</v>
      </c>
      <c r="D66" s="114">
        <f t="shared" si="4"/>
        <v>3.6799999999999999E-2</v>
      </c>
      <c r="E66" s="114">
        <f t="shared" si="5"/>
        <v>-8.250000246334821E-5</v>
      </c>
      <c r="F66" s="26">
        <f t="shared" si="6"/>
        <v>1.35424E-3</v>
      </c>
      <c r="G66" s="26">
        <f t="shared" si="7"/>
        <v>4.9836032000000003E-5</v>
      </c>
      <c r="H66" s="26">
        <f t="shared" si="8"/>
        <v>1.8339659776000001E-6</v>
      </c>
      <c r="I66" s="26">
        <f t="shared" si="9"/>
        <v>-3.0360000906512141E-6</v>
      </c>
      <c r="J66" s="26">
        <f t="shared" si="10"/>
        <v>-1.1172480333596468E-7</v>
      </c>
      <c r="K66" s="26">
        <f t="shared" ca="1" si="11"/>
        <v>8.7713425510896521E-4</v>
      </c>
      <c r="L66" s="26">
        <f t="shared" ca="1" si="12"/>
        <v>9.2089790830636523E-7</v>
      </c>
      <c r="M66" s="26">
        <f t="shared" ca="1" si="13"/>
        <v>737.30876278999961</v>
      </c>
      <c r="N66" s="26">
        <f t="shared" ca="1" si="14"/>
        <v>48.279566920979256</v>
      </c>
      <c r="O66" s="26">
        <f t="shared" ca="1" si="15"/>
        <v>3815.3702464120452</v>
      </c>
      <c r="P66">
        <f t="shared" ca="1" si="16"/>
        <v>-9.5963425757231342E-4</v>
      </c>
    </row>
    <row r="67" spans="1:16">
      <c r="A67" s="112">
        <v>377.5</v>
      </c>
      <c r="B67" s="112">
        <v>1.476999997976236E-3</v>
      </c>
      <c r="D67" s="114">
        <f t="shared" si="4"/>
        <v>3.7749999999999999E-2</v>
      </c>
      <c r="E67" s="114">
        <f t="shared" si="5"/>
        <v>1.476999997976236E-3</v>
      </c>
      <c r="F67" s="26">
        <f t="shared" si="6"/>
        <v>1.4250624999999999E-3</v>
      </c>
      <c r="G67" s="26">
        <f t="shared" si="7"/>
        <v>5.3796109374999995E-5</v>
      </c>
      <c r="H67" s="26">
        <f t="shared" si="8"/>
        <v>2.0308031289062499E-6</v>
      </c>
      <c r="I67" s="26">
        <f t="shared" si="9"/>
        <v>5.5756749923602911E-5</v>
      </c>
      <c r="J67" s="26">
        <f t="shared" si="10"/>
        <v>2.10481730961601E-6</v>
      </c>
      <c r="K67" s="26">
        <f t="shared" ca="1" si="11"/>
        <v>8.610272371007854E-4</v>
      </c>
      <c r="L67" s="26">
        <f t="shared" ca="1" si="12"/>
        <v>3.794224421405251E-7</v>
      </c>
      <c r="M67" s="26">
        <f t="shared" ca="1" si="13"/>
        <v>737.19293306134728</v>
      </c>
      <c r="N67" s="26">
        <f t="shared" ca="1" si="14"/>
        <v>49.859226644726384</v>
      </c>
      <c r="O67" s="26">
        <f t="shared" ca="1" si="15"/>
        <v>3796.2527533492907</v>
      </c>
      <c r="P67">
        <f t="shared" ca="1" si="16"/>
        <v>6.1597276087545065E-4</v>
      </c>
    </row>
    <row r="68" spans="1:16">
      <c r="A68" s="112">
        <v>397</v>
      </c>
      <c r="B68" s="112">
        <v>-1.5350000467151403E-4</v>
      </c>
      <c r="D68" s="114">
        <f t="shared" si="4"/>
        <v>3.9699999999999999E-2</v>
      </c>
      <c r="E68" s="114">
        <f t="shared" si="5"/>
        <v>-1.5350000467151403E-4</v>
      </c>
      <c r="F68" s="26">
        <f t="shared" si="6"/>
        <v>1.57609E-3</v>
      </c>
      <c r="G68" s="26">
        <f t="shared" si="7"/>
        <v>6.2570773000000007E-5</v>
      </c>
      <c r="H68" s="26">
        <f t="shared" si="8"/>
        <v>2.4840596881000002E-6</v>
      </c>
      <c r="I68" s="26">
        <f t="shared" si="9"/>
        <v>-6.0939501854591067E-6</v>
      </c>
      <c r="J68" s="26">
        <f t="shared" si="10"/>
        <v>-2.4192982236272655E-7</v>
      </c>
      <c r="K68" s="26">
        <f t="shared" ca="1" si="11"/>
        <v>8.2828940780589003E-4</v>
      </c>
      <c r="L68" s="26">
        <f t="shared" ca="1" si="12"/>
        <v>9.6391045045272619E-7</v>
      </c>
      <c r="M68" s="26">
        <f t="shared" ca="1" si="13"/>
        <v>736.93458970028223</v>
      </c>
      <c r="N68" s="26">
        <f t="shared" ca="1" si="14"/>
        <v>53.192043455508859</v>
      </c>
      <c r="O68" s="26">
        <f t="shared" ca="1" si="15"/>
        <v>3756.8507422645739</v>
      </c>
      <c r="P68">
        <f t="shared" ca="1" si="16"/>
        <v>-9.8178941247740407E-4</v>
      </c>
    </row>
    <row r="69" spans="1:16">
      <c r="A69" s="112">
        <v>1385</v>
      </c>
      <c r="B69" s="112">
        <v>-2.5655000063125044E-3</v>
      </c>
      <c r="D69" s="114">
        <f t="shared" si="4"/>
        <v>0.13850000000000001</v>
      </c>
      <c r="E69" s="114">
        <f t="shared" si="5"/>
        <v>-2.5655000063125044E-3</v>
      </c>
      <c r="F69" s="26">
        <f t="shared" si="6"/>
        <v>1.9182250000000005E-2</v>
      </c>
      <c r="G69" s="26">
        <f t="shared" si="7"/>
        <v>2.6567416250000008E-3</v>
      </c>
      <c r="H69" s="26">
        <f t="shared" si="8"/>
        <v>3.679587150625002E-4</v>
      </c>
      <c r="I69" s="26">
        <f t="shared" si="9"/>
        <v>-3.5532175087428188E-4</v>
      </c>
      <c r="J69" s="26">
        <f t="shared" si="10"/>
        <v>-4.9212062496088046E-5</v>
      </c>
      <c r="K69" s="26">
        <f t="shared" ca="1" si="11"/>
        <v>-2.6021046645751614E-4</v>
      </c>
      <c r="L69" s="26">
        <f t="shared" ca="1" si="12"/>
        <v>5.3143598625648234E-6</v>
      </c>
      <c r="M69" s="26">
        <f t="shared" ca="1" si="13"/>
        <v>688.38460963376588</v>
      </c>
      <c r="N69" s="26">
        <f t="shared" ca="1" si="14"/>
        <v>414.01806687098929</v>
      </c>
      <c r="O69" s="26">
        <f t="shared" ca="1" si="15"/>
        <v>1646.7937266608262</v>
      </c>
      <c r="P69">
        <f t="shared" ca="1" si="16"/>
        <v>-2.3052895398549883E-3</v>
      </c>
    </row>
    <row r="70" spans="1:16">
      <c r="A70" s="112">
        <v>2698</v>
      </c>
      <c r="B70" s="112">
        <v>-2.1524999974644743E-3</v>
      </c>
      <c r="D70" s="114">
        <f t="shared" si="4"/>
        <v>0.26979999999999998</v>
      </c>
      <c r="E70" s="114">
        <f t="shared" si="5"/>
        <v>-2.1524999974644743E-3</v>
      </c>
      <c r="F70" s="26">
        <f t="shared" si="6"/>
        <v>7.2792039999999988E-2</v>
      </c>
      <c r="G70" s="26">
        <f t="shared" si="7"/>
        <v>1.9639292391999994E-2</v>
      </c>
      <c r="H70" s="26">
        <f t="shared" si="8"/>
        <v>5.2986810873615984E-3</v>
      </c>
      <c r="I70" s="26">
        <f t="shared" si="9"/>
        <v>-5.8074449931591512E-4</v>
      </c>
      <c r="J70" s="26">
        <f t="shared" si="10"/>
        <v>-1.566848659154339E-4</v>
      </c>
      <c r="K70" s="26">
        <f t="shared" ca="1" si="11"/>
        <v>2.3920797850639046E-5</v>
      </c>
      <c r="L70" s="26">
        <f t="shared" ca="1" si="12"/>
        <v>4.7368074782800701E-6</v>
      </c>
      <c r="M70" s="26">
        <f t="shared" ca="1" si="13"/>
        <v>528.99142521832096</v>
      </c>
      <c r="N70" s="26">
        <f t="shared" ca="1" si="14"/>
        <v>1731.5576977571234</v>
      </c>
      <c r="O70" s="26">
        <f t="shared" ca="1" si="15"/>
        <v>0.26077927801799788</v>
      </c>
      <c r="P70">
        <f t="shared" ca="1" si="16"/>
        <v>-2.1764207953151133E-3</v>
      </c>
    </row>
    <row r="71" spans="1:16">
      <c r="A71" s="112">
        <v>2723.5</v>
      </c>
      <c r="B71" s="112">
        <v>-2.6770000040414743E-3</v>
      </c>
      <c r="D71" s="114">
        <f t="shared" si="4"/>
        <v>0.27234999999999998</v>
      </c>
      <c r="E71" s="114">
        <f t="shared" si="5"/>
        <v>-2.6770000040414743E-3</v>
      </c>
      <c r="F71" s="26">
        <f t="shared" si="6"/>
        <v>7.4174522499999992E-2</v>
      </c>
      <c r="G71" s="26">
        <f t="shared" si="7"/>
        <v>2.0201431202874997E-2</v>
      </c>
      <c r="H71" s="26">
        <f t="shared" si="8"/>
        <v>5.5018597881030052E-3</v>
      </c>
      <c r="I71" s="26">
        <f t="shared" si="9"/>
        <v>-7.2908095110069549E-4</v>
      </c>
      <c r="J71" s="26">
        <f t="shared" si="10"/>
        <v>-1.9856519703227441E-4</v>
      </c>
      <c r="K71" s="26">
        <f t="shared" ca="1" si="11"/>
        <v>4.8991202654941404E-5</v>
      </c>
      <c r="L71" s="26">
        <f t="shared" ca="1" si="12"/>
        <v>7.4310280589861806E-6</v>
      </c>
      <c r="M71" s="26">
        <f t="shared" ca="1" si="13"/>
        <v>525.05247504326098</v>
      </c>
      <c r="N71" s="26">
        <f t="shared" ca="1" si="14"/>
        <v>1769.8189454849867</v>
      </c>
      <c r="O71" s="26">
        <f t="shared" ca="1" si="15"/>
        <v>2.1373385253445529</v>
      </c>
      <c r="P71">
        <f t="shared" ca="1" si="16"/>
        <v>-2.7259912066964157E-3</v>
      </c>
    </row>
    <row r="72" spans="1:16">
      <c r="A72" s="112">
        <v>2769</v>
      </c>
      <c r="B72" s="112">
        <v>4.1184999936376698E-3</v>
      </c>
      <c r="D72" s="114">
        <f t="shared" si="4"/>
        <v>0.27689999999999998</v>
      </c>
      <c r="E72" s="114">
        <f t="shared" si="5"/>
        <v>4.1184999936376698E-3</v>
      </c>
      <c r="F72" s="26">
        <f t="shared" si="6"/>
        <v>7.6673609999999989E-2</v>
      </c>
      <c r="G72" s="26">
        <f t="shared" si="7"/>
        <v>2.1230922608999996E-2</v>
      </c>
      <c r="H72" s="26">
        <f t="shared" si="8"/>
        <v>5.8788424704320982E-3</v>
      </c>
      <c r="I72" s="26">
        <f t="shared" si="9"/>
        <v>1.1404126482382707E-3</v>
      </c>
      <c r="J72" s="26">
        <f t="shared" si="10"/>
        <v>3.1578026229717713E-4</v>
      </c>
      <c r="K72" s="26">
        <f t="shared" ca="1" si="11"/>
        <v>9.5575249615797303E-5</v>
      </c>
      <c r="L72" s="26">
        <f t="shared" ca="1" si="12"/>
        <v>1.6183923496063449E-5</v>
      </c>
      <c r="M72" s="26">
        <f t="shared" ca="1" si="13"/>
        <v>517.9619763329365</v>
      </c>
      <c r="N72" s="26">
        <f t="shared" ca="1" si="14"/>
        <v>1839.486809358488</v>
      </c>
      <c r="O72" s="26">
        <f t="shared" ca="1" si="15"/>
        <v>10.073540078195778</v>
      </c>
      <c r="P72">
        <f t="shared" ca="1" si="16"/>
        <v>4.0229247440218725E-3</v>
      </c>
    </row>
    <row r="73" spans="1:16">
      <c r="A73" s="112">
        <v>3743</v>
      </c>
      <c r="B73" s="112">
        <v>9.9249999766470864E-4</v>
      </c>
      <c r="D73" s="114">
        <f t="shared" si="4"/>
        <v>0.37430000000000002</v>
      </c>
      <c r="E73" s="114">
        <f t="shared" si="5"/>
        <v>9.9249999766470864E-4</v>
      </c>
      <c r="F73" s="26">
        <f t="shared" si="6"/>
        <v>0.14010049000000002</v>
      </c>
      <c r="G73" s="26">
        <f t="shared" si="7"/>
        <v>5.2439613407000013E-2</v>
      </c>
      <c r="H73" s="26">
        <f t="shared" si="8"/>
        <v>1.9628147298240105E-2</v>
      </c>
      <c r="I73" s="26">
        <f t="shared" si="9"/>
        <v>3.7149274912590049E-4</v>
      </c>
      <c r="J73" s="26">
        <f t="shared" si="10"/>
        <v>1.3904973599782456E-4</v>
      </c>
      <c r="K73" s="26">
        <f t="shared" ca="1" si="11"/>
        <v>1.6616132429493656E-3</v>
      </c>
      <c r="L73" s="26">
        <f t="shared" ca="1" si="12"/>
        <v>4.4771253501536556E-7</v>
      </c>
      <c r="M73" s="26">
        <f t="shared" ca="1" si="13"/>
        <v>352.26540940934734</v>
      </c>
      <c r="N73" s="26">
        <f t="shared" ca="1" si="14"/>
        <v>3810.6312541226084</v>
      </c>
      <c r="O73" s="26">
        <f t="shared" ca="1" si="15"/>
        <v>1960.6230634741034</v>
      </c>
      <c r="P73">
        <f t="shared" ca="1" si="16"/>
        <v>-6.6911324528465699E-4</v>
      </c>
    </row>
    <row r="74" spans="1:16">
      <c r="A74" s="112">
        <v>3911</v>
      </c>
      <c r="B74" s="112">
        <v>-5.3950000437907875E-4</v>
      </c>
      <c r="D74" s="114">
        <f t="shared" si="4"/>
        <v>0.3911</v>
      </c>
      <c r="E74" s="114">
        <f t="shared" si="5"/>
        <v>-5.3950000437907875E-4</v>
      </c>
      <c r="F74" s="26">
        <f t="shared" si="6"/>
        <v>0.15295921000000001</v>
      </c>
      <c r="G74" s="26">
        <f t="shared" si="7"/>
        <v>5.9822347031000006E-2</v>
      </c>
      <c r="H74" s="26">
        <f t="shared" si="8"/>
        <v>2.3396519923824105E-2</v>
      </c>
      <c r="I74" s="26">
        <f t="shared" si="9"/>
        <v>-2.109984517126577E-4</v>
      </c>
      <c r="J74" s="26">
        <f t="shared" si="10"/>
        <v>-8.2521494464820425E-5</v>
      </c>
      <c r="K74" s="26">
        <f t="shared" ca="1" si="11"/>
        <v>2.0416346547204684E-3</v>
      </c>
      <c r="L74" s="26">
        <f t="shared" ca="1" si="12"/>
        <v>6.6622561284049358E-6</v>
      </c>
      <c r="M74" s="26">
        <f t="shared" ca="1" si="13"/>
        <v>322.26311497904015</v>
      </c>
      <c r="N74" s="26">
        <f t="shared" ca="1" si="14"/>
        <v>4254.7964742273352</v>
      </c>
      <c r="O74" s="26">
        <f t="shared" ca="1" si="15"/>
        <v>2728.0112187048408</v>
      </c>
      <c r="P74">
        <f t="shared" ca="1" si="16"/>
        <v>-2.5811346590995472E-3</v>
      </c>
    </row>
    <row r="75" spans="1:16">
      <c r="A75" s="112">
        <v>6415</v>
      </c>
      <c r="B75" s="112">
        <v>1.3264499997603707E-2</v>
      </c>
      <c r="D75" s="114">
        <f t="shared" si="4"/>
        <v>0.64149999999999996</v>
      </c>
      <c r="E75" s="114">
        <f t="shared" si="5"/>
        <v>1.3264499997603707E-2</v>
      </c>
      <c r="F75" s="26">
        <f t="shared" si="6"/>
        <v>0.41152224999999992</v>
      </c>
      <c r="G75" s="26">
        <f t="shared" si="7"/>
        <v>0.26399152337499993</v>
      </c>
      <c r="H75" s="26">
        <f t="shared" si="8"/>
        <v>0.16935056224506242</v>
      </c>
      <c r="I75" s="26">
        <f t="shared" si="9"/>
        <v>8.5091767484627781E-3</v>
      </c>
      <c r="J75" s="26">
        <f t="shared" si="10"/>
        <v>5.4586368841388717E-3</v>
      </c>
      <c r="K75" s="26">
        <f t="shared" ca="1" si="11"/>
        <v>1.1538498337771548E-2</v>
      </c>
      <c r="L75" s="26">
        <f t="shared" ca="1" si="12"/>
        <v>2.9790817297433676E-6</v>
      </c>
      <c r="M75" s="26">
        <f t="shared" ca="1" si="13"/>
        <v>1.641494725267366</v>
      </c>
      <c r="N75" s="26">
        <f t="shared" ca="1" si="14"/>
        <v>15887.555789641683</v>
      </c>
      <c r="O75" s="26">
        <f t="shared" ca="1" si="15"/>
        <v>40315.31935106912</v>
      </c>
      <c r="P75">
        <f t="shared" ca="1" si="16"/>
        <v>1.726001659832159E-3</v>
      </c>
    </row>
    <row r="76" spans="1:16">
      <c r="A76" s="112">
        <v>7348.5</v>
      </c>
      <c r="B76" s="112">
        <v>1.7648000000917818E-2</v>
      </c>
      <c r="D76" s="114">
        <f t="shared" si="4"/>
        <v>0.73485</v>
      </c>
      <c r="E76" s="114">
        <f t="shared" si="5"/>
        <v>1.7648000000917818E-2</v>
      </c>
      <c r="F76" s="26">
        <f t="shared" si="6"/>
        <v>0.54000452249999997</v>
      </c>
      <c r="G76" s="26">
        <f t="shared" si="7"/>
        <v>0.39682232335912498</v>
      </c>
      <c r="H76" s="26">
        <f t="shared" si="8"/>
        <v>0.29160488432045295</v>
      </c>
      <c r="I76" s="26">
        <f t="shared" si="9"/>
        <v>1.2968632800674458E-2</v>
      </c>
      <c r="J76" s="26">
        <f t="shared" si="10"/>
        <v>9.5299998135756261E-3</v>
      </c>
      <c r="K76" s="26">
        <f t="shared" ca="1" si="11"/>
        <v>1.6917172162248105E-2</v>
      </c>
      <c r="L76" s="26">
        <f t="shared" ca="1" si="12"/>
        <v>5.3410932977464462E-7</v>
      </c>
      <c r="M76" s="26">
        <f t="shared" ca="1" si="13"/>
        <v>50.24384682759819</v>
      </c>
      <c r="N76" s="26">
        <f t="shared" ca="1" si="14"/>
        <v>23371.755916944603</v>
      </c>
      <c r="O76" s="26">
        <f t="shared" ca="1" si="15"/>
        <v>73212.171453917384</v>
      </c>
      <c r="P76">
        <f t="shared" ca="1" si="16"/>
        <v>7.308278386697134E-4</v>
      </c>
    </row>
    <row r="77" spans="1:16">
      <c r="A77" s="112"/>
      <c r="B77" s="112"/>
      <c r="D77" s="114">
        <f t="shared" si="4"/>
        <v>0</v>
      </c>
      <c r="E77" s="114">
        <f t="shared" si="5"/>
        <v>0</v>
      </c>
      <c r="F77" s="26">
        <f t="shared" si="6"/>
        <v>0</v>
      </c>
      <c r="G77" s="26">
        <f t="shared" si="7"/>
        <v>0</v>
      </c>
      <c r="H77" s="26">
        <f t="shared" si="8"/>
        <v>0</v>
      </c>
      <c r="I77" s="26">
        <f t="shared" si="9"/>
        <v>0</v>
      </c>
      <c r="J77" s="26">
        <f t="shared" si="10"/>
        <v>0</v>
      </c>
      <c r="K77" s="26">
        <f t="shared" ca="1" si="11"/>
        <v>1.5806490589635534E-3</v>
      </c>
      <c r="L77" s="26">
        <f t="shared" ca="1" si="12"/>
        <v>2.4984514476023667E-6</v>
      </c>
      <c r="M77" s="26">
        <f t="shared" ca="1" si="13"/>
        <v>736.73015358491432</v>
      </c>
      <c r="N77" s="26">
        <f t="shared" ca="1" si="14"/>
        <v>7.6208523824166363</v>
      </c>
      <c r="O77" s="26">
        <f t="shared" ca="1" si="15"/>
        <v>4508.7191552465511</v>
      </c>
      <c r="P77">
        <f t="shared" ca="1" si="16"/>
        <v>-1.5806490589635534E-3</v>
      </c>
    </row>
    <row r="78" spans="1:16">
      <c r="A78" s="112"/>
      <c r="B78" s="112"/>
      <c r="D78" s="114">
        <f t="shared" si="4"/>
        <v>0</v>
      </c>
      <c r="E78" s="114">
        <f t="shared" si="5"/>
        <v>0</v>
      </c>
      <c r="F78" s="26">
        <f t="shared" si="6"/>
        <v>0</v>
      </c>
      <c r="G78" s="26">
        <f t="shared" si="7"/>
        <v>0</v>
      </c>
      <c r="H78" s="26">
        <f t="shared" si="8"/>
        <v>0</v>
      </c>
      <c r="I78" s="26">
        <f t="shared" si="9"/>
        <v>0</v>
      </c>
      <c r="J78" s="26">
        <f t="shared" si="10"/>
        <v>0</v>
      </c>
      <c r="K78" s="26">
        <f t="shared" ca="1" si="11"/>
        <v>1.5806490589635534E-3</v>
      </c>
      <c r="L78" s="26">
        <f t="shared" ca="1" si="12"/>
        <v>2.4984514476023667E-6</v>
      </c>
      <c r="M78" s="26">
        <f t="shared" ca="1" si="13"/>
        <v>736.73015358491432</v>
      </c>
      <c r="N78" s="26">
        <f t="shared" ca="1" si="14"/>
        <v>7.6208523824166363</v>
      </c>
      <c r="O78" s="26">
        <f t="shared" ca="1" si="15"/>
        <v>4508.7191552465511</v>
      </c>
      <c r="P78">
        <f t="shared" ca="1" si="16"/>
        <v>-1.5806490589635534E-3</v>
      </c>
    </row>
    <row r="79" spans="1:16">
      <c r="A79" s="112"/>
      <c r="B79" s="112"/>
      <c r="D79" s="114">
        <f t="shared" si="4"/>
        <v>0</v>
      </c>
      <c r="E79" s="114">
        <f t="shared" si="5"/>
        <v>0</v>
      </c>
      <c r="F79" s="26">
        <f t="shared" si="6"/>
        <v>0</v>
      </c>
      <c r="G79" s="26">
        <f t="shared" si="7"/>
        <v>0</v>
      </c>
      <c r="H79" s="26">
        <f t="shared" si="8"/>
        <v>0</v>
      </c>
      <c r="I79" s="26">
        <f t="shared" si="9"/>
        <v>0</v>
      </c>
      <c r="J79" s="26">
        <f t="shared" si="10"/>
        <v>0</v>
      </c>
      <c r="K79" s="26">
        <f t="shared" ca="1" si="11"/>
        <v>1.5806490589635534E-3</v>
      </c>
      <c r="L79" s="26">
        <f t="shared" ca="1" si="12"/>
        <v>2.4984514476023667E-6</v>
      </c>
      <c r="M79" s="26">
        <f t="shared" ca="1" si="13"/>
        <v>736.73015358491432</v>
      </c>
      <c r="N79" s="26">
        <f t="shared" ca="1" si="14"/>
        <v>7.6208523824166363</v>
      </c>
      <c r="O79" s="26">
        <f t="shared" ca="1" si="15"/>
        <v>4508.7191552465511</v>
      </c>
      <c r="P79">
        <f t="shared" ca="1" si="16"/>
        <v>-1.5806490589635534E-3</v>
      </c>
    </row>
    <row r="80" spans="1:16">
      <c r="A80" s="112"/>
      <c r="B80" s="112"/>
      <c r="D80" s="114">
        <f t="shared" si="4"/>
        <v>0</v>
      </c>
      <c r="E80" s="114">
        <f t="shared" si="5"/>
        <v>0</v>
      </c>
      <c r="F80" s="26">
        <f t="shared" si="6"/>
        <v>0</v>
      </c>
      <c r="G80" s="26">
        <f t="shared" si="7"/>
        <v>0</v>
      </c>
      <c r="H80" s="26">
        <f t="shared" si="8"/>
        <v>0</v>
      </c>
      <c r="I80" s="26">
        <f t="shared" si="9"/>
        <v>0</v>
      </c>
      <c r="J80" s="26">
        <f t="shared" si="10"/>
        <v>0</v>
      </c>
      <c r="K80" s="26">
        <f t="shared" ca="1" si="11"/>
        <v>1.5806490589635534E-3</v>
      </c>
      <c r="L80" s="26">
        <f t="shared" ca="1" si="12"/>
        <v>2.4984514476023667E-6</v>
      </c>
      <c r="M80" s="26">
        <f t="shared" ca="1" si="13"/>
        <v>736.73015358491432</v>
      </c>
      <c r="N80" s="26">
        <f t="shared" ca="1" si="14"/>
        <v>7.6208523824166363</v>
      </c>
      <c r="O80" s="26">
        <f t="shared" ca="1" si="15"/>
        <v>4508.7191552465511</v>
      </c>
      <c r="P80">
        <f t="shared" ca="1" si="16"/>
        <v>-1.5806490589635534E-3</v>
      </c>
    </row>
    <row r="81" spans="1:16">
      <c r="A81" s="112"/>
      <c r="B81" s="112"/>
      <c r="D81" s="114">
        <f t="shared" si="4"/>
        <v>0</v>
      </c>
      <c r="E81" s="114">
        <f t="shared" si="5"/>
        <v>0</v>
      </c>
      <c r="F81" s="26">
        <f t="shared" si="6"/>
        <v>0</v>
      </c>
      <c r="G81" s="26">
        <f t="shared" si="7"/>
        <v>0</v>
      </c>
      <c r="H81" s="26">
        <f t="shared" si="8"/>
        <v>0</v>
      </c>
      <c r="I81" s="26">
        <f t="shared" si="9"/>
        <v>0</v>
      </c>
      <c r="J81" s="26">
        <f t="shared" si="10"/>
        <v>0</v>
      </c>
      <c r="K81" s="26">
        <f t="shared" ca="1" si="11"/>
        <v>1.5806490589635534E-3</v>
      </c>
      <c r="L81" s="26">
        <f t="shared" ca="1" si="12"/>
        <v>2.4984514476023667E-6</v>
      </c>
      <c r="M81" s="26">
        <f t="shared" ca="1" si="13"/>
        <v>736.73015358491432</v>
      </c>
      <c r="N81" s="26">
        <f t="shared" ca="1" si="14"/>
        <v>7.6208523824166363</v>
      </c>
      <c r="O81" s="26">
        <f t="shared" ca="1" si="15"/>
        <v>4508.7191552465511</v>
      </c>
      <c r="P81">
        <f t="shared" ca="1" si="16"/>
        <v>-1.5806490589635534E-3</v>
      </c>
    </row>
    <row r="82" spans="1:16">
      <c r="A82" s="112"/>
      <c r="B82" s="112"/>
      <c r="D82" s="114">
        <f t="shared" si="4"/>
        <v>0</v>
      </c>
      <c r="E82" s="114">
        <f t="shared" si="5"/>
        <v>0</v>
      </c>
      <c r="F82" s="26">
        <f t="shared" si="6"/>
        <v>0</v>
      </c>
      <c r="G82" s="26">
        <f t="shared" si="7"/>
        <v>0</v>
      </c>
      <c r="H82" s="26">
        <f t="shared" si="8"/>
        <v>0</v>
      </c>
      <c r="I82" s="26">
        <f t="shared" si="9"/>
        <v>0</v>
      </c>
      <c r="J82" s="26">
        <f t="shared" si="10"/>
        <v>0</v>
      </c>
      <c r="K82" s="26">
        <f t="shared" ca="1" si="11"/>
        <v>1.5806490589635534E-3</v>
      </c>
      <c r="L82" s="26">
        <f t="shared" ca="1" si="12"/>
        <v>2.4984514476023667E-6</v>
      </c>
      <c r="M82" s="26">
        <f t="shared" ca="1" si="13"/>
        <v>736.73015358491432</v>
      </c>
      <c r="N82" s="26">
        <f t="shared" ca="1" si="14"/>
        <v>7.6208523824166363</v>
      </c>
      <c r="O82" s="26">
        <f t="shared" ca="1" si="15"/>
        <v>4508.7191552465511</v>
      </c>
      <c r="P82">
        <f t="shared" ca="1" si="16"/>
        <v>-1.5806490589635534E-3</v>
      </c>
    </row>
    <row r="83" spans="1:16">
      <c r="A83" s="112"/>
      <c r="B83" s="112"/>
      <c r="D83" s="114">
        <f t="shared" si="4"/>
        <v>0</v>
      </c>
      <c r="E83" s="114">
        <f t="shared" si="5"/>
        <v>0</v>
      </c>
      <c r="F83" s="26">
        <f t="shared" si="6"/>
        <v>0</v>
      </c>
      <c r="G83" s="26">
        <f t="shared" si="7"/>
        <v>0</v>
      </c>
      <c r="H83" s="26">
        <f t="shared" si="8"/>
        <v>0</v>
      </c>
      <c r="I83" s="26">
        <f t="shared" si="9"/>
        <v>0</v>
      </c>
      <c r="J83" s="26">
        <f t="shared" si="10"/>
        <v>0</v>
      </c>
      <c r="K83" s="26">
        <f t="shared" ca="1" si="11"/>
        <v>1.5806490589635534E-3</v>
      </c>
      <c r="L83" s="26">
        <f t="shared" ca="1" si="12"/>
        <v>2.4984514476023667E-6</v>
      </c>
      <c r="M83" s="26">
        <f t="shared" ca="1" si="13"/>
        <v>736.73015358491432</v>
      </c>
      <c r="N83" s="26">
        <f t="shared" ca="1" si="14"/>
        <v>7.6208523824166363</v>
      </c>
      <c r="O83" s="26">
        <f t="shared" ca="1" si="15"/>
        <v>4508.7191552465511</v>
      </c>
      <c r="P83">
        <f t="shared" ca="1" si="16"/>
        <v>-1.5806490589635534E-3</v>
      </c>
    </row>
    <row r="84" spans="1:16">
      <c r="A84" s="112"/>
      <c r="B84" s="112"/>
      <c r="D84" s="114">
        <f t="shared" si="4"/>
        <v>0</v>
      </c>
      <c r="E84" s="114">
        <f t="shared" si="5"/>
        <v>0</v>
      </c>
      <c r="F84" s="26">
        <f t="shared" si="6"/>
        <v>0</v>
      </c>
      <c r="G84" s="26">
        <f t="shared" si="7"/>
        <v>0</v>
      </c>
      <c r="H84" s="26">
        <f t="shared" si="8"/>
        <v>0</v>
      </c>
      <c r="I84" s="26">
        <f t="shared" si="9"/>
        <v>0</v>
      </c>
      <c r="J84" s="26">
        <f t="shared" si="10"/>
        <v>0</v>
      </c>
      <c r="K84" s="26">
        <f t="shared" ca="1" si="11"/>
        <v>1.5806490589635534E-3</v>
      </c>
      <c r="L84" s="26">
        <f t="shared" ca="1" si="12"/>
        <v>2.4984514476023667E-6</v>
      </c>
      <c r="M84" s="26">
        <f t="shared" ca="1" si="13"/>
        <v>736.73015358491432</v>
      </c>
      <c r="N84" s="26">
        <f t="shared" ca="1" si="14"/>
        <v>7.6208523824166363</v>
      </c>
      <c r="O84" s="26">
        <f t="shared" ca="1" si="15"/>
        <v>4508.7191552465511</v>
      </c>
      <c r="P84">
        <f t="shared" ca="1" si="16"/>
        <v>-1.5806490589635534E-3</v>
      </c>
    </row>
    <row r="85" spans="1:16">
      <c r="A85" s="112"/>
      <c r="B85" s="112"/>
      <c r="D85" s="114">
        <f t="shared" ref="D85:D148" si="17">A85/A$18</f>
        <v>0</v>
      </c>
      <c r="E85" s="114">
        <f t="shared" ref="E85:E148" si="18">B85/B$18</f>
        <v>0</v>
      </c>
      <c r="F85" s="26">
        <f t="shared" ref="F85:F148" si="19">D85*D85</f>
        <v>0</v>
      </c>
      <c r="G85" s="26">
        <f t="shared" ref="G85:G148" si="20">D85*F85</f>
        <v>0</v>
      </c>
      <c r="H85" s="26">
        <f t="shared" ref="H85:H148" si="21">F85*F85</f>
        <v>0</v>
      </c>
      <c r="I85" s="26">
        <f t="shared" ref="I85:I148" si="22">E85*D85</f>
        <v>0</v>
      </c>
      <c r="J85" s="26">
        <f t="shared" ref="J85:J148" si="23">I85*D85</f>
        <v>0</v>
      </c>
      <c r="K85" s="26">
        <f t="shared" ref="K85:K148" ca="1" si="24">+E$4+E$5*D85+E$6*D85^2</f>
        <v>1.5806490589635534E-3</v>
      </c>
      <c r="L85" s="26">
        <f t="shared" ref="L85:L148" ca="1" si="25">+(K85-E85)^2</f>
        <v>2.4984514476023667E-6</v>
      </c>
      <c r="M85" s="26">
        <f t="shared" ref="M85:M148" ca="1" si="26">(M$1-M$2*D85+M$3*F85)^2</f>
        <v>736.73015358491432</v>
      </c>
      <c r="N85" s="26">
        <f t="shared" ref="N85:N148" ca="1" si="27">(-M$2+M$4*D85-M$5*F85)^2</f>
        <v>7.6208523824166363</v>
      </c>
      <c r="O85" s="26">
        <f t="shared" ref="O85:O148" ca="1" si="28">+(M$3-D85*M$5+F85*M$6)^2</f>
        <v>4508.7191552465511</v>
      </c>
      <c r="P85">
        <f t="shared" ref="P85:P148" ca="1" si="29">+E85-K85</f>
        <v>-1.5806490589635534E-3</v>
      </c>
    </row>
    <row r="86" spans="1:16">
      <c r="A86" s="112"/>
      <c r="B86" s="112"/>
      <c r="D86" s="114">
        <f t="shared" si="17"/>
        <v>0</v>
      </c>
      <c r="E86" s="114">
        <f t="shared" si="18"/>
        <v>0</v>
      </c>
      <c r="F86" s="26">
        <f t="shared" si="19"/>
        <v>0</v>
      </c>
      <c r="G86" s="26">
        <f t="shared" si="20"/>
        <v>0</v>
      </c>
      <c r="H86" s="26">
        <f t="shared" si="21"/>
        <v>0</v>
      </c>
      <c r="I86" s="26">
        <f t="shared" si="22"/>
        <v>0</v>
      </c>
      <c r="J86" s="26">
        <f t="shared" si="23"/>
        <v>0</v>
      </c>
      <c r="K86" s="26">
        <f t="shared" ca="1" si="24"/>
        <v>1.5806490589635534E-3</v>
      </c>
      <c r="L86" s="26">
        <f t="shared" ca="1" si="25"/>
        <v>2.4984514476023667E-6</v>
      </c>
      <c r="M86" s="26">
        <f t="shared" ca="1" si="26"/>
        <v>736.73015358491432</v>
      </c>
      <c r="N86" s="26">
        <f t="shared" ca="1" si="27"/>
        <v>7.6208523824166363</v>
      </c>
      <c r="O86" s="26">
        <f t="shared" ca="1" si="28"/>
        <v>4508.7191552465511</v>
      </c>
      <c r="P86">
        <f t="shared" ca="1" si="29"/>
        <v>-1.5806490589635534E-3</v>
      </c>
    </row>
    <row r="87" spans="1:16">
      <c r="A87" s="112"/>
      <c r="B87" s="112"/>
      <c r="D87" s="114">
        <f t="shared" si="17"/>
        <v>0</v>
      </c>
      <c r="E87" s="114">
        <f t="shared" si="18"/>
        <v>0</v>
      </c>
      <c r="F87" s="26">
        <f t="shared" si="19"/>
        <v>0</v>
      </c>
      <c r="G87" s="26">
        <f t="shared" si="20"/>
        <v>0</v>
      </c>
      <c r="H87" s="26">
        <f t="shared" si="21"/>
        <v>0</v>
      </c>
      <c r="I87" s="26">
        <f t="shared" si="22"/>
        <v>0</v>
      </c>
      <c r="J87" s="26">
        <f t="shared" si="23"/>
        <v>0</v>
      </c>
      <c r="K87" s="26">
        <f t="shared" ca="1" si="24"/>
        <v>1.5806490589635534E-3</v>
      </c>
      <c r="L87" s="26">
        <f t="shared" ca="1" si="25"/>
        <v>2.4984514476023667E-6</v>
      </c>
      <c r="M87" s="26">
        <f t="shared" ca="1" si="26"/>
        <v>736.73015358491432</v>
      </c>
      <c r="N87" s="26">
        <f t="shared" ca="1" si="27"/>
        <v>7.6208523824166363</v>
      </c>
      <c r="O87" s="26">
        <f t="shared" ca="1" si="28"/>
        <v>4508.7191552465511</v>
      </c>
      <c r="P87">
        <f t="shared" ca="1" si="29"/>
        <v>-1.5806490589635534E-3</v>
      </c>
    </row>
    <row r="88" spans="1:16">
      <c r="A88" s="112"/>
      <c r="B88" s="112"/>
      <c r="D88" s="114">
        <f t="shared" si="17"/>
        <v>0</v>
      </c>
      <c r="E88" s="114">
        <f t="shared" si="18"/>
        <v>0</v>
      </c>
      <c r="F88" s="26">
        <f t="shared" si="19"/>
        <v>0</v>
      </c>
      <c r="G88" s="26">
        <f t="shared" si="20"/>
        <v>0</v>
      </c>
      <c r="H88" s="26">
        <f t="shared" si="21"/>
        <v>0</v>
      </c>
      <c r="I88" s="26">
        <f t="shared" si="22"/>
        <v>0</v>
      </c>
      <c r="J88" s="26">
        <f t="shared" si="23"/>
        <v>0</v>
      </c>
      <c r="K88" s="26">
        <f t="shared" ca="1" si="24"/>
        <v>1.5806490589635534E-3</v>
      </c>
      <c r="L88" s="26">
        <f t="shared" ca="1" si="25"/>
        <v>2.4984514476023667E-6</v>
      </c>
      <c r="M88" s="26">
        <f t="shared" ca="1" si="26"/>
        <v>736.73015358491432</v>
      </c>
      <c r="N88" s="26">
        <f t="shared" ca="1" si="27"/>
        <v>7.6208523824166363</v>
      </c>
      <c r="O88" s="26">
        <f t="shared" ca="1" si="28"/>
        <v>4508.7191552465511</v>
      </c>
      <c r="P88">
        <f t="shared" ca="1" si="29"/>
        <v>-1.5806490589635534E-3</v>
      </c>
    </row>
    <row r="89" spans="1:16">
      <c r="A89" s="112"/>
      <c r="B89" s="112"/>
      <c r="D89" s="114">
        <f t="shared" si="17"/>
        <v>0</v>
      </c>
      <c r="E89" s="114">
        <f t="shared" si="18"/>
        <v>0</v>
      </c>
      <c r="F89" s="26">
        <f t="shared" si="19"/>
        <v>0</v>
      </c>
      <c r="G89" s="26">
        <f t="shared" si="20"/>
        <v>0</v>
      </c>
      <c r="H89" s="26">
        <f t="shared" si="21"/>
        <v>0</v>
      </c>
      <c r="I89" s="26">
        <f t="shared" si="22"/>
        <v>0</v>
      </c>
      <c r="J89" s="26">
        <f t="shared" si="23"/>
        <v>0</v>
      </c>
      <c r="K89" s="26">
        <f t="shared" ca="1" si="24"/>
        <v>1.5806490589635534E-3</v>
      </c>
      <c r="L89" s="26">
        <f t="shared" ca="1" si="25"/>
        <v>2.4984514476023667E-6</v>
      </c>
      <c r="M89" s="26">
        <f t="shared" ca="1" si="26"/>
        <v>736.73015358491432</v>
      </c>
      <c r="N89" s="26">
        <f t="shared" ca="1" si="27"/>
        <v>7.6208523824166363</v>
      </c>
      <c r="O89" s="26">
        <f t="shared" ca="1" si="28"/>
        <v>4508.7191552465511</v>
      </c>
      <c r="P89">
        <f t="shared" ca="1" si="29"/>
        <v>-1.5806490589635534E-3</v>
      </c>
    </row>
    <row r="90" spans="1:16">
      <c r="A90" s="112"/>
      <c r="B90" s="112"/>
      <c r="D90" s="114">
        <f t="shared" si="17"/>
        <v>0</v>
      </c>
      <c r="E90" s="114">
        <f t="shared" si="18"/>
        <v>0</v>
      </c>
      <c r="F90" s="26">
        <f t="shared" si="19"/>
        <v>0</v>
      </c>
      <c r="G90" s="26">
        <f t="shared" si="20"/>
        <v>0</v>
      </c>
      <c r="H90" s="26">
        <f t="shared" si="21"/>
        <v>0</v>
      </c>
      <c r="I90" s="26">
        <f t="shared" si="22"/>
        <v>0</v>
      </c>
      <c r="J90" s="26">
        <f t="shared" si="23"/>
        <v>0</v>
      </c>
      <c r="K90" s="26">
        <f t="shared" ca="1" si="24"/>
        <v>1.5806490589635534E-3</v>
      </c>
      <c r="L90" s="26">
        <f t="shared" ca="1" si="25"/>
        <v>2.4984514476023667E-6</v>
      </c>
      <c r="M90" s="26">
        <f t="shared" ca="1" si="26"/>
        <v>736.73015358491432</v>
      </c>
      <c r="N90" s="26">
        <f t="shared" ca="1" si="27"/>
        <v>7.6208523824166363</v>
      </c>
      <c r="O90" s="26">
        <f t="shared" ca="1" si="28"/>
        <v>4508.7191552465511</v>
      </c>
      <c r="P90">
        <f t="shared" ca="1" si="29"/>
        <v>-1.5806490589635534E-3</v>
      </c>
    </row>
    <row r="91" spans="1:16">
      <c r="A91" s="112"/>
      <c r="B91" s="112"/>
      <c r="D91" s="114">
        <f t="shared" si="17"/>
        <v>0</v>
      </c>
      <c r="E91" s="114">
        <f t="shared" si="18"/>
        <v>0</v>
      </c>
      <c r="F91" s="26">
        <f t="shared" si="19"/>
        <v>0</v>
      </c>
      <c r="G91" s="26">
        <f t="shared" si="20"/>
        <v>0</v>
      </c>
      <c r="H91" s="26">
        <f t="shared" si="21"/>
        <v>0</v>
      </c>
      <c r="I91" s="26">
        <f t="shared" si="22"/>
        <v>0</v>
      </c>
      <c r="J91" s="26">
        <f t="shared" si="23"/>
        <v>0</v>
      </c>
      <c r="K91" s="26">
        <f t="shared" ca="1" si="24"/>
        <v>1.5806490589635534E-3</v>
      </c>
      <c r="L91" s="26">
        <f t="shared" ca="1" si="25"/>
        <v>2.4984514476023667E-6</v>
      </c>
      <c r="M91" s="26">
        <f t="shared" ca="1" si="26"/>
        <v>736.73015358491432</v>
      </c>
      <c r="N91" s="26">
        <f t="shared" ca="1" si="27"/>
        <v>7.6208523824166363</v>
      </c>
      <c r="O91" s="26">
        <f t="shared" ca="1" si="28"/>
        <v>4508.7191552465511</v>
      </c>
      <c r="P91">
        <f t="shared" ca="1" si="29"/>
        <v>-1.5806490589635534E-3</v>
      </c>
    </row>
    <row r="92" spans="1:16">
      <c r="A92" s="112"/>
      <c r="B92" s="112"/>
      <c r="D92" s="114">
        <f t="shared" si="17"/>
        <v>0</v>
      </c>
      <c r="E92" s="114">
        <f t="shared" si="18"/>
        <v>0</v>
      </c>
      <c r="F92" s="26">
        <f t="shared" si="19"/>
        <v>0</v>
      </c>
      <c r="G92" s="26">
        <f t="shared" si="20"/>
        <v>0</v>
      </c>
      <c r="H92" s="26">
        <f t="shared" si="21"/>
        <v>0</v>
      </c>
      <c r="I92" s="26">
        <f t="shared" si="22"/>
        <v>0</v>
      </c>
      <c r="J92" s="26">
        <f t="shared" si="23"/>
        <v>0</v>
      </c>
      <c r="K92" s="26">
        <f t="shared" ca="1" si="24"/>
        <v>1.5806490589635534E-3</v>
      </c>
      <c r="L92" s="26">
        <f t="shared" ca="1" si="25"/>
        <v>2.4984514476023667E-6</v>
      </c>
      <c r="M92" s="26">
        <f t="shared" ca="1" si="26"/>
        <v>736.73015358491432</v>
      </c>
      <c r="N92" s="26">
        <f t="shared" ca="1" si="27"/>
        <v>7.6208523824166363</v>
      </c>
      <c r="O92" s="26">
        <f t="shared" ca="1" si="28"/>
        <v>4508.7191552465511</v>
      </c>
      <c r="P92">
        <f t="shared" ca="1" si="29"/>
        <v>-1.5806490589635534E-3</v>
      </c>
    </row>
    <row r="93" spans="1:16">
      <c r="A93" s="112"/>
      <c r="B93" s="112"/>
      <c r="D93" s="114">
        <f t="shared" si="17"/>
        <v>0</v>
      </c>
      <c r="E93" s="114">
        <f t="shared" si="18"/>
        <v>0</v>
      </c>
      <c r="F93" s="26">
        <f t="shared" si="19"/>
        <v>0</v>
      </c>
      <c r="G93" s="26">
        <f t="shared" si="20"/>
        <v>0</v>
      </c>
      <c r="H93" s="26">
        <f t="shared" si="21"/>
        <v>0</v>
      </c>
      <c r="I93" s="26">
        <f t="shared" si="22"/>
        <v>0</v>
      </c>
      <c r="J93" s="26">
        <f t="shared" si="23"/>
        <v>0</v>
      </c>
      <c r="K93" s="26">
        <f t="shared" ca="1" si="24"/>
        <v>1.5806490589635534E-3</v>
      </c>
      <c r="L93" s="26">
        <f t="shared" ca="1" si="25"/>
        <v>2.4984514476023667E-6</v>
      </c>
      <c r="M93" s="26">
        <f t="shared" ca="1" si="26"/>
        <v>736.73015358491432</v>
      </c>
      <c r="N93" s="26">
        <f t="shared" ca="1" si="27"/>
        <v>7.6208523824166363</v>
      </c>
      <c r="O93" s="26">
        <f t="shared" ca="1" si="28"/>
        <v>4508.7191552465511</v>
      </c>
      <c r="P93">
        <f t="shared" ca="1" si="29"/>
        <v>-1.5806490589635534E-3</v>
      </c>
    </row>
    <row r="94" spans="1:16">
      <c r="A94" s="112"/>
      <c r="B94" s="112"/>
      <c r="D94" s="114">
        <f t="shared" si="17"/>
        <v>0</v>
      </c>
      <c r="E94" s="114">
        <f t="shared" si="18"/>
        <v>0</v>
      </c>
      <c r="F94" s="26">
        <f t="shared" si="19"/>
        <v>0</v>
      </c>
      <c r="G94" s="26">
        <f t="shared" si="20"/>
        <v>0</v>
      </c>
      <c r="H94" s="26">
        <f t="shared" si="21"/>
        <v>0</v>
      </c>
      <c r="I94" s="26">
        <f t="shared" si="22"/>
        <v>0</v>
      </c>
      <c r="J94" s="26">
        <f t="shared" si="23"/>
        <v>0</v>
      </c>
      <c r="K94" s="26">
        <f t="shared" ca="1" si="24"/>
        <v>1.5806490589635534E-3</v>
      </c>
      <c r="L94" s="26">
        <f t="shared" ca="1" si="25"/>
        <v>2.4984514476023667E-6</v>
      </c>
      <c r="M94" s="26">
        <f t="shared" ca="1" si="26"/>
        <v>736.73015358491432</v>
      </c>
      <c r="N94" s="26">
        <f t="shared" ca="1" si="27"/>
        <v>7.6208523824166363</v>
      </c>
      <c r="O94" s="26">
        <f t="shared" ca="1" si="28"/>
        <v>4508.7191552465511</v>
      </c>
      <c r="P94">
        <f t="shared" ca="1" si="29"/>
        <v>-1.5806490589635534E-3</v>
      </c>
    </row>
    <row r="95" spans="1:16">
      <c r="A95" s="112"/>
      <c r="B95" s="112"/>
      <c r="D95" s="114">
        <f t="shared" si="17"/>
        <v>0</v>
      </c>
      <c r="E95" s="114">
        <f t="shared" si="18"/>
        <v>0</v>
      </c>
      <c r="F95" s="26">
        <f t="shared" si="19"/>
        <v>0</v>
      </c>
      <c r="G95" s="26">
        <f t="shared" si="20"/>
        <v>0</v>
      </c>
      <c r="H95" s="26">
        <f t="shared" si="21"/>
        <v>0</v>
      </c>
      <c r="I95" s="26">
        <f t="shared" si="22"/>
        <v>0</v>
      </c>
      <c r="J95" s="26">
        <f t="shared" si="23"/>
        <v>0</v>
      </c>
      <c r="K95" s="26">
        <f t="shared" ca="1" si="24"/>
        <v>1.5806490589635534E-3</v>
      </c>
      <c r="L95" s="26">
        <f t="shared" ca="1" si="25"/>
        <v>2.4984514476023667E-6</v>
      </c>
      <c r="M95" s="26">
        <f t="shared" ca="1" si="26"/>
        <v>736.73015358491432</v>
      </c>
      <c r="N95" s="26">
        <f t="shared" ca="1" si="27"/>
        <v>7.6208523824166363</v>
      </c>
      <c r="O95" s="26">
        <f t="shared" ca="1" si="28"/>
        <v>4508.7191552465511</v>
      </c>
      <c r="P95">
        <f t="shared" ca="1" si="29"/>
        <v>-1.5806490589635534E-3</v>
      </c>
    </row>
    <row r="96" spans="1:16">
      <c r="A96" s="112"/>
      <c r="B96" s="112"/>
      <c r="D96" s="114">
        <f t="shared" si="17"/>
        <v>0</v>
      </c>
      <c r="E96" s="114">
        <f t="shared" si="18"/>
        <v>0</v>
      </c>
      <c r="F96" s="26">
        <f t="shared" si="19"/>
        <v>0</v>
      </c>
      <c r="G96" s="26">
        <f t="shared" si="20"/>
        <v>0</v>
      </c>
      <c r="H96" s="26">
        <f t="shared" si="21"/>
        <v>0</v>
      </c>
      <c r="I96" s="26">
        <f t="shared" si="22"/>
        <v>0</v>
      </c>
      <c r="J96" s="26">
        <f t="shared" si="23"/>
        <v>0</v>
      </c>
      <c r="K96" s="26">
        <f t="shared" ca="1" si="24"/>
        <v>1.5806490589635534E-3</v>
      </c>
      <c r="L96" s="26">
        <f t="shared" ca="1" si="25"/>
        <v>2.4984514476023667E-6</v>
      </c>
      <c r="M96" s="26">
        <f t="shared" ca="1" si="26"/>
        <v>736.73015358491432</v>
      </c>
      <c r="N96" s="26">
        <f t="shared" ca="1" si="27"/>
        <v>7.6208523824166363</v>
      </c>
      <c r="O96" s="26">
        <f t="shared" ca="1" si="28"/>
        <v>4508.7191552465511</v>
      </c>
      <c r="P96">
        <f t="shared" ca="1" si="29"/>
        <v>-1.5806490589635534E-3</v>
      </c>
    </row>
    <row r="97" spans="1:16">
      <c r="A97" s="112"/>
      <c r="B97" s="112"/>
      <c r="D97" s="114">
        <f t="shared" si="17"/>
        <v>0</v>
      </c>
      <c r="E97" s="114">
        <f t="shared" si="18"/>
        <v>0</v>
      </c>
      <c r="F97" s="26">
        <f t="shared" si="19"/>
        <v>0</v>
      </c>
      <c r="G97" s="26">
        <f t="shared" si="20"/>
        <v>0</v>
      </c>
      <c r="H97" s="26">
        <f t="shared" si="21"/>
        <v>0</v>
      </c>
      <c r="I97" s="26">
        <f t="shared" si="22"/>
        <v>0</v>
      </c>
      <c r="J97" s="26">
        <f t="shared" si="23"/>
        <v>0</v>
      </c>
      <c r="K97" s="26">
        <f t="shared" ca="1" si="24"/>
        <v>1.5806490589635534E-3</v>
      </c>
      <c r="L97" s="26">
        <f t="shared" ca="1" si="25"/>
        <v>2.4984514476023667E-6</v>
      </c>
      <c r="M97" s="26">
        <f t="shared" ca="1" si="26"/>
        <v>736.73015358491432</v>
      </c>
      <c r="N97" s="26">
        <f t="shared" ca="1" si="27"/>
        <v>7.6208523824166363</v>
      </c>
      <c r="O97" s="26">
        <f t="shared" ca="1" si="28"/>
        <v>4508.7191552465511</v>
      </c>
      <c r="P97">
        <f t="shared" ca="1" si="29"/>
        <v>-1.5806490589635534E-3</v>
      </c>
    </row>
    <row r="98" spans="1:16">
      <c r="A98" s="112"/>
      <c r="B98" s="112"/>
      <c r="D98" s="114">
        <f t="shared" si="17"/>
        <v>0</v>
      </c>
      <c r="E98" s="114">
        <f t="shared" si="18"/>
        <v>0</v>
      </c>
      <c r="F98" s="26">
        <f t="shared" si="19"/>
        <v>0</v>
      </c>
      <c r="G98" s="26">
        <f t="shared" si="20"/>
        <v>0</v>
      </c>
      <c r="H98" s="26">
        <f t="shared" si="21"/>
        <v>0</v>
      </c>
      <c r="I98" s="26">
        <f t="shared" si="22"/>
        <v>0</v>
      </c>
      <c r="J98" s="26">
        <f t="shared" si="23"/>
        <v>0</v>
      </c>
      <c r="K98" s="26">
        <f t="shared" ca="1" si="24"/>
        <v>1.5806490589635534E-3</v>
      </c>
      <c r="L98" s="26">
        <f t="shared" ca="1" si="25"/>
        <v>2.4984514476023667E-6</v>
      </c>
      <c r="M98" s="26">
        <f t="shared" ca="1" si="26"/>
        <v>736.73015358491432</v>
      </c>
      <c r="N98" s="26">
        <f t="shared" ca="1" si="27"/>
        <v>7.6208523824166363</v>
      </c>
      <c r="O98" s="26">
        <f t="shared" ca="1" si="28"/>
        <v>4508.7191552465511</v>
      </c>
      <c r="P98">
        <f t="shared" ca="1" si="29"/>
        <v>-1.5806490589635534E-3</v>
      </c>
    </row>
    <row r="99" spans="1:16">
      <c r="A99" s="112"/>
      <c r="B99" s="112"/>
      <c r="D99" s="114">
        <f t="shared" si="17"/>
        <v>0</v>
      </c>
      <c r="E99" s="114">
        <f t="shared" si="18"/>
        <v>0</v>
      </c>
      <c r="F99" s="26">
        <f t="shared" si="19"/>
        <v>0</v>
      </c>
      <c r="G99" s="26">
        <f t="shared" si="20"/>
        <v>0</v>
      </c>
      <c r="H99" s="26">
        <f t="shared" si="21"/>
        <v>0</v>
      </c>
      <c r="I99" s="26">
        <f t="shared" si="22"/>
        <v>0</v>
      </c>
      <c r="J99" s="26">
        <f t="shared" si="23"/>
        <v>0</v>
      </c>
      <c r="K99" s="26">
        <f t="shared" ca="1" si="24"/>
        <v>1.5806490589635534E-3</v>
      </c>
      <c r="L99" s="26">
        <f t="shared" ca="1" si="25"/>
        <v>2.4984514476023667E-6</v>
      </c>
      <c r="M99" s="26">
        <f t="shared" ca="1" si="26"/>
        <v>736.73015358491432</v>
      </c>
      <c r="N99" s="26">
        <f t="shared" ca="1" si="27"/>
        <v>7.6208523824166363</v>
      </c>
      <c r="O99" s="26">
        <f t="shared" ca="1" si="28"/>
        <v>4508.7191552465511</v>
      </c>
      <c r="P99">
        <f t="shared" ca="1" si="29"/>
        <v>-1.5806490589635534E-3</v>
      </c>
    </row>
    <row r="100" spans="1:16">
      <c r="A100" s="112"/>
      <c r="B100" s="112"/>
      <c r="D100" s="114">
        <f t="shared" si="17"/>
        <v>0</v>
      </c>
      <c r="E100" s="114">
        <f t="shared" si="18"/>
        <v>0</v>
      </c>
      <c r="F100" s="26">
        <f t="shared" si="19"/>
        <v>0</v>
      </c>
      <c r="G100" s="26">
        <f t="shared" si="20"/>
        <v>0</v>
      </c>
      <c r="H100" s="26">
        <f t="shared" si="21"/>
        <v>0</v>
      </c>
      <c r="I100" s="26">
        <f t="shared" si="22"/>
        <v>0</v>
      </c>
      <c r="J100" s="26">
        <f t="shared" si="23"/>
        <v>0</v>
      </c>
      <c r="K100" s="26">
        <f t="shared" ca="1" si="24"/>
        <v>1.5806490589635534E-3</v>
      </c>
      <c r="L100" s="26">
        <f t="shared" ca="1" si="25"/>
        <v>2.4984514476023667E-6</v>
      </c>
      <c r="M100" s="26">
        <f t="shared" ca="1" si="26"/>
        <v>736.73015358491432</v>
      </c>
      <c r="N100" s="26">
        <f t="shared" ca="1" si="27"/>
        <v>7.6208523824166363</v>
      </c>
      <c r="O100" s="26">
        <f t="shared" ca="1" si="28"/>
        <v>4508.7191552465511</v>
      </c>
      <c r="P100">
        <f t="shared" ca="1" si="29"/>
        <v>-1.5806490589635534E-3</v>
      </c>
    </row>
    <row r="101" spans="1:16">
      <c r="A101" s="112"/>
      <c r="B101" s="112"/>
      <c r="D101" s="114">
        <f t="shared" si="17"/>
        <v>0</v>
      </c>
      <c r="E101" s="114">
        <f t="shared" si="18"/>
        <v>0</v>
      </c>
      <c r="F101" s="26">
        <f t="shared" si="19"/>
        <v>0</v>
      </c>
      <c r="G101" s="26">
        <f t="shared" si="20"/>
        <v>0</v>
      </c>
      <c r="H101" s="26">
        <f t="shared" si="21"/>
        <v>0</v>
      </c>
      <c r="I101" s="26">
        <f t="shared" si="22"/>
        <v>0</v>
      </c>
      <c r="J101" s="26">
        <f t="shared" si="23"/>
        <v>0</v>
      </c>
      <c r="K101" s="26">
        <f t="shared" ca="1" si="24"/>
        <v>1.5806490589635534E-3</v>
      </c>
      <c r="L101" s="26">
        <f t="shared" ca="1" si="25"/>
        <v>2.4984514476023667E-6</v>
      </c>
      <c r="M101" s="26">
        <f t="shared" ca="1" si="26"/>
        <v>736.73015358491432</v>
      </c>
      <c r="N101" s="26">
        <f t="shared" ca="1" si="27"/>
        <v>7.6208523824166363</v>
      </c>
      <c r="O101" s="26">
        <f t="shared" ca="1" si="28"/>
        <v>4508.7191552465511</v>
      </c>
      <c r="P101">
        <f t="shared" ca="1" si="29"/>
        <v>-1.5806490589635534E-3</v>
      </c>
    </row>
    <row r="102" spans="1:16">
      <c r="A102" s="112"/>
      <c r="B102" s="112"/>
      <c r="D102" s="114">
        <f t="shared" si="17"/>
        <v>0</v>
      </c>
      <c r="E102" s="114">
        <f t="shared" si="18"/>
        <v>0</v>
      </c>
      <c r="F102" s="26">
        <f t="shared" si="19"/>
        <v>0</v>
      </c>
      <c r="G102" s="26">
        <f t="shared" si="20"/>
        <v>0</v>
      </c>
      <c r="H102" s="26">
        <f t="shared" si="21"/>
        <v>0</v>
      </c>
      <c r="I102" s="26">
        <f t="shared" si="22"/>
        <v>0</v>
      </c>
      <c r="J102" s="26">
        <f t="shared" si="23"/>
        <v>0</v>
      </c>
      <c r="K102" s="26">
        <f t="shared" ca="1" si="24"/>
        <v>1.5806490589635534E-3</v>
      </c>
      <c r="L102" s="26">
        <f t="shared" ca="1" si="25"/>
        <v>2.4984514476023667E-6</v>
      </c>
      <c r="M102" s="26">
        <f t="shared" ca="1" si="26"/>
        <v>736.73015358491432</v>
      </c>
      <c r="N102" s="26">
        <f t="shared" ca="1" si="27"/>
        <v>7.6208523824166363</v>
      </c>
      <c r="O102" s="26">
        <f t="shared" ca="1" si="28"/>
        <v>4508.7191552465511</v>
      </c>
      <c r="P102">
        <f t="shared" ca="1" si="29"/>
        <v>-1.5806490589635534E-3</v>
      </c>
    </row>
    <row r="103" spans="1:16">
      <c r="A103" s="112"/>
      <c r="B103" s="112"/>
      <c r="D103" s="114">
        <f t="shared" si="17"/>
        <v>0</v>
      </c>
      <c r="E103" s="114">
        <f t="shared" si="18"/>
        <v>0</v>
      </c>
      <c r="F103" s="26">
        <f t="shared" si="19"/>
        <v>0</v>
      </c>
      <c r="G103" s="26">
        <f t="shared" si="20"/>
        <v>0</v>
      </c>
      <c r="H103" s="26">
        <f t="shared" si="21"/>
        <v>0</v>
      </c>
      <c r="I103" s="26">
        <f t="shared" si="22"/>
        <v>0</v>
      </c>
      <c r="J103" s="26">
        <f t="shared" si="23"/>
        <v>0</v>
      </c>
      <c r="K103" s="26">
        <f t="shared" ca="1" si="24"/>
        <v>1.5806490589635534E-3</v>
      </c>
      <c r="L103" s="26">
        <f t="shared" ca="1" si="25"/>
        <v>2.4984514476023667E-6</v>
      </c>
      <c r="M103" s="26">
        <f t="shared" ca="1" si="26"/>
        <v>736.73015358491432</v>
      </c>
      <c r="N103" s="26">
        <f t="shared" ca="1" si="27"/>
        <v>7.6208523824166363</v>
      </c>
      <c r="O103" s="26">
        <f t="shared" ca="1" si="28"/>
        <v>4508.7191552465511</v>
      </c>
      <c r="P103">
        <f t="shared" ca="1" si="29"/>
        <v>-1.5806490589635534E-3</v>
      </c>
    </row>
    <row r="104" spans="1:16">
      <c r="A104" s="112"/>
      <c r="B104" s="112"/>
      <c r="D104" s="114">
        <f t="shared" si="17"/>
        <v>0</v>
      </c>
      <c r="E104" s="114">
        <f t="shared" si="18"/>
        <v>0</v>
      </c>
      <c r="F104" s="26">
        <f t="shared" si="19"/>
        <v>0</v>
      </c>
      <c r="G104" s="26">
        <f t="shared" si="20"/>
        <v>0</v>
      </c>
      <c r="H104" s="26">
        <f t="shared" si="21"/>
        <v>0</v>
      </c>
      <c r="I104" s="26">
        <f t="shared" si="22"/>
        <v>0</v>
      </c>
      <c r="J104" s="26">
        <f t="shared" si="23"/>
        <v>0</v>
      </c>
      <c r="K104" s="26">
        <f t="shared" ca="1" si="24"/>
        <v>1.5806490589635534E-3</v>
      </c>
      <c r="L104" s="26">
        <f t="shared" ca="1" si="25"/>
        <v>2.4984514476023667E-6</v>
      </c>
      <c r="M104" s="26">
        <f t="shared" ca="1" si="26"/>
        <v>736.73015358491432</v>
      </c>
      <c r="N104" s="26">
        <f t="shared" ca="1" si="27"/>
        <v>7.6208523824166363</v>
      </c>
      <c r="O104" s="26">
        <f t="shared" ca="1" si="28"/>
        <v>4508.7191552465511</v>
      </c>
      <c r="P104">
        <f t="shared" ca="1" si="29"/>
        <v>-1.5806490589635534E-3</v>
      </c>
    </row>
    <row r="105" spans="1:16">
      <c r="A105" s="112"/>
      <c r="B105" s="112"/>
      <c r="D105" s="114">
        <f t="shared" si="17"/>
        <v>0</v>
      </c>
      <c r="E105" s="114">
        <f t="shared" si="18"/>
        <v>0</v>
      </c>
      <c r="F105" s="26">
        <f t="shared" si="19"/>
        <v>0</v>
      </c>
      <c r="G105" s="26">
        <f t="shared" si="20"/>
        <v>0</v>
      </c>
      <c r="H105" s="26">
        <f t="shared" si="21"/>
        <v>0</v>
      </c>
      <c r="I105" s="26">
        <f t="shared" si="22"/>
        <v>0</v>
      </c>
      <c r="J105" s="26">
        <f t="shared" si="23"/>
        <v>0</v>
      </c>
      <c r="K105" s="26">
        <f t="shared" ca="1" si="24"/>
        <v>1.5806490589635534E-3</v>
      </c>
      <c r="L105" s="26">
        <f t="shared" ca="1" si="25"/>
        <v>2.4984514476023667E-6</v>
      </c>
      <c r="M105" s="26">
        <f t="shared" ca="1" si="26"/>
        <v>736.73015358491432</v>
      </c>
      <c r="N105" s="26">
        <f t="shared" ca="1" si="27"/>
        <v>7.6208523824166363</v>
      </c>
      <c r="O105" s="26">
        <f t="shared" ca="1" si="28"/>
        <v>4508.7191552465511</v>
      </c>
      <c r="P105">
        <f t="shared" ca="1" si="29"/>
        <v>-1.5806490589635534E-3</v>
      </c>
    </row>
    <row r="106" spans="1:16">
      <c r="A106" s="112"/>
      <c r="B106" s="112"/>
      <c r="D106" s="114">
        <f t="shared" si="17"/>
        <v>0</v>
      </c>
      <c r="E106" s="114">
        <f t="shared" si="18"/>
        <v>0</v>
      </c>
      <c r="F106" s="26">
        <f t="shared" si="19"/>
        <v>0</v>
      </c>
      <c r="G106" s="26">
        <f t="shared" si="20"/>
        <v>0</v>
      </c>
      <c r="H106" s="26">
        <f t="shared" si="21"/>
        <v>0</v>
      </c>
      <c r="I106" s="26">
        <f t="shared" si="22"/>
        <v>0</v>
      </c>
      <c r="J106" s="26">
        <f t="shared" si="23"/>
        <v>0</v>
      </c>
      <c r="K106" s="26">
        <f t="shared" ca="1" si="24"/>
        <v>1.5806490589635534E-3</v>
      </c>
      <c r="L106" s="26">
        <f t="shared" ca="1" si="25"/>
        <v>2.4984514476023667E-6</v>
      </c>
      <c r="M106" s="26">
        <f t="shared" ca="1" si="26"/>
        <v>736.73015358491432</v>
      </c>
      <c r="N106" s="26">
        <f t="shared" ca="1" si="27"/>
        <v>7.6208523824166363</v>
      </c>
      <c r="O106" s="26">
        <f t="shared" ca="1" si="28"/>
        <v>4508.7191552465511</v>
      </c>
      <c r="P106">
        <f t="shared" ca="1" si="29"/>
        <v>-1.5806490589635534E-3</v>
      </c>
    </row>
    <row r="107" spans="1:16">
      <c r="A107" s="112"/>
      <c r="B107" s="112"/>
      <c r="D107" s="114">
        <f t="shared" si="17"/>
        <v>0</v>
      </c>
      <c r="E107" s="114">
        <f t="shared" si="18"/>
        <v>0</v>
      </c>
      <c r="F107" s="26">
        <f t="shared" si="19"/>
        <v>0</v>
      </c>
      <c r="G107" s="26">
        <f t="shared" si="20"/>
        <v>0</v>
      </c>
      <c r="H107" s="26">
        <f t="shared" si="21"/>
        <v>0</v>
      </c>
      <c r="I107" s="26">
        <f t="shared" si="22"/>
        <v>0</v>
      </c>
      <c r="J107" s="26">
        <f t="shared" si="23"/>
        <v>0</v>
      </c>
      <c r="K107" s="26">
        <f t="shared" ca="1" si="24"/>
        <v>1.5806490589635534E-3</v>
      </c>
      <c r="L107" s="26">
        <f t="shared" ca="1" si="25"/>
        <v>2.4984514476023667E-6</v>
      </c>
      <c r="M107" s="26">
        <f t="shared" ca="1" si="26"/>
        <v>736.73015358491432</v>
      </c>
      <c r="N107" s="26">
        <f t="shared" ca="1" si="27"/>
        <v>7.6208523824166363</v>
      </c>
      <c r="O107" s="26">
        <f t="shared" ca="1" si="28"/>
        <v>4508.7191552465511</v>
      </c>
      <c r="P107">
        <f t="shared" ca="1" si="29"/>
        <v>-1.5806490589635534E-3</v>
      </c>
    </row>
    <row r="108" spans="1:16">
      <c r="A108" s="112"/>
      <c r="B108" s="112"/>
      <c r="D108" s="114">
        <f t="shared" si="17"/>
        <v>0</v>
      </c>
      <c r="E108" s="114">
        <f t="shared" si="18"/>
        <v>0</v>
      </c>
      <c r="F108" s="26">
        <f t="shared" si="19"/>
        <v>0</v>
      </c>
      <c r="G108" s="26">
        <f t="shared" si="20"/>
        <v>0</v>
      </c>
      <c r="H108" s="26">
        <f t="shared" si="21"/>
        <v>0</v>
      </c>
      <c r="I108" s="26">
        <f t="shared" si="22"/>
        <v>0</v>
      </c>
      <c r="J108" s="26">
        <f t="shared" si="23"/>
        <v>0</v>
      </c>
      <c r="K108" s="26">
        <f t="shared" ca="1" si="24"/>
        <v>1.5806490589635534E-3</v>
      </c>
      <c r="L108" s="26">
        <f t="shared" ca="1" si="25"/>
        <v>2.4984514476023667E-6</v>
      </c>
      <c r="M108" s="26">
        <f t="shared" ca="1" si="26"/>
        <v>736.73015358491432</v>
      </c>
      <c r="N108" s="26">
        <f t="shared" ca="1" si="27"/>
        <v>7.6208523824166363</v>
      </c>
      <c r="O108" s="26">
        <f t="shared" ca="1" si="28"/>
        <v>4508.7191552465511</v>
      </c>
      <c r="P108">
        <f t="shared" ca="1" si="29"/>
        <v>-1.5806490589635534E-3</v>
      </c>
    </row>
    <row r="109" spans="1:16">
      <c r="A109" s="112"/>
      <c r="B109" s="112"/>
      <c r="D109" s="114">
        <f t="shared" si="17"/>
        <v>0</v>
      </c>
      <c r="E109" s="114">
        <f t="shared" si="18"/>
        <v>0</v>
      </c>
      <c r="F109" s="26">
        <f t="shared" si="19"/>
        <v>0</v>
      </c>
      <c r="G109" s="26">
        <f t="shared" si="20"/>
        <v>0</v>
      </c>
      <c r="H109" s="26">
        <f t="shared" si="21"/>
        <v>0</v>
      </c>
      <c r="I109" s="26">
        <f t="shared" si="22"/>
        <v>0</v>
      </c>
      <c r="J109" s="26">
        <f t="shared" si="23"/>
        <v>0</v>
      </c>
      <c r="K109" s="26">
        <f t="shared" ca="1" si="24"/>
        <v>1.5806490589635534E-3</v>
      </c>
      <c r="L109" s="26">
        <f t="shared" ca="1" si="25"/>
        <v>2.4984514476023667E-6</v>
      </c>
      <c r="M109" s="26">
        <f t="shared" ca="1" si="26"/>
        <v>736.73015358491432</v>
      </c>
      <c r="N109" s="26">
        <f t="shared" ca="1" si="27"/>
        <v>7.6208523824166363</v>
      </c>
      <c r="O109" s="26">
        <f t="shared" ca="1" si="28"/>
        <v>4508.7191552465511</v>
      </c>
      <c r="P109">
        <f t="shared" ca="1" si="29"/>
        <v>-1.5806490589635534E-3</v>
      </c>
    </row>
    <row r="110" spans="1:16">
      <c r="A110" s="112"/>
      <c r="B110" s="112"/>
      <c r="D110" s="114">
        <f t="shared" si="17"/>
        <v>0</v>
      </c>
      <c r="E110" s="114">
        <f t="shared" si="18"/>
        <v>0</v>
      </c>
      <c r="F110" s="26">
        <f t="shared" si="19"/>
        <v>0</v>
      </c>
      <c r="G110" s="26">
        <f t="shared" si="20"/>
        <v>0</v>
      </c>
      <c r="H110" s="26">
        <f t="shared" si="21"/>
        <v>0</v>
      </c>
      <c r="I110" s="26">
        <f t="shared" si="22"/>
        <v>0</v>
      </c>
      <c r="J110" s="26">
        <f t="shared" si="23"/>
        <v>0</v>
      </c>
      <c r="K110" s="26">
        <f t="shared" ca="1" si="24"/>
        <v>1.5806490589635534E-3</v>
      </c>
      <c r="L110" s="26">
        <f t="shared" ca="1" si="25"/>
        <v>2.4984514476023667E-6</v>
      </c>
      <c r="M110" s="26">
        <f t="shared" ca="1" si="26"/>
        <v>736.73015358491432</v>
      </c>
      <c r="N110" s="26">
        <f t="shared" ca="1" si="27"/>
        <v>7.6208523824166363</v>
      </c>
      <c r="O110" s="26">
        <f t="shared" ca="1" si="28"/>
        <v>4508.7191552465511</v>
      </c>
      <c r="P110">
        <f t="shared" ca="1" si="29"/>
        <v>-1.5806490589635534E-3</v>
      </c>
    </row>
    <row r="111" spans="1:16">
      <c r="A111" s="112"/>
      <c r="B111" s="112"/>
      <c r="D111" s="114">
        <f t="shared" si="17"/>
        <v>0</v>
      </c>
      <c r="E111" s="114">
        <f t="shared" si="18"/>
        <v>0</v>
      </c>
      <c r="F111" s="26">
        <f t="shared" si="19"/>
        <v>0</v>
      </c>
      <c r="G111" s="26">
        <f t="shared" si="20"/>
        <v>0</v>
      </c>
      <c r="H111" s="26">
        <f t="shared" si="21"/>
        <v>0</v>
      </c>
      <c r="I111" s="26">
        <f t="shared" si="22"/>
        <v>0</v>
      </c>
      <c r="J111" s="26">
        <f t="shared" si="23"/>
        <v>0</v>
      </c>
      <c r="K111" s="26">
        <f t="shared" ca="1" si="24"/>
        <v>1.5806490589635534E-3</v>
      </c>
      <c r="L111" s="26">
        <f t="shared" ca="1" si="25"/>
        <v>2.4984514476023667E-6</v>
      </c>
      <c r="M111" s="26">
        <f t="shared" ca="1" si="26"/>
        <v>736.73015358491432</v>
      </c>
      <c r="N111" s="26">
        <f t="shared" ca="1" si="27"/>
        <v>7.6208523824166363</v>
      </c>
      <c r="O111" s="26">
        <f t="shared" ca="1" si="28"/>
        <v>4508.7191552465511</v>
      </c>
      <c r="P111">
        <f t="shared" ca="1" si="29"/>
        <v>-1.5806490589635534E-3</v>
      </c>
    </row>
    <row r="112" spans="1:16">
      <c r="A112" s="112"/>
      <c r="B112" s="112"/>
      <c r="D112" s="114">
        <f t="shared" si="17"/>
        <v>0</v>
      </c>
      <c r="E112" s="114">
        <f t="shared" si="18"/>
        <v>0</v>
      </c>
      <c r="F112" s="26">
        <f t="shared" si="19"/>
        <v>0</v>
      </c>
      <c r="G112" s="26">
        <f t="shared" si="20"/>
        <v>0</v>
      </c>
      <c r="H112" s="26">
        <f t="shared" si="21"/>
        <v>0</v>
      </c>
      <c r="I112" s="26">
        <f t="shared" si="22"/>
        <v>0</v>
      </c>
      <c r="J112" s="26">
        <f t="shared" si="23"/>
        <v>0</v>
      </c>
      <c r="K112" s="26">
        <f t="shared" ca="1" si="24"/>
        <v>1.5806490589635534E-3</v>
      </c>
      <c r="L112" s="26">
        <f t="shared" ca="1" si="25"/>
        <v>2.4984514476023667E-6</v>
      </c>
      <c r="M112" s="26">
        <f t="shared" ca="1" si="26"/>
        <v>736.73015358491432</v>
      </c>
      <c r="N112" s="26">
        <f t="shared" ca="1" si="27"/>
        <v>7.6208523824166363</v>
      </c>
      <c r="O112" s="26">
        <f t="shared" ca="1" si="28"/>
        <v>4508.7191552465511</v>
      </c>
      <c r="P112">
        <f t="shared" ca="1" si="29"/>
        <v>-1.5806490589635534E-3</v>
      </c>
    </row>
    <row r="113" spans="1:16">
      <c r="A113" s="112"/>
      <c r="B113" s="112"/>
      <c r="D113" s="114">
        <f t="shared" si="17"/>
        <v>0</v>
      </c>
      <c r="E113" s="114">
        <f t="shared" si="18"/>
        <v>0</v>
      </c>
      <c r="F113" s="26">
        <f t="shared" si="19"/>
        <v>0</v>
      </c>
      <c r="G113" s="26">
        <f t="shared" si="20"/>
        <v>0</v>
      </c>
      <c r="H113" s="26">
        <f t="shared" si="21"/>
        <v>0</v>
      </c>
      <c r="I113" s="26">
        <f t="shared" si="22"/>
        <v>0</v>
      </c>
      <c r="J113" s="26">
        <f t="shared" si="23"/>
        <v>0</v>
      </c>
      <c r="K113" s="26">
        <f t="shared" ca="1" si="24"/>
        <v>1.5806490589635534E-3</v>
      </c>
      <c r="L113" s="26">
        <f t="shared" ca="1" si="25"/>
        <v>2.4984514476023667E-6</v>
      </c>
      <c r="M113" s="26">
        <f t="shared" ca="1" si="26"/>
        <v>736.73015358491432</v>
      </c>
      <c r="N113" s="26">
        <f t="shared" ca="1" si="27"/>
        <v>7.6208523824166363</v>
      </c>
      <c r="O113" s="26">
        <f t="shared" ca="1" si="28"/>
        <v>4508.7191552465511</v>
      </c>
      <c r="P113">
        <f t="shared" ca="1" si="29"/>
        <v>-1.5806490589635534E-3</v>
      </c>
    </row>
    <row r="114" spans="1:16">
      <c r="A114" s="112"/>
      <c r="B114" s="112"/>
      <c r="D114" s="114">
        <f t="shared" si="17"/>
        <v>0</v>
      </c>
      <c r="E114" s="114">
        <f t="shared" si="18"/>
        <v>0</v>
      </c>
      <c r="F114" s="26">
        <f t="shared" si="19"/>
        <v>0</v>
      </c>
      <c r="G114" s="26">
        <f t="shared" si="20"/>
        <v>0</v>
      </c>
      <c r="H114" s="26">
        <f t="shared" si="21"/>
        <v>0</v>
      </c>
      <c r="I114" s="26">
        <f t="shared" si="22"/>
        <v>0</v>
      </c>
      <c r="J114" s="26">
        <f t="shared" si="23"/>
        <v>0</v>
      </c>
      <c r="K114" s="26">
        <f t="shared" ca="1" si="24"/>
        <v>1.5806490589635534E-3</v>
      </c>
      <c r="L114" s="26">
        <f t="shared" ca="1" si="25"/>
        <v>2.4984514476023667E-6</v>
      </c>
      <c r="M114" s="26">
        <f t="shared" ca="1" si="26"/>
        <v>736.73015358491432</v>
      </c>
      <c r="N114" s="26">
        <f t="shared" ca="1" si="27"/>
        <v>7.6208523824166363</v>
      </c>
      <c r="O114" s="26">
        <f t="shared" ca="1" si="28"/>
        <v>4508.7191552465511</v>
      </c>
      <c r="P114">
        <f t="shared" ca="1" si="29"/>
        <v>-1.5806490589635534E-3</v>
      </c>
    </row>
    <row r="115" spans="1:16">
      <c r="A115" s="112"/>
      <c r="B115" s="112"/>
      <c r="D115" s="114">
        <f t="shared" si="17"/>
        <v>0</v>
      </c>
      <c r="E115" s="114">
        <f t="shared" si="18"/>
        <v>0</v>
      </c>
      <c r="F115" s="26">
        <f t="shared" si="19"/>
        <v>0</v>
      </c>
      <c r="G115" s="26">
        <f t="shared" si="20"/>
        <v>0</v>
      </c>
      <c r="H115" s="26">
        <f t="shared" si="21"/>
        <v>0</v>
      </c>
      <c r="I115" s="26">
        <f t="shared" si="22"/>
        <v>0</v>
      </c>
      <c r="J115" s="26">
        <f t="shared" si="23"/>
        <v>0</v>
      </c>
      <c r="K115" s="26">
        <f t="shared" ca="1" si="24"/>
        <v>1.5806490589635534E-3</v>
      </c>
      <c r="L115" s="26">
        <f t="shared" ca="1" si="25"/>
        <v>2.4984514476023667E-6</v>
      </c>
      <c r="M115" s="26">
        <f t="shared" ca="1" si="26"/>
        <v>736.73015358491432</v>
      </c>
      <c r="N115" s="26">
        <f t="shared" ca="1" si="27"/>
        <v>7.6208523824166363</v>
      </c>
      <c r="O115" s="26">
        <f t="shared" ca="1" si="28"/>
        <v>4508.7191552465511</v>
      </c>
      <c r="P115">
        <f t="shared" ca="1" si="29"/>
        <v>-1.5806490589635534E-3</v>
      </c>
    </row>
    <row r="116" spans="1:16">
      <c r="A116" s="112"/>
      <c r="B116" s="112"/>
      <c r="D116" s="114">
        <f t="shared" si="17"/>
        <v>0</v>
      </c>
      <c r="E116" s="114">
        <f t="shared" si="18"/>
        <v>0</v>
      </c>
      <c r="F116" s="26">
        <f t="shared" si="19"/>
        <v>0</v>
      </c>
      <c r="G116" s="26">
        <f t="shared" si="20"/>
        <v>0</v>
      </c>
      <c r="H116" s="26">
        <f t="shared" si="21"/>
        <v>0</v>
      </c>
      <c r="I116" s="26">
        <f t="shared" si="22"/>
        <v>0</v>
      </c>
      <c r="J116" s="26">
        <f t="shared" si="23"/>
        <v>0</v>
      </c>
      <c r="K116" s="26">
        <f t="shared" ca="1" si="24"/>
        <v>1.5806490589635534E-3</v>
      </c>
      <c r="L116" s="26">
        <f t="shared" ca="1" si="25"/>
        <v>2.4984514476023667E-6</v>
      </c>
      <c r="M116" s="26">
        <f t="shared" ca="1" si="26"/>
        <v>736.73015358491432</v>
      </c>
      <c r="N116" s="26">
        <f t="shared" ca="1" si="27"/>
        <v>7.6208523824166363</v>
      </c>
      <c r="O116" s="26">
        <f t="shared" ca="1" si="28"/>
        <v>4508.7191552465511</v>
      </c>
      <c r="P116">
        <f t="shared" ca="1" si="29"/>
        <v>-1.5806490589635534E-3</v>
      </c>
    </row>
    <row r="117" spans="1:16">
      <c r="A117" s="112"/>
      <c r="B117" s="112"/>
      <c r="D117" s="114">
        <f t="shared" si="17"/>
        <v>0</v>
      </c>
      <c r="E117" s="114">
        <f t="shared" si="18"/>
        <v>0</v>
      </c>
      <c r="F117" s="26">
        <f t="shared" si="19"/>
        <v>0</v>
      </c>
      <c r="G117" s="26">
        <f t="shared" si="20"/>
        <v>0</v>
      </c>
      <c r="H117" s="26">
        <f t="shared" si="21"/>
        <v>0</v>
      </c>
      <c r="I117" s="26">
        <f t="shared" si="22"/>
        <v>0</v>
      </c>
      <c r="J117" s="26">
        <f t="shared" si="23"/>
        <v>0</v>
      </c>
      <c r="K117" s="26">
        <f t="shared" ca="1" si="24"/>
        <v>1.5806490589635534E-3</v>
      </c>
      <c r="L117" s="26">
        <f t="shared" ca="1" si="25"/>
        <v>2.4984514476023667E-6</v>
      </c>
      <c r="M117" s="26">
        <f t="shared" ca="1" si="26"/>
        <v>736.73015358491432</v>
      </c>
      <c r="N117" s="26">
        <f t="shared" ca="1" si="27"/>
        <v>7.6208523824166363</v>
      </c>
      <c r="O117" s="26">
        <f t="shared" ca="1" si="28"/>
        <v>4508.7191552465511</v>
      </c>
      <c r="P117">
        <f t="shared" ca="1" si="29"/>
        <v>-1.5806490589635534E-3</v>
      </c>
    </row>
    <row r="118" spans="1:16">
      <c r="A118" s="112"/>
      <c r="B118" s="112"/>
      <c r="D118" s="114">
        <f t="shared" si="17"/>
        <v>0</v>
      </c>
      <c r="E118" s="114">
        <f t="shared" si="18"/>
        <v>0</v>
      </c>
      <c r="F118" s="26">
        <f t="shared" si="19"/>
        <v>0</v>
      </c>
      <c r="G118" s="26">
        <f t="shared" si="20"/>
        <v>0</v>
      </c>
      <c r="H118" s="26">
        <f t="shared" si="21"/>
        <v>0</v>
      </c>
      <c r="I118" s="26">
        <f t="shared" si="22"/>
        <v>0</v>
      </c>
      <c r="J118" s="26">
        <f t="shared" si="23"/>
        <v>0</v>
      </c>
      <c r="K118" s="26">
        <f t="shared" ca="1" si="24"/>
        <v>1.5806490589635534E-3</v>
      </c>
      <c r="L118" s="26">
        <f t="shared" ca="1" si="25"/>
        <v>2.4984514476023667E-6</v>
      </c>
      <c r="M118" s="26">
        <f t="shared" ca="1" si="26"/>
        <v>736.73015358491432</v>
      </c>
      <c r="N118" s="26">
        <f t="shared" ca="1" si="27"/>
        <v>7.6208523824166363</v>
      </c>
      <c r="O118" s="26">
        <f t="shared" ca="1" si="28"/>
        <v>4508.7191552465511</v>
      </c>
      <c r="P118">
        <f t="shared" ca="1" si="29"/>
        <v>-1.5806490589635534E-3</v>
      </c>
    </row>
    <row r="119" spans="1:16">
      <c r="A119" s="112"/>
      <c r="B119" s="112"/>
      <c r="D119" s="114">
        <f t="shared" si="17"/>
        <v>0</v>
      </c>
      <c r="E119" s="114">
        <f t="shared" si="18"/>
        <v>0</v>
      </c>
      <c r="F119" s="26">
        <f t="shared" si="19"/>
        <v>0</v>
      </c>
      <c r="G119" s="26">
        <f t="shared" si="20"/>
        <v>0</v>
      </c>
      <c r="H119" s="26">
        <f t="shared" si="21"/>
        <v>0</v>
      </c>
      <c r="I119" s="26">
        <f t="shared" si="22"/>
        <v>0</v>
      </c>
      <c r="J119" s="26">
        <f t="shared" si="23"/>
        <v>0</v>
      </c>
      <c r="K119" s="26">
        <f t="shared" ca="1" si="24"/>
        <v>1.5806490589635534E-3</v>
      </c>
      <c r="L119" s="26">
        <f t="shared" ca="1" si="25"/>
        <v>2.4984514476023667E-6</v>
      </c>
      <c r="M119" s="26">
        <f t="shared" ca="1" si="26"/>
        <v>736.73015358491432</v>
      </c>
      <c r="N119" s="26">
        <f t="shared" ca="1" si="27"/>
        <v>7.6208523824166363</v>
      </c>
      <c r="O119" s="26">
        <f t="shared" ca="1" si="28"/>
        <v>4508.7191552465511</v>
      </c>
      <c r="P119">
        <f t="shared" ca="1" si="29"/>
        <v>-1.5806490589635534E-3</v>
      </c>
    </row>
    <row r="120" spans="1:16">
      <c r="A120" s="125"/>
      <c r="B120" s="125"/>
      <c r="D120" s="114">
        <f t="shared" si="17"/>
        <v>0</v>
      </c>
      <c r="E120" s="114">
        <f t="shared" si="18"/>
        <v>0</v>
      </c>
      <c r="F120" s="26">
        <f t="shared" si="19"/>
        <v>0</v>
      </c>
      <c r="G120" s="26">
        <f t="shared" si="20"/>
        <v>0</v>
      </c>
      <c r="H120" s="26">
        <f t="shared" si="21"/>
        <v>0</v>
      </c>
      <c r="I120" s="26">
        <f t="shared" si="22"/>
        <v>0</v>
      </c>
      <c r="J120" s="26">
        <f t="shared" si="23"/>
        <v>0</v>
      </c>
      <c r="K120" s="26">
        <f t="shared" ca="1" si="24"/>
        <v>1.5806490589635534E-3</v>
      </c>
      <c r="L120" s="26">
        <f t="shared" ca="1" si="25"/>
        <v>2.4984514476023667E-6</v>
      </c>
      <c r="M120" s="26">
        <f t="shared" ca="1" si="26"/>
        <v>736.73015358491432</v>
      </c>
      <c r="N120" s="26">
        <f t="shared" ca="1" si="27"/>
        <v>7.6208523824166363</v>
      </c>
      <c r="O120" s="26">
        <f t="shared" ca="1" si="28"/>
        <v>4508.7191552465511</v>
      </c>
      <c r="P120">
        <f t="shared" ca="1" si="29"/>
        <v>-1.5806490589635534E-3</v>
      </c>
    </row>
    <row r="121" spans="1:16">
      <c r="A121" s="125"/>
      <c r="B121" s="125"/>
      <c r="D121" s="114">
        <f t="shared" si="17"/>
        <v>0</v>
      </c>
      <c r="E121" s="114">
        <f t="shared" si="18"/>
        <v>0</v>
      </c>
      <c r="F121" s="26">
        <f t="shared" si="19"/>
        <v>0</v>
      </c>
      <c r="G121" s="26">
        <f t="shared" si="20"/>
        <v>0</v>
      </c>
      <c r="H121" s="26">
        <f t="shared" si="21"/>
        <v>0</v>
      </c>
      <c r="I121" s="26">
        <f t="shared" si="22"/>
        <v>0</v>
      </c>
      <c r="J121" s="26">
        <f t="shared" si="23"/>
        <v>0</v>
      </c>
      <c r="K121" s="26">
        <f t="shared" ca="1" si="24"/>
        <v>1.5806490589635534E-3</v>
      </c>
      <c r="L121" s="26">
        <f t="shared" ca="1" si="25"/>
        <v>2.4984514476023667E-6</v>
      </c>
      <c r="M121" s="26">
        <f t="shared" ca="1" si="26"/>
        <v>736.73015358491432</v>
      </c>
      <c r="N121" s="26">
        <f t="shared" ca="1" si="27"/>
        <v>7.6208523824166363</v>
      </c>
      <c r="O121" s="26">
        <f t="shared" ca="1" si="28"/>
        <v>4508.7191552465511</v>
      </c>
      <c r="P121">
        <f t="shared" ca="1" si="29"/>
        <v>-1.5806490589635534E-3</v>
      </c>
    </row>
    <row r="122" spans="1:16">
      <c r="A122" s="125"/>
      <c r="B122" s="125"/>
      <c r="D122" s="114">
        <f t="shared" si="17"/>
        <v>0</v>
      </c>
      <c r="E122" s="114">
        <f t="shared" si="18"/>
        <v>0</v>
      </c>
      <c r="F122" s="26">
        <f t="shared" si="19"/>
        <v>0</v>
      </c>
      <c r="G122" s="26">
        <f t="shared" si="20"/>
        <v>0</v>
      </c>
      <c r="H122" s="26">
        <f t="shared" si="21"/>
        <v>0</v>
      </c>
      <c r="I122" s="26">
        <f t="shared" si="22"/>
        <v>0</v>
      </c>
      <c r="J122" s="26">
        <f t="shared" si="23"/>
        <v>0</v>
      </c>
      <c r="K122" s="26">
        <f t="shared" ca="1" si="24"/>
        <v>1.5806490589635534E-3</v>
      </c>
      <c r="L122" s="26">
        <f t="shared" ca="1" si="25"/>
        <v>2.4984514476023667E-6</v>
      </c>
      <c r="M122" s="26">
        <f t="shared" ca="1" si="26"/>
        <v>736.73015358491432</v>
      </c>
      <c r="N122" s="26">
        <f t="shared" ca="1" si="27"/>
        <v>7.6208523824166363</v>
      </c>
      <c r="O122" s="26">
        <f t="shared" ca="1" si="28"/>
        <v>4508.7191552465511</v>
      </c>
      <c r="P122">
        <f t="shared" ca="1" si="29"/>
        <v>-1.5806490589635534E-3</v>
      </c>
    </row>
    <row r="123" spans="1:16">
      <c r="A123" s="125"/>
      <c r="B123" s="125"/>
      <c r="D123" s="114">
        <f t="shared" si="17"/>
        <v>0</v>
      </c>
      <c r="E123" s="114">
        <f t="shared" si="18"/>
        <v>0</v>
      </c>
      <c r="F123" s="26">
        <f t="shared" si="19"/>
        <v>0</v>
      </c>
      <c r="G123" s="26">
        <f t="shared" si="20"/>
        <v>0</v>
      </c>
      <c r="H123" s="26">
        <f t="shared" si="21"/>
        <v>0</v>
      </c>
      <c r="I123" s="26">
        <f t="shared" si="22"/>
        <v>0</v>
      </c>
      <c r="J123" s="26">
        <f t="shared" si="23"/>
        <v>0</v>
      </c>
      <c r="K123" s="26">
        <f t="shared" ca="1" si="24"/>
        <v>1.5806490589635534E-3</v>
      </c>
      <c r="L123" s="26">
        <f t="shared" ca="1" si="25"/>
        <v>2.4984514476023667E-6</v>
      </c>
      <c r="M123" s="26">
        <f t="shared" ca="1" si="26"/>
        <v>736.73015358491432</v>
      </c>
      <c r="N123" s="26">
        <f t="shared" ca="1" si="27"/>
        <v>7.6208523824166363</v>
      </c>
      <c r="O123" s="26">
        <f t="shared" ca="1" si="28"/>
        <v>4508.7191552465511</v>
      </c>
      <c r="P123">
        <f t="shared" ca="1" si="29"/>
        <v>-1.5806490589635534E-3</v>
      </c>
    </row>
    <row r="124" spans="1:16">
      <c r="A124" s="125"/>
      <c r="B124" s="125"/>
      <c r="D124" s="114">
        <f t="shared" si="17"/>
        <v>0</v>
      </c>
      <c r="E124" s="114">
        <f t="shared" si="18"/>
        <v>0</v>
      </c>
      <c r="F124" s="26">
        <f t="shared" si="19"/>
        <v>0</v>
      </c>
      <c r="G124" s="26">
        <f t="shared" si="20"/>
        <v>0</v>
      </c>
      <c r="H124" s="26">
        <f t="shared" si="21"/>
        <v>0</v>
      </c>
      <c r="I124" s="26">
        <f t="shared" si="22"/>
        <v>0</v>
      </c>
      <c r="J124" s="26">
        <f t="shared" si="23"/>
        <v>0</v>
      </c>
      <c r="K124" s="26">
        <f t="shared" ca="1" si="24"/>
        <v>1.5806490589635534E-3</v>
      </c>
      <c r="L124" s="26">
        <f t="shared" ca="1" si="25"/>
        <v>2.4984514476023667E-6</v>
      </c>
      <c r="M124" s="26">
        <f t="shared" ca="1" si="26"/>
        <v>736.73015358491432</v>
      </c>
      <c r="N124" s="26">
        <f t="shared" ca="1" si="27"/>
        <v>7.6208523824166363</v>
      </c>
      <c r="O124" s="26">
        <f t="shared" ca="1" si="28"/>
        <v>4508.7191552465511</v>
      </c>
      <c r="P124">
        <f t="shared" ca="1" si="29"/>
        <v>-1.5806490589635534E-3</v>
      </c>
    </row>
    <row r="125" spans="1:16">
      <c r="A125" s="125"/>
      <c r="B125" s="125"/>
      <c r="D125" s="114">
        <f t="shared" si="17"/>
        <v>0</v>
      </c>
      <c r="E125" s="114">
        <f t="shared" si="18"/>
        <v>0</v>
      </c>
      <c r="F125" s="26">
        <f t="shared" si="19"/>
        <v>0</v>
      </c>
      <c r="G125" s="26">
        <f t="shared" si="20"/>
        <v>0</v>
      </c>
      <c r="H125" s="26">
        <f t="shared" si="21"/>
        <v>0</v>
      </c>
      <c r="I125" s="26">
        <f t="shared" si="22"/>
        <v>0</v>
      </c>
      <c r="J125" s="26">
        <f t="shared" si="23"/>
        <v>0</v>
      </c>
      <c r="K125" s="26">
        <f t="shared" ca="1" si="24"/>
        <v>1.5806490589635534E-3</v>
      </c>
      <c r="L125" s="26">
        <f t="shared" ca="1" si="25"/>
        <v>2.4984514476023667E-6</v>
      </c>
      <c r="M125" s="26">
        <f t="shared" ca="1" si="26"/>
        <v>736.73015358491432</v>
      </c>
      <c r="N125" s="26">
        <f t="shared" ca="1" si="27"/>
        <v>7.6208523824166363</v>
      </c>
      <c r="O125" s="26">
        <f t="shared" ca="1" si="28"/>
        <v>4508.7191552465511</v>
      </c>
      <c r="P125">
        <f t="shared" ca="1" si="29"/>
        <v>-1.5806490589635534E-3</v>
      </c>
    </row>
    <row r="126" spans="1:16">
      <c r="A126" s="125"/>
      <c r="B126" s="125"/>
      <c r="D126" s="114">
        <f t="shared" si="17"/>
        <v>0</v>
      </c>
      <c r="E126" s="114">
        <f t="shared" si="18"/>
        <v>0</v>
      </c>
      <c r="F126" s="26">
        <f t="shared" si="19"/>
        <v>0</v>
      </c>
      <c r="G126" s="26">
        <f t="shared" si="20"/>
        <v>0</v>
      </c>
      <c r="H126" s="26">
        <f t="shared" si="21"/>
        <v>0</v>
      </c>
      <c r="I126" s="26">
        <f t="shared" si="22"/>
        <v>0</v>
      </c>
      <c r="J126" s="26">
        <f t="shared" si="23"/>
        <v>0</v>
      </c>
      <c r="K126" s="26">
        <f t="shared" ca="1" si="24"/>
        <v>1.5806490589635534E-3</v>
      </c>
      <c r="L126" s="26">
        <f t="shared" ca="1" si="25"/>
        <v>2.4984514476023667E-6</v>
      </c>
      <c r="M126" s="26">
        <f t="shared" ca="1" si="26"/>
        <v>736.73015358491432</v>
      </c>
      <c r="N126" s="26">
        <f t="shared" ca="1" si="27"/>
        <v>7.6208523824166363</v>
      </c>
      <c r="O126" s="26">
        <f t="shared" ca="1" si="28"/>
        <v>4508.7191552465511</v>
      </c>
      <c r="P126">
        <f t="shared" ca="1" si="29"/>
        <v>-1.5806490589635534E-3</v>
      </c>
    </row>
    <row r="127" spans="1:16">
      <c r="A127" s="125"/>
      <c r="B127" s="125"/>
      <c r="D127" s="114">
        <f t="shared" si="17"/>
        <v>0</v>
      </c>
      <c r="E127" s="114">
        <f t="shared" si="18"/>
        <v>0</v>
      </c>
      <c r="F127" s="26">
        <f t="shared" si="19"/>
        <v>0</v>
      </c>
      <c r="G127" s="26">
        <f t="shared" si="20"/>
        <v>0</v>
      </c>
      <c r="H127" s="26">
        <f t="shared" si="21"/>
        <v>0</v>
      </c>
      <c r="I127" s="26">
        <f t="shared" si="22"/>
        <v>0</v>
      </c>
      <c r="J127" s="26">
        <f t="shared" si="23"/>
        <v>0</v>
      </c>
      <c r="K127" s="26">
        <f t="shared" ca="1" si="24"/>
        <v>1.5806490589635534E-3</v>
      </c>
      <c r="L127" s="26">
        <f t="shared" ca="1" si="25"/>
        <v>2.4984514476023667E-6</v>
      </c>
      <c r="M127" s="26">
        <f t="shared" ca="1" si="26"/>
        <v>736.73015358491432</v>
      </c>
      <c r="N127" s="26">
        <f t="shared" ca="1" si="27"/>
        <v>7.6208523824166363</v>
      </c>
      <c r="O127" s="26">
        <f t="shared" ca="1" si="28"/>
        <v>4508.7191552465511</v>
      </c>
      <c r="P127">
        <f t="shared" ca="1" si="29"/>
        <v>-1.5806490589635534E-3</v>
      </c>
    </row>
    <row r="128" spans="1:16">
      <c r="A128" s="125"/>
      <c r="B128" s="125"/>
      <c r="D128" s="114">
        <f t="shared" si="17"/>
        <v>0</v>
      </c>
      <c r="E128" s="114">
        <f t="shared" si="18"/>
        <v>0</v>
      </c>
      <c r="F128" s="26">
        <f t="shared" si="19"/>
        <v>0</v>
      </c>
      <c r="G128" s="26">
        <f t="shared" si="20"/>
        <v>0</v>
      </c>
      <c r="H128" s="26">
        <f t="shared" si="21"/>
        <v>0</v>
      </c>
      <c r="I128" s="26">
        <f t="shared" si="22"/>
        <v>0</v>
      </c>
      <c r="J128" s="26">
        <f t="shared" si="23"/>
        <v>0</v>
      </c>
      <c r="K128" s="26">
        <f t="shared" ca="1" si="24"/>
        <v>1.5806490589635534E-3</v>
      </c>
      <c r="L128" s="26">
        <f t="shared" ca="1" si="25"/>
        <v>2.4984514476023667E-6</v>
      </c>
      <c r="M128" s="26">
        <f t="shared" ca="1" si="26"/>
        <v>736.73015358491432</v>
      </c>
      <c r="N128" s="26">
        <f t="shared" ca="1" si="27"/>
        <v>7.6208523824166363</v>
      </c>
      <c r="O128" s="26">
        <f t="shared" ca="1" si="28"/>
        <v>4508.7191552465511</v>
      </c>
      <c r="P128">
        <f t="shared" ca="1" si="29"/>
        <v>-1.5806490589635534E-3</v>
      </c>
    </row>
    <row r="129" spans="1:16">
      <c r="A129" s="125"/>
      <c r="B129" s="125"/>
      <c r="D129" s="114">
        <f t="shared" si="17"/>
        <v>0</v>
      </c>
      <c r="E129" s="114">
        <f t="shared" si="18"/>
        <v>0</v>
      </c>
      <c r="F129" s="26">
        <f t="shared" si="19"/>
        <v>0</v>
      </c>
      <c r="G129" s="26">
        <f t="shared" si="20"/>
        <v>0</v>
      </c>
      <c r="H129" s="26">
        <f t="shared" si="21"/>
        <v>0</v>
      </c>
      <c r="I129" s="26">
        <f t="shared" si="22"/>
        <v>0</v>
      </c>
      <c r="J129" s="26">
        <f t="shared" si="23"/>
        <v>0</v>
      </c>
      <c r="K129" s="26">
        <f t="shared" ca="1" si="24"/>
        <v>1.5806490589635534E-3</v>
      </c>
      <c r="L129" s="26">
        <f t="shared" ca="1" si="25"/>
        <v>2.4984514476023667E-6</v>
      </c>
      <c r="M129" s="26">
        <f t="shared" ca="1" si="26"/>
        <v>736.73015358491432</v>
      </c>
      <c r="N129" s="26">
        <f t="shared" ca="1" si="27"/>
        <v>7.6208523824166363</v>
      </c>
      <c r="O129" s="26">
        <f t="shared" ca="1" si="28"/>
        <v>4508.7191552465511</v>
      </c>
      <c r="P129">
        <f t="shared" ca="1" si="29"/>
        <v>-1.5806490589635534E-3</v>
      </c>
    </row>
    <row r="130" spans="1:16">
      <c r="A130" s="125"/>
      <c r="B130" s="125"/>
      <c r="D130" s="114">
        <f t="shared" si="17"/>
        <v>0</v>
      </c>
      <c r="E130" s="114">
        <f t="shared" si="18"/>
        <v>0</v>
      </c>
      <c r="F130" s="26">
        <f t="shared" si="19"/>
        <v>0</v>
      </c>
      <c r="G130" s="26">
        <f t="shared" si="20"/>
        <v>0</v>
      </c>
      <c r="H130" s="26">
        <f t="shared" si="21"/>
        <v>0</v>
      </c>
      <c r="I130" s="26">
        <f t="shared" si="22"/>
        <v>0</v>
      </c>
      <c r="J130" s="26">
        <f t="shared" si="23"/>
        <v>0</v>
      </c>
      <c r="K130" s="26">
        <f t="shared" ca="1" si="24"/>
        <v>1.5806490589635534E-3</v>
      </c>
      <c r="L130" s="26">
        <f t="shared" ca="1" si="25"/>
        <v>2.4984514476023667E-6</v>
      </c>
      <c r="M130" s="26">
        <f t="shared" ca="1" si="26"/>
        <v>736.73015358491432</v>
      </c>
      <c r="N130" s="26">
        <f t="shared" ca="1" si="27"/>
        <v>7.6208523824166363</v>
      </c>
      <c r="O130" s="26">
        <f t="shared" ca="1" si="28"/>
        <v>4508.7191552465511</v>
      </c>
      <c r="P130">
        <f t="shared" ca="1" si="29"/>
        <v>-1.5806490589635534E-3</v>
      </c>
    </row>
    <row r="131" spans="1:16">
      <c r="A131" s="125"/>
      <c r="B131" s="125"/>
      <c r="D131" s="114">
        <f t="shared" si="17"/>
        <v>0</v>
      </c>
      <c r="E131" s="114">
        <f t="shared" si="18"/>
        <v>0</v>
      </c>
      <c r="F131" s="26">
        <f t="shared" si="19"/>
        <v>0</v>
      </c>
      <c r="G131" s="26">
        <f t="shared" si="20"/>
        <v>0</v>
      </c>
      <c r="H131" s="26">
        <f t="shared" si="21"/>
        <v>0</v>
      </c>
      <c r="I131" s="26">
        <f t="shared" si="22"/>
        <v>0</v>
      </c>
      <c r="J131" s="26">
        <f t="shared" si="23"/>
        <v>0</v>
      </c>
      <c r="K131" s="26">
        <f t="shared" ca="1" si="24"/>
        <v>1.5806490589635534E-3</v>
      </c>
      <c r="L131" s="26">
        <f t="shared" ca="1" si="25"/>
        <v>2.4984514476023667E-6</v>
      </c>
      <c r="M131" s="26">
        <f t="shared" ca="1" si="26"/>
        <v>736.73015358491432</v>
      </c>
      <c r="N131" s="26">
        <f t="shared" ca="1" si="27"/>
        <v>7.6208523824166363</v>
      </c>
      <c r="O131" s="26">
        <f t="shared" ca="1" si="28"/>
        <v>4508.7191552465511</v>
      </c>
      <c r="P131">
        <f t="shared" ca="1" si="29"/>
        <v>-1.5806490589635534E-3</v>
      </c>
    </row>
    <row r="132" spans="1:16">
      <c r="A132" s="125"/>
      <c r="B132" s="125"/>
      <c r="D132" s="114">
        <f t="shared" si="17"/>
        <v>0</v>
      </c>
      <c r="E132" s="114">
        <f t="shared" si="18"/>
        <v>0</v>
      </c>
      <c r="F132" s="26">
        <f t="shared" si="19"/>
        <v>0</v>
      </c>
      <c r="G132" s="26">
        <f t="shared" si="20"/>
        <v>0</v>
      </c>
      <c r="H132" s="26">
        <f t="shared" si="21"/>
        <v>0</v>
      </c>
      <c r="I132" s="26">
        <f t="shared" si="22"/>
        <v>0</v>
      </c>
      <c r="J132" s="26">
        <f t="shared" si="23"/>
        <v>0</v>
      </c>
      <c r="K132" s="26">
        <f t="shared" ca="1" si="24"/>
        <v>1.5806490589635534E-3</v>
      </c>
      <c r="L132" s="26">
        <f t="shared" ca="1" si="25"/>
        <v>2.4984514476023667E-6</v>
      </c>
      <c r="M132" s="26">
        <f t="shared" ca="1" si="26"/>
        <v>736.73015358491432</v>
      </c>
      <c r="N132" s="26">
        <f t="shared" ca="1" si="27"/>
        <v>7.6208523824166363</v>
      </c>
      <c r="O132" s="26">
        <f t="shared" ca="1" si="28"/>
        <v>4508.7191552465511</v>
      </c>
      <c r="P132">
        <f t="shared" ca="1" si="29"/>
        <v>-1.5806490589635534E-3</v>
      </c>
    </row>
    <row r="133" spans="1:16">
      <c r="A133" s="125"/>
      <c r="B133" s="125"/>
      <c r="D133" s="114">
        <f t="shared" si="17"/>
        <v>0</v>
      </c>
      <c r="E133" s="114">
        <f t="shared" si="18"/>
        <v>0</v>
      </c>
      <c r="F133" s="26">
        <f t="shared" si="19"/>
        <v>0</v>
      </c>
      <c r="G133" s="26">
        <f t="shared" si="20"/>
        <v>0</v>
      </c>
      <c r="H133" s="26">
        <f t="shared" si="21"/>
        <v>0</v>
      </c>
      <c r="I133" s="26">
        <f t="shared" si="22"/>
        <v>0</v>
      </c>
      <c r="J133" s="26">
        <f t="shared" si="23"/>
        <v>0</v>
      </c>
      <c r="K133" s="26">
        <f t="shared" ca="1" si="24"/>
        <v>1.5806490589635534E-3</v>
      </c>
      <c r="L133" s="26">
        <f t="shared" ca="1" si="25"/>
        <v>2.4984514476023667E-6</v>
      </c>
      <c r="M133" s="26">
        <f t="shared" ca="1" si="26"/>
        <v>736.73015358491432</v>
      </c>
      <c r="N133" s="26">
        <f t="shared" ca="1" si="27"/>
        <v>7.6208523824166363</v>
      </c>
      <c r="O133" s="26">
        <f t="shared" ca="1" si="28"/>
        <v>4508.7191552465511</v>
      </c>
      <c r="P133">
        <f t="shared" ca="1" si="29"/>
        <v>-1.5806490589635534E-3</v>
      </c>
    </row>
    <row r="134" spans="1:16">
      <c r="A134" s="125"/>
      <c r="B134" s="125"/>
      <c r="D134" s="114">
        <f t="shared" si="17"/>
        <v>0</v>
      </c>
      <c r="E134" s="114">
        <f t="shared" si="18"/>
        <v>0</v>
      </c>
      <c r="F134" s="26">
        <f t="shared" si="19"/>
        <v>0</v>
      </c>
      <c r="G134" s="26">
        <f t="shared" si="20"/>
        <v>0</v>
      </c>
      <c r="H134" s="26">
        <f t="shared" si="21"/>
        <v>0</v>
      </c>
      <c r="I134" s="26">
        <f t="shared" si="22"/>
        <v>0</v>
      </c>
      <c r="J134" s="26">
        <f t="shared" si="23"/>
        <v>0</v>
      </c>
      <c r="K134" s="26">
        <f t="shared" ca="1" si="24"/>
        <v>1.5806490589635534E-3</v>
      </c>
      <c r="L134" s="26">
        <f t="shared" ca="1" si="25"/>
        <v>2.4984514476023667E-6</v>
      </c>
      <c r="M134" s="26">
        <f t="shared" ca="1" si="26"/>
        <v>736.73015358491432</v>
      </c>
      <c r="N134" s="26">
        <f t="shared" ca="1" si="27"/>
        <v>7.6208523824166363</v>
      </c>
      <c r="O134" s="26">
        <f t="shared" ca="1" si="28"/>
        <v>4508.7191552465511</v>
      </c>
      <c r="P134">
        <f t="shared" ca="1" si="29"/>
        <v>-1.5806490589635534E-3</v>
      </c>
    </row>
    <row r="135" spans="1:16">
      <c r="A135" s="125"/>
      <c r="B135" s="125"/>
      <c r="D135" s="114">
        <f t="shared" si="17"/>
        <v>0</v>
      </c>
      <c r="E135" s="114">
        <f t="shared" si="18"/>
        <v>0</v>
      </c>
      <c r="F135" s="26">
        <f t="shared" si="19"/>
        <v>0</v>
      </c>
      <c r="G135" s="26">
        <f t="shared" si="20"/>
        <v>0</v>
      </c>
      <c r="H135" s="26">
        <f t="shared" si="21"/>
        <v>0</v>
      </c>
      <c r="I135" s="26">
        <f t="shared" si="22"/>
        <v>0</v>
      </c>
      <c r="J135" s="26">
        <f t="shared" si="23"/>
        <v>0</v>
      </c>
      <c r="K135" s="26">
        <f t="shared" ca="1" si="24"/>
        <v>1.5806490589635534E-3</v>
      </c>
      <c r="L135" s="26">
        <f t="shared" ca="1" si="25"/>
        <v>2.4984514476023667E-6</v>
      </c>
      <c r="M135" s="26">
        <f t="shared" ca="1" si="26"/>
        <v>736.73015358491432</v>
      </c>
      <c r="N135" s="26">
        <f t="shared" ca="1" si="27"/>
        <v>7.6208523824166363</v>
      </c>
      <c r="O135" s="26">
        <f t="shared" ca="1" si="28"/>
        <v>4508.7191552465511</v>
      </c>
      <c r="P135">
        <f t="shared" ca="1" si="29"/>
        <v>-1.5806490589635534E-3</v>
      </c>
    </row>
    <row r="136" spans="1:16">
      <c r="A136" s="125"/>
      <c r="B136" s="125"/>
      <c r="D136" s="114">
        <f t="shared" si="17"/>
        <v>0</v>
      </c>
      <c r="E136" s="114">
        <f t="shared" si="18"/>
        <v>0</v>
      </c>
      <c r="F136" s="26">
        <f t="shared" si="19"/>
        <v>0</v>
      </c>
      <c r="G136" s="26">
        <f t="shared" si="20"/>
        <v>0</v>
      </c>
      <c r="H136" s="26">
        <f t="shared" si="21"/>
        <v>0</v>
      </c>
      <c r="I136" s="26">
        <f t="shared" si="22"/>
        <v>0</v>
      </c>
      <c r="J136" s="26">
        <f t="shared" si="23"/>
        <v>0</v>
      </c>
      <c r="K136" s="26">
        <f t="shared" ca="1" si="24"/>
        <v>1.5806490589635534E-3</v>
      </c>
      <c r="L136" s="26">
        <f t="shared" ca="1" si="25"/>
        <v>2.4984514476023667E-6</v>
      </c>
      <c r="M136" s="26">
        <f t="shared" ca="1" si="26"/>
        <v>736.73015358491432</v>
      </c>
      <c r="N136" s="26">
        <f t="shared" ca="1" si="27"/>
        <v>7.6208523824166363</v>
      </c>
      <c r="O136" s="26">
        <f t="shared" ca="1" si="28"/>
        <v>4508.7191552465511</v>
      </c>
      <c r="P136">
        <f t="shared" ca="1" si="29"/>
        <v>-1.5806490589635534E-3</v>
      </c>
    </row>
    <row r="137" spans="1:16">
      <c r="A137" s="125"/>
      <c r="B137" s="125"/>
      <c r="D137" s="114">
        <f t="shared" si="17"/>
        <v>0</v>
      </c>
      <c r="E137" s="114">
        <f t="shared" si="18"/>
        <v>0</v>
      </c>
      <c r="F137" s="26">
        <f t="shared" si="19"/>
        <v>0</v>
      </c>
      <c r="G137" s="26">
        <f t="shared" si="20"/>
        <v>0</v>
      </c>
      <c r="H137" s="26">
        <f t="shared" si="21"/>
        <v>0</v>
      </c>
      <c r="I137" s="26">
        <f t="shared" si="22"/>
        <v>0</v>
      </c>
      <c r="J137" s="26">
        <f t="shared" si="23"/>
        <v>0</v>
      </c>
      <c r="K137" s="26">
        <f t="shared" ca="1" si="24"/>
        <v>1.5806490589635534E-3</v>
      </c>
      <c r="L137" s="26">
        <f t="shared" ca="1" si="25"/>
        <v>2.4984514476023667E-6</v>
      </c>
      <c r="M137" s="26">
        <f t="shared" ca="1" si="26"/>
        <v>736.73015358491432</v>
      </c>
      <c r="N137" s="26">
        <f t="shared" ca="1" si="27"/>
        <v>7.6208523824166363</v>
      </c>
      <c r="O137" s="26">
        <f t="shared" ca="1" si="28"/>
        <v>4508.7191552465511</v>
      </c>
      <c r="P137">
        <f t="shared" ca="1" si="29"/>
        <v>-1.5806490589635534E-3</v>
      </c>
    </row>
    <row r="138" spans="1:16">
      <c r="A138" s="125"/>
      <c r="B138" s="125"/>
      <c r="D138" s="114">
        <f t="shared" si="17"/>
        <v>0</v>
      </c>
      <c r="E138" s="114">
        <f t="shared" si="18"/>
        <v>0</v>
      </c>
      <c r="F138" s="26">
        <f t="shared" si="19"/>
        <v>0</v>
      </c>
      <c r="G138" s="26">
        <f t="shared" si="20"/>
        <v>0</v>
      </c>
      <c r="H138" s="26">
        <f t="shared" si="21"/>
        <v>0</v>
      </c>
      <c r="I138" s="26">
        <f t="shared" si="22"/>
        <v>0</v>
      </c>
      <c r="J138" s="26">
        <f t="shared" si="23"/>
        <v>0</v>
      </c>
      <c r="K138" s="26">
        <f t="shared" ca="1" si="24"/>
        <v>1.5806490589635534E-3</v>
      </c>
      <c r="L138" s="26">
        <f t="shared" ca="1" si="25"/>
        <v>2.4984514476023667E-6</v>
      </c>
      <c r="M138" s="26">
        <f t="shared" ca="1" si="26"/>
        <v>736.73015358491432</v>
      </c>
      <c r="N138" s="26">
        <f t="shared" ca="1" si="27"/>
        <v>7.6208523824166363</v>
      </c>
      <c r="O138" s="26">
        <f t="shared" ca="1" si="28"/>
        <v>4508.7191552465511</v>
      </c>
      <c r="P138">
        <f t="shared" ca="1" si="29"/>
        <v>-1.5806490589635534E-3</v>
      </c>
    </row>
    <row r="139" spans="1:16">
      <c r="A139" s="125"/>
      <c r="B139" s="125"/>
      <c r="D139" s="114">
        <f t="shared" si="17"/>
        <v>0</v>
      </c>
      <c r="E139" s="114">
        <f t="shared" si="18"/>
        <v>0</v>
      </c>
      <c r="F139" s="26">
        <f t="shared" si="19"/>
        <v>0</v>
      </c>
      <c r="G139" s="26">
        <f t="shared" si="20"/>
        <v>0</v>
      </c>
      <c r="H139" s="26">
        <f t="shared" si="21"/>
        <v>0</v>
      </c>
      <c r="I139" s="26">
        <f t="shared" si="22"/>
        <v>0</v>
      </c>
      <c r="J139" s="26">
        <f t="shared" si="23"/>
        <v>0</v>
      </c>
      <c r="K139" s="26">
        <f t="shared" ca="1" si="24"/>
        <v>1.5806490589635534E-3</v>
      </c>
      <c r="L139" s="26">
        <f t="shared" ca="1" si="25"/>
        <v>2.4984514476023667E-6</v>
      </c>
      <c r="M139" s="26">
        <f t="shared" ca="1" si="26"/>
        <v>736.73015358491432</v>
      </c>
      <c r="N139" s="26">
        <f t="shared" ca="1" si="27"/>
        <v>7.6208523824166363</v>
      </c>
      <c r="O139" s="26">
        <f t="shared" ca="1" si="28"/>
        <v>4508.7191552465511</v>
      </c>
      <c r="P139">
        <f t="shared" ca="1" si="29"/>
        <v>-1.5806490589635534E-3</v>
      </c>
    </row>
    <row r="140" spans="1:16">
      <c r="A140" s="125"/>
      <c r="B140" s="125"/>
      <c r="D140" s="114">
        <f t="shared" si="17"/>
        <v>0</v>
      </c>
      <c r="E140" s="114">
        <f t="shared" si="18"/>
        <v>0</v>
      </c>
      <c r="F140" s="26">
        <f t="shared" si="19"/>
        <v>0</v>
      </c>
      <c r="G140" s="26">
        <f t="shared" si="20"/>
        <v>0</v>
      </c>
      <c r="H140" s="26">
        <f t="shared" si="21"/>
        <v>0</v>
      </c>
      <c r="I140" s="26">
        <f t="shared" si="22"/>
        <v>0</v>
      </c>
      <c r="J140" s="26">
        <f t="shared" si="23"/>
        <v>0</v>
      </c>
      <c r="K140" s="26">
        <f t="shared" ca="1" si="24"/>
        <v>1.5806490589635534E-3</v>
      </c>
      <c r="L140" s="26">
        <f t="shared" ca="1" si="25"/>
        <v>2.4984514476023667E-6</v>
      </c>
      <c r="M140" s="26">
        <f t="shared" ca="1" si="26"/>
        <v>736.73015358491432</v>
      </c>
      <c r="N140" s="26">
        <f t="shared" ca="1" si="27"/>
        <v>7.6208523824166363</v>
      </c>
      <c r="O140" s="26">
        <f t="shared" ca="1" si="28"/>
        <v>4508.7191552465511</v>
      </c>
      <c r="P140">
        <f t="shared" ca="1" si="29"/>
        <v>-1.5806490589635534E-3</v>
      </c>
    </row>
    <row r="141" spans="1:16">
      <c r="A141" s="125"/>
      <c r="B141" s="125"/>
      <c r="D141" s="114">
        <f t="shared" si="17"/>
        <v>0</v>
      </c>
      <c r="E141" s="114">
        <f t="shared" si="18"/>
        <v>0</v>
      </c>
      <c r="F141" s="26">
        <f t="shared" si="19"/>
        <v>0</v>
      </c>
      <c r="G141" s="26">
        <f t="shared" si="20"/>
        <v>0</v>
      </c>
      <c r="H141" s="26">
        <f t="shared" si="21"/>
        <v>0</v>
      </c>
      <c r="I141" s="26">
        <f t="shared" si="22"/>
        <v>0</v>
      </c>
      <c r="J141" s="26">
        <f t="shared" si="23"/>
        <v>0</v>
      </c>
      <c r="K141" s="26">
        <f t="shared" ca="1" si="24"/>
        <v>1.5806490589635534E-3</v>
      </c>
      <c r="L141" s="26">
        <f t="shared" ca="1" si="25"/>
        <v>2.4984514476023667E-6</v>
      </c>
      <c r="M141" s="26">
        <f t="shared" ca="1" si="26"/>
        <v>736.73015358491432</v>
      </c>
      <c r="N141" s="26">
        <f t="shared" ca="1" si="27"/>
        <v>7.6208523824166363</v>
      </c>
      <c r="O141" s="26">
        <f t="shared" ca="1" si="28"/>
        <v>4508.7191552465511</v>
      </c>
      <c r="P141">
        <f t="shared" ca="1" si="29"/>
        <v>-1.5806490589635534E-3</v>
      </c>
    </row>
    <row r="142" spans="1:16">
      <c r="A142" s="125"/>
      <c r="B142" s="125"/>
      <c r="D142" s="114">
        <f t="shared" si="17"/>
        <v>0</v>
      </c>
      <c r="E142" s="114">
        <f t="shared" si="18"/>
        <v>0</v>
      </c>
      <c r="F142" s="26">
        <f t="shared" si="19"/>
        <v>0</v>
      </c>
      <c r="G142" s="26">
        <f t="shared" si="20"/>
        <v>0</v>
      </c>
      <c r="H142" s="26">
        <f t="shared" si="21"/>
        <v>0</v>
      </c>
      <c r="I142" s="26">
        <f t="shared" si="22"/>
        <v>0</v>
      </c>
      <c r="J142" s="26">
        <f t="shared" si="23"/>
        <v>0</v>
      </c>
      <c r="K142" s="26">
        <f t="shared" ca="1" si="24"/>
        <v>1.5806490589635534E-3</v>
      </c>
      <c r="L142" s="26">
        <f t="shared" ca="1" si="25"/>
        <v>2.4984514476023667E-6</v>
      </c>
      <c r="M142" s="26">
        <f t="shared" ca="1" si="26"/>
        <v>736.73015358491432</v>
      </c>
      <c r="N142" s="26">
        <f t="shared" ca="1" si="27"/>
        <v>7.6208523824166363</v>
      </c>
      <c r="O142" s="26">
        <f t="shared" ca="1" si="28"/>
        <v>4508.7191552465511</v>
      </c>
      <c r="P142">
        <f t="shared" ca="1" si="29"/>
        <v>-1.5806490589635534E-3</v>
      </c>
    </row>
    <row r="143" spans="1:16">
      <c r="A143" s="125"/>
      <c r="B143" s="125"/>
      <c r="D143" s="114">
        <f t="shared" si="17"/>
        <v>0</v>
      </c>
      <c r="E143" s="114">
        <f t="shared" si="18"/>
        <v>0</v>
      </c>
      <c r="F143" s="26">
        <f t="shared" si="19"/>
        <v>0</v>
      </c>
      <c r="G143" s="26">
        <f t="shared" si="20"/>
        <v>0</v>
      </c>
      <c r="H143" s="26">
        <f t="shared" si="21"/>
        <v>0</v>
      </c>
      <c r="I143" s="26">
        <f t="shared" si="22"/>
        <v>0</v>
      </c>
      <c r="J143" s="26">
        <f t="shared" si="23"/>
        <v>0</v>
      </c>
      <c r="K143" s="26">
        <f t="shared" ca="1" si="24"/>
        <v>1.5806490589635534E-3</v>
      </c>
      <c r="L143" s="26">
        <f t="shared" ca="1" si="25"/>
        <v>2.4984514476023667E-6</v>
      </c>
      <c r="M143" s="26">
        <f t="shared" ca="1" si="26"/>
        <v>736.73015358491432</v>
      </c>
      <c r="N143" s="26">
        <f t="shared" ca="1" si="27"/>
        <v>7.6208523824166363</v>
      </c>
      <c r="O143" s="26">
        <f t="shared" ca="1" si="28"/>
        <v>4508.7191552465511</v>
      </c>
      <c r="P143">
        <f t="shared" ca="1" si="29"/>
        <v>-1.5806490589635534E-3</v>
      </c>
    </row>
    <row r="144" spans="1:16">
      <c r="A144" s="125"/>
      <c r="B144" s="125"/>
      <c r="D144" s="114">
        <f t="shared" si="17"/>
        <v>0</v>
      </c>
      <c r="E144" s="114">
        <f t="shared" si="18"/>
        <v>0</v>
      </c>
      <c r="F144" s="26">
        <f t="shared" si="19"/>
        <v>0</v>
      </c>
      <c r="G144" s="26">
        <f t="shared" si="20"/>
        <v>0</v>
      </c>
      <c r="H144" s="26">
        <f t="shared" si="21"/>
        <v>0</v>
      </c>
      <c r="I144" s="26">
        <f t="shared" si="22"/>
        <v>0</v>
      </c>
      <c r="J144" s="26">
        <f t="shared" si="23"/>
        <v>0</v>
      </c>
      <c r="K144" s="26">
        <f t="shared" ca="1" si="24"/>
        <v>1.5806490589635534E-3</v>
      </c>
      <c r="L144" s="26">
        <f t="shared" ca="1" si="25"/>
        <v>2.4984514476023667E-6</v>
      </c>
      <c r="M144" s="26">
        <f t="shared" ca="1" si="26"/>
        <v>736.73015358491432</v>
      </c>
      <c r="N144" s="26">
        <f t="shared" ca="1" si="27"/>
        <v>7.6208523824166363</v>
      </c>
      <c r="O144" s="26">
        <f t="shared" ca="1" si="28"/>
        <v>4508.7191552465511</v>
      </c>
      <c r="P144">
        <f t="shared" ca="1" si="29"/>
        <v>-1.5806490589635534E-3</v>
      </c>
    </row>
    <row r="145" spans="1:16">
      <c r="A145" s="125"/>
      <c r="B145" s="125"/>
      <c r="D145" s="114">
        <f t="shared" si="17"/>
        <v>0</v>
      </c>
      <c r="E145" s="114">
        <f t="shared" si="18"/>
        <v>0</v>
      </c>
      <c r="F145" s="26">
        <f t="shared" si="19"/>
        <v>0</v>
      </c>
      <c r="G145" s="26">
        <f t="shared" si="20"/>
        <v>0</v>
      </c>
      <c r="H145" s="26">
        <f t="shared" si="21"/>
        <v>0</v>
      </c>
      <c r="I145" s="26">
        <f t="shared" si="22"/>
        <v>0</v>
      </c>
      <c r="J145" s="26">
        <f t="shared" si="23"/>
        <v>0</v>
      </c>
      <c r="K145" s="26">
        <f t="shared" ca="1" si="24"/>
        <v>1.5806490589635534E-3</v>
      </c>
      <c r="L145" s="26">
        <f t="shared" ca="1" si="25"/>
        <v>2.4984514476023667E-6</v>
      </c>
      <c r="M145" s="26">
        <f t="shared" ca="1" si="26"/>
        <v>736.73015358491432</v>
      </c>
      <c r="N145" s="26">
        <f t="shared" ca="1" si="27"/>
        <v>7.6208523824166363</v>
      </c>
      <c r="O145" s="26">
        <f t="shared" ca="1" si="28"/>
        <v>4508.7191552465511</v>
      </c>
      <c r="P145">
        <f t="shared" ca="1" si="29"/>
        <v>-1.5806490589635534E-3</v>
      </c>
    </row>
    <row r="146" spans="1:16">
      <c r="A146" s="125"/>
      <c r="B146" s="125"/>
      <c r="D146" s="114">
        <f t="shared" si="17"/>
        <v>0</v>
      </c>
      <c r="E146" s="114">
        <f t="shared" si="18"/>
        <v>0</v>
      </c>
      <c r="F146" s="26">
        <f t="shared" si="19"/>
        <v>0</v>
      </c>
      <c r="G146" s="26">
        <f t="shared" si="20"/>
        <v>0</v>
      </c>
      <c r="H146" s="26">
        <f t="shared" si="21"/>
        <v>0</v>
      </c>
      <c r="I146" s="26">
        <f t="shared" si="22"/>
        <v>0</v>
      </c>
      <c r="J146" s="26">
        <f t="shared" si="23"/>
        <v>0</v>
      </c>
      <c r="K146" s="26">
        <f t="shared" ca="1" si="24"/>
        <v>1.5806490589635534E-3</v>
      </c>
      <c r="L146" s="26">
        <f t="shared" ca="1" si="25"/>
        <v>2.4984514476023667E-6</v>
      </c>
      <c r="M146" s="26">
        <f t="shared" ca="1" si="26"/>
        <v>736.73015358491432</v>
      </c>
      <c r="N146" s="26">
        <f t="shared" ca="1" si="27"/>
        <v>7.6208523824166363</v>
      </c>
      <c r="O146" s="26">
        <f t="shared" ca="1" si="28"/>
        <v>4508.7191552465511</v>
      </c>
      <c r="P146">
        <f t="shared" ca="1" si="29"/>
        <v>-1.5806490589635534E-3</v>
      </c>
    </row>
    <row r="147" spans="1:16">
      <c r="A147" s="125"/>
      <c r="B147" s="125"/>
      <c r="D147" s="114">
        <f t="shared" si="17"/>
        <v>0</v>
      </c>
      <c r="E147" s="114">
        <f t="shared" si="18"/>
        <v>0</v>
      </c>
      <c r="F147" s="26">
        <f t="shared" si="19"/>
        <v>0</v>
      </c>
      <c r="G147" s="26">
        <f t="shared" si="20"/>
        <v>0</v>
      </c>
      <c r="H147" s="26">
        <f t="shared" si="21"/>
        <v>0</v>
      </c>
      <c r="I147" s="26">
        <f t="shared" si="22"/>
        <v>0</v>
      </c>
      <c r="J147" s="26">
        <f t="shared" si="23"/>
        <v>0</v>
      </c>
      <c r="K147" s="26">
        <f t="shared" ca="1" si="24"/>
        <v>1.5806490589635534E-3</v>
      </c>
      <c r="L147" s="26">
        <f t="shared" ca="1" si="25"/>
        <v>2.4984514476023667E-6</v>
      </c>
      <c r="M147" s="26">
        <f t="shared" ca="1" si="26"/>
        <v>736.73015358491432</v>
      </c>
      <c r="N147" s="26">
        <f t="shared" ca="1" si="27"/>
        <v>7.6208523824166363</v>
      </c>
      <c r="O147" s="26">
        <f t="shared" ca="1" si="28"/>
        <v>4508.7191552465511</v>
      </c>
      <c r="P147">
        <f t="shared" ca="1" si="29"/>
        <v>-1.5806490589635534E-3</v>
      </c>
    </row>
    <row r="148" spans="1:16">
      <c r="A148" s="125"/>
      <c r="B148" s="125"/>
      <c r="D148" s="114">
        <f t="shared" si="17"/>
        <v>0</v>
      </c>
      <c r="E148" s="114">
        <f t="shared" si="18"/>
        <v>0</v>
      </c>
      <c r="F148" s="26">
        <f t="shared" si="19"/>
        <v>0</v>
      </c>
      <c r="G148" s="26">
        <f t="shared" si="20"/>
        <v>0</v>
      </c>
      <c r="H148" s="26">
        <f t="shared" si="21"/>
        <v>0</v>
      </c>
      <c r="I148" s="26">
        <f t="shared" si="22"/>
        <v>0</v>
      </c>
      <c r="J148" s="26">
        <f t="shared" si="23"/>
        <v>0</v>
      </c>
      <c r="K148" s="26">
        <f t="shared" ca="1" si="24"/>
        <v>1.5806490589635534E-3</v>
      </c>
      <c r="L148" s="26">
        <f t="shared" ca="1" si="25"/>
        <v>2.4984514476023667E-6</v>
      </c>
      <c r="M148" s="26">
        <f t="shared" ca="1" si="26"/>
        <v>736.73015358491432</v>
      </c>
      <c r="N148" s="26">
        <f t="shared" ca="1" si="27"/>
        <v>7.6208523824166363</v>
      </c>
      <c r="O148" s="26">
        <f t="shared" ca="1" si="28"/>
        <v>4508.7191552465511</v>
      </c>
      <c r="P148">
        <f t="shared" ca="1" si="29"/>
        <v>-1.5806490589635534E-3</v>
      </c>
    </row>
    <row r="149" spans="1:16">
      <c r="A149" s="125"/>
      <c r="B149" s="125"/>
      <c r="D149" s="114">
        <f t="shared" ref="D149:D212" si="30">A149/A$18</f>
        <v>0</v>
      </c>
      <c r="E149" s="114">
        <f t="shared" ref="E149:E212" si="31">B149/B$18</f>
        <v>0</v>
      </c>
      <c r="F149" s="26">
        <f t="shared" ref="F149:F212" si="32">D149*D149</f>
        <v>0</v>
      </c>
      <c r="G149" s="26">
        <f t="shared" ref="G149:G212" si="33">D149*F149</f>
        <v>0</v>
      </c>
      <c r="H149" s="26">
        <f t="shared" ref="H149:H212" si="34">F149*F149</f>
        <v>0</v>
      </c>
      <c r="I149" s="26">
        <f t="shared" ref="I149:I212" si="35">E149*D149</f>
        <v>0</v>
      </c>
      <c r="J149" s="26">
        <f t="shared" ref="J149:J212" si="36">I149*D149</f>
        <v>0</v>
      </c>
      <c r="K149" s="26">
        <f t="shared" ref="K149:K212" ca="1" si="37">+E$4+E$5*D149+E$6*D149^2</f>
        <v>1.5806490589635534E-3</v>
      </c>
      <c r="L149" s="26">
        <f t="shared" ref="L149:L212" ca="1" si="38">+(K149-E149)^2</f>
        <v>2.4984514476023667E-6</v>
      </c>
      <c r="M149" s="26">
        <f t="shared" ref="M149:M212" ca="1" si="39">(M$1-M$2*D149+M$3*F149)^2</f>
        <v>736.73015358491432</v>
      </c>
      <c r="N149" s="26">
        <f t="shared" ref="N149:N212" ca="1" si="40">(-M$2+M$4*D149-M$5*F149)^2</f>
        <v>7.6208523824166363</v>
      </c>
      <c r="O149" s="26">
        <f t="shared" ref="O149:O212" ca="1" si="41">+(M$3-D149*M$5+F149*M$6)^2</f>
        <v>4508.7191552465511</v>
      </c>
      <c r="P149">
        <f t="shared" ref="P149:P212" ca="1" si="42">+E149-K149</f>
        <v>-1.5806490589635534E-3</v>
      </c>
    </row>
    <row r="150" spans="1:16">
      <c r="A150" s="125"/>
      <c r="B150" s="125"/>
      <c r="D150" s="114">
        <f t="shared" si="30"/>
        <v>0</v>
      </c>
      <c r="E150" s="114">
        <f t="shared" si="31"/>
        <v>0</v>
      </c>
      <c r="F150" s="26">
        <f t="shared" si="32"/>
        <v>0</v>
      </c>
      <c r="G150" s="26">
        <f t="shared" si="33"/>
        <v>0</v>
      </c>
      <c r="H150" s="26">
        <f t="shared" si="34"/>
        <v>0</v>
      </c>
      <c r="I150" s="26">
        <f t="shared" si="35"/>
        <v>0</v>
      </c>
      <c r="J150" s="26">
        <f t="shared" si="36"/>
        <v>0</v>
      </c>
      <c r="K150" s="26">
        <f t="shared" ca="1" si="37"/>
        <v>1.5806490589635534E-3</v>
      </c>
      <c r="L150" s="26">
        <f t="shared" ca="1" si="38"/>
        <v>2.4984514476023667E-6</v>
      </c>
      <c r="M150" s="26">
        <f t="shared" ca="1" si="39"/>
        <v>736.73015358491432</v>
      </c>
      <c r="N150" s="26">
        <f t="shared" ca="1" si="40"/>
        <v>7.6208523824166363</v>
      </c>
      <c r="O150" s="26">
        <f t="shared" ca="1" si="41"/>
        <v>4508.7191552465511</v>
      </c>
      <c r="P150">
        <f t="shared" ca="1" si="42"/>
        <v>-1.5806490589635534E-3</v>
      </c>
    </row>
    <row r="151" spans="1:16">
      <c r="A151" s="125"/>
      <c r="B151" s="125"/>
      <c r="D151" s="114">
        <f t="shared" si="30"/>
        <v>0</v>
      </c>
      <c r="E151" s="114">
        <f t="shared" si="31"/>
        <v>0</v>
      </c>
      <c r="F151" s="26">
        <f t="shared" si="32"/>
        <v>0</v>
      </c>
      <c r="G151" s="26">
        <f t="shared" si="33"/>
        <v>0</v>
      </c>
      <c r="H151" s="26">
        <f t="shared" si="34"/>
        <v>0</v>
      </c>
      <c r="I151" s="26">
        <f t="shared" si="35"/>
        <v>0</v>
      </c>
      <c r="J151" s="26">
        <f t="shared" si="36"/>
        <v>0</v>
      </c>
      <c r="K151" s="26">
        <f t="shared" ca="1" si="37"/>
        <v>1.5806490589635534E-3</v>
      </c>
      <c r="L151" s="26">
        <f t="shared" ca="1" si="38"/>
        <v>2.4984514476023667E-6</v>
      </c>
      <c r="M151" s="26">
        <f t="shared" ca="1" si="39"/>
        <v>736.73015358491432</v>
      </c>
      <c r="N151" s="26">
        <f t="shared" ca="1" si="40"/>
        <v>7.6208523824166363</v>
      </c>
      <c r="O151" s="26">
        <f t="shared" ca="1" si="41"/>
        <v>4508.7191552465511</v>
      </c>
      <c r="P151">
        <f t="shared" ca="1" si="42"/>
        <v>-1.5806490589635534E-3</v>
      </c>
    </row>
    <row r="152" spans="1:16">
      <c r="A152" s="125"/>
      <c r="B152" s="125"/>
      <c r="D152" s="114">
        <f t="shared" si="30"/>
        <v>0</v>
      </c>
      <c r="E152" s="114">
        <f t="shared" si="31"/>
        <v>0</v>
      </c>
      <c r="F152" s="26">
        <f t="shared" si="32"/>
        <v>0</v>
      </c>
      <c r="G152" s="26">
        <f t="shared" si="33"/>
        <v>0</v>
      </c>
      <c r="H152" s="26">
        <f t="shared" si="34"/>
        <v>0</v>
      </c>
      <c r="I152" s="26">
        <f t="shared" si="35"/>
        <v>0</v>
      </c>
      <c r="J152" s="26">
        <f t="shared" si="36"/>
        <v>0</v>
      </c>
      <c r="K152" s="26">
        <f t="shared" ca="1" si="37"/>
        <v>1.5806490589635534E-3</v>
      </c>
      <c r="L152" s="26">
        <f t="shared" ca="1" si="38"/>
        <v>2.4984514476023667E-6</v>
      </c>
      <c r="M152" s="26">
        <f t="shared" ca="1" si="39"/>
        <v>736.73015358491432</v>
      </c>
      <c r="N152" s="26">
        <f t="shared" ca="1" si="40"/>
        <v>7.6208523824166363</v>
      </c>
      <c r="O152" s="26">
        <f t="shared" ca="1" si="41"/>
        <v>4508.7191552465511</v>
      </c>
      <c r="P152">
        <f t="shared" ca="1" si="42"/>
        <v>-1.5806490589635534E-3</v>
      </c>
    </row>
    <row r="153" spans="1:16">
      <c r="A153" s="125"/>
      <c r="B153" s="125"/>
      <c r="D153" s="114">
        <f t="shared" si="30"/>
        <v>0</v>
      </c>
      <c r="E153" s="114">
        <f t="shared" si="31"/>
        <v>0</v>
      </c>
      <c r="F153" s="26">
        <f t="shared" si="32"/>
        <v>0</v>
      </c>
      <c r="G153" s="26">
        <f t="shared" si="33"/>
        <v>0</v>
      </c>
      <c r="H153" s="26">
        <f t="shared" si="34"/>
        <v>0</v>
      </c>
      <c r="I153" s="26">
        <f t="shared" si="35"/>
        <v>0</v>
      </c>
      <c r="J153" s="26">
        <f t="shared" si="36"/>
        <v>0</v>
      </c>
      <c r="K153" s="26">
        <f t="shared" ca="1" si="37"/>
        <v>1.5806490589635534E-3</v>
      </c>
      <c r="L153" s="26">
        <f t="shared" ca="1" si="38"/>
        <v>2.4984514476023667E-6</v>
      </c>
      <c r="M153" s="26">
        <f t="shared" ca="1" si="39"/>
        <v>736.73015358491432</v>
      </c>
      <c r="N153" s="26">
        <f t="shared" ca="1" si="40"/>
        <v>7.6208523824166363</v>
      </c>
      <c r="O153" s="26">
        <f t="shared" ca="1" si="41"/>
        <v>4508.7191552465511</v>
      </c>
      <c r="P153">
        <f t="shared" ca="1" si="42"/>
        <v>-1.5806490589635534E-3</v>
      </c>
    </row>
    <row r="154" spans="1:16">
      <c r="A154" s="125"/>
      <c r="B154" s="125"/>
      <c r="D154" s="114">
        <f t="shared" si="30"/>
        <v>0</v>
      </c>
      <c r="E154" s="114">
        <f t="shared" si="31"/>
        <v>0</v>
      </c>
      <c r="F154" s="26">
        <f t="shared" si="32"/>
        <v>0</v>
      </c>
      <c r="G154" s="26">
        <f t="shared" si="33"/>
        <v>0</v>
      </c>
      <c r="H154" s="26">
        <f t="shared" si="34"/>
        <v>0</v>
      </c>
      <c r="I154" s="26">
        <f t="shared" si="35"/>
        <v>0</v>
      </c>
      <c r="J154" s="26">
        <f t="shared" si="36"/>
        <v>0</v>
      </c>
      <c r="K154" s="26">
        <f t="shared" ca="1" si="37"/>
        <v>1.5806490589635534E-3</v>
      </c>
      <c r="L154" s="26">
        <f t="shared" ca="1" si="38"/>
        <v>2.4984514476023667E-6</v>
      </c>
      <c r="M154" s="26">
        <f t="shared" ca="1" si="39"/>
        <v>736.73015358491432</v>
      </c>
      <c r="N154" s="26">
        <f t="shared" ca="1" si="40"/>
        <v>7.6208523824166363</v>
      </c>
      <c r="O154" s="26">
        <f t="shared" ca="1" si="41"/>
        <v>4508.7191552465511</v>
      </c>
      <c r="P154">
        <f t="shared" ca="1" si="42"/>
        <v>-1.5806490589635534E-3</v>
      </c>
    </row>
    <row r="155" spans="1:16">
      <c r="A155" s="125"/>
      <c r="B155" s="125"/>
      <c r="D155" s="114">
        <f t="shared" si="30"/>
        <v>0</v>
      </c>
      <c r="E155" s="114">
        <f t="shared" si="31"/>
        <v>0</v>
      </c>
      <c r="F155" s="26">
        <f t="shared" si="32"/>
        <v>0</v>
      </c>
      <c r="G155" s="26">
        <f t="shared" si="33"/>
        <v>0</v>
      </c>
      <c r="H155" s="26">
        <f t="shared" si="34"/>
        <v>0</v>
      </c>
      <c r="I155" s="26">
        <f t="shared" si="35"/>
        <v>0</v>
      </c>
      <c r="J155" s="26">
        <f t="shared" si="36"/>
        <v>0</v>
      </c>
      <c r="K155" s="26">
        <f t="shared" ca="1" si="37"/>
        <v>1.5806490589635534E-3</v>
      </c>
      <c r="L155" s="26">
        <f t="shared" ca="1" si="38"/>
        <v>2.4984514476023667E-6</v>
      </c>
      <c r="M155" s="26">
        <f t="shared" ca="1" si="39"/>
        <v>736.73015358491432</v>
      </c>
      <c r="N155" s="26">
        <f t="shared" ca="1" si="40"/>
        <v>7.6208523824166363</v>
      </c>
      <c r="O155" s="26">
        <f t="shared" ca="1" si="41"/>
        <v>4508.7191552465511</v>
      </c>
      <c r="P155">
        <f t="shared" ca="1" si="42"/>
        <v>-1.5806490589635534E-3</v>
      </c>
    </row>
    <row r="156" spans="1:16">
      <c r="A156" s="125"/>
      <c r="B156" s="125"/>
      <c r="D156" s="114">
        <f t="shared" si="30"/>
        <v>0</v>
      </c>
      <c r="E156" s="114">
        <f t="shared" si="31"/>
        <v>0</v>
      </c>
      <c r="F156" s="26">
        <f t="shared" si="32"/>
        <v>0</v>
      </c>
      <c r="G156" s="26">
        <f t="shared" si="33"/>
        <v>0</v>
      </c>
      <c r="H156" s="26">
        <f t="shared" si="34"/>
        <v>0</v>
      </c>
      <c r="I156" s="26">
        <f t="shared" si="35"/>
        <v>0</v>
      </c>
      <c r="J156" s="26">
        <f t="shared" si="36"/>
        <v>0</v>
      </c>
      <c r="K156" s="26">
        <f t="shared" ca="1" si="37"/>
        <v>1.5806490589635534E-3</v>
      </c>
      <c r="L156" s="26">
        <f t="shared" ca="1" si="38"/>
        <v>2.4984514476023667E-6</v>
      </c>
      <c r="M156" s="26">
        <f t="shared" ca="1" si="39"/>
        <v>736.73015358491432</v>
      </c>
      <c r="N156" s="26">
        <f t="shared" ca="1" si="40"/>
        <v>7.6208523824166363</v>
      </c>
      <c r="O156" s="26">
        <f t="shared" ca="1" si="41"/>
        <v>4508.7191552465511</v>
      </c>
      <c r="P156">
        <f t="shared" ca="1" si="42"/>
        <v>-1.5806490589635534E-3</v>
      </c>
    </row>
    <row r="157" spans="1:16">
      <c r="A157" s="125"/>
      <c r="B157" s="125"/>
      <c r="D157" s="114">
        <f t="shared" si="30"/>
        <v>0</v>
      </c>
      <c r="E157" s="114">
        <f t="shared" si="31"/>
        <v>0</v>
      </c>
      <c r="F157" s="26">
        <f t="shared" si="32"/>
        <v>0</v>
      </c>
      <c r="G157" s="26">
        <f t="shared" si="33"/>
        <v>0</v>
      </c>
      <c r="H157" s="26">
        <f t="shared" si="34"/>
        <v>0</v>
      </c>
      <c r="I157" s="26">
        <f t="shared" si="35"/>
        <v>0</v>
      </c>
      <c r="J157" s="26">
        <f t="shared" si="36"/>
        <v>0</v>
      </c>
      <c r="K157" s="26">
        <f t="shared" ca="1" si="37"/>
        <v>1.5806490589635534E-3</v>
      </c>
      <c r="L157" s="26">
        <f t="shared" ca="1" si="38"/>
        <v>2.4984514476023667E-6</v>
      </c>
      <c r="M157" s="26">
        <f t="shared" ca="1" si="39"/>
        <v>736.73015358491432</v>
      </c>
      <c r="N157" s="26">
        <f t="shared" ca="1" si="40"/>
        <v>7.6208523824166363</v>
      </c>
      <c r="O157" s="26">
        <f t="shared" ca="1" si="41"/>
        <v>4508.7191552465511</v>
      </c>
      <c r="P157">
        <f t="shared" ca="1" si="42"/>
        <v>-1.5806490589635534E-3</v>
      </c>
    </row>
    <row r="158" spans="1:16">
      <c r="A158" s="125"/>
      <c r="B158" s="125"/>
      <c r="D158" s="114">
        <f t="shared" si="30"/>
        <v>0</v>
      </c>
      <c r="E158" s="114">
        <f t="shared" si="31"/>
        <v>0</v>
      </c>
      <c r="F158" s="26">
        <f t="shared" si="32"/>
        <v>0</v>
      </c>
      <c r="G158" s="26">
        <f t="shared" si="33"/>
        <v>0</v>
      </c>
      <c r="H158" s="26">
        <f t="shared" si="34"/>
        <v>0</v>
      </c>
      <c r="I158" s="26">
        <f t="shared" si="35"/>
        <v>0</v>
      </c>
      <c r="J158" s="26">
        <f t="shared" si="36"/>
        <v>0</v>
      </c>
      <c r="K158" s="26">
        <f t="shared" ca="1" si="37"/>
        <v>1.5806490589635534E-3</v>
      </c>
      <c r="L158" s="26">
        <f t="shared" ca="1" si="38"/>
        <v>2.4984514476023667E-6</v>
      </c>
      <c r="M158" s="26">
        <f t="shared" ca="1" si="39"/>
        <v>736.73015358491432</v>
      </c>
      <c r="N158" s="26">
        <f t="shared" ca="1" si="40"/>
        <v>7.6208523824166363</v>
      </c>
      <c r="O158" s="26">
        <f t="shared" ca="1" si="41"/>
        <v>4508.7191552465511</v>
      </c>
      <c r="P158">
        <f t="shared" ca="1" si="42"/>
        <v>-1.5806490589635534E-3</v>
      </c>
    </row>
    <row r="159" spans="1:16">
      <c r="A159" s="125"/>
      <c r="B159" s="125"/>
      <c r="D159" s="114">
        <f t="shared" si="30"/>
        <v>0</v>
      </c>
      <c r="E159" s="114">
        <f t="shared" si="31"/>
        <v>0</v>
      </c>
      <c r="F159" s="26">
        <f t="shared" si="32"/>
        <v>0</v>
      </c>
      <c r="G159" s="26">
        <f t="shared" si="33"/>
        <v>0</v>
      </c>
      <c r="H159" s="26">
        <f t="shared" si="34"/>
        <v>0</v>
      </c>
      <c r="I159" s="26">
        <f t="shared" si="35"/>
        <v>0</v>
      </c>
      <c r="J159" s="26">
        <f t="shared" si="36"/>
        <v>0</v>
      </c>
      <c r="K159" s="26">
        <f t="shared" ca="1" si="37"/>
        <v>1.5806490589635534E-3</v>
      </c>
      <c r="L159" s="26">
        <f t="shared" ca="1" si="38"/>
        <v>2.4984514476023667E-6</v>
      </c>
      <c r="M159" s="26">
        <f t="shared" ca="1" si="39"/>
        <v>736.73015358491432</v>
      </c>
      <c r="N159" s="26">
        <f t="shared" ca="1" si="40"/>
        <v>7.6208523824166363</v>
      </c>
      <c r="O159" s="26">
        <f t="shared" ca="1" si="41"/>
        <v>4508.7191552465511</v>
      </c>
      <c r="P159">
        <f t="shared" ca="1" si="42"/>
        <v>-1.5806490589635534E-3</v>
      </c>
    </row>
    <row r="160" spans="1:16">
      <c r="A160" s="125"/>
      <c r="B160" s="125"/>
      <c r="D160" s="114">
        <f t="shared" si="30"/>
        <v>0</v>
      </c>
      <c r="E160" s="114">
        <f t="shared" si="31"/>
        <v>0</v>
      </c>
      <c r="F160" s="26">
        <f t="shared" si="32"/>
        <v>0</v>
      </c>
      <c r="G160" s="26">
        <f t="shared" si="33"/>
        <v>0</v>
      </c>
      <c r="H160" s="26">
        <f t="shared" si="34"/>
        <v>0</v>
      </c>
      <c r="I160" s="26">
        <f t="shared" si="35"/>
        <v>0</v>
      </c>
      <c r="J160" s="26">
        <f t="shared" si="36"/>
        <v>0</v>
      </c>
      <c r="K160" s="26">
        <f t="shared" ca="1" si="37"/>
        <v>1.5806490589635534E-3</v>
      </c>
      <c r="L160" s="26">
        <f t="shared" ca="1" si="38"/>
        <v>2.4984514476023667E-6</v>
      </c>
      <c r="M160" s="26">
        <f t="shared" ca="1" si="39"/>
        <v>736.73015358491432</v>
      </c>
      <c r="N160" s="26">
        <f t="shared" ca="1" si="40"/>
        <v>7.6208523824166363</v>
      </c>
      <c r="O160" s="26">
        <f t="shared" ca="1" si="41"/>
        <v>4508.7191552465511</v>
      </c>
      <c r="P160">
        <f t="shared" ca="1" si="42"/>
        <v>-1.5806490589635534E-3</v>
      </c>
    </row>
    <row r="161" spans="4:16">
      <c r="D161" s="114">
        <f t="shared" si="30"/>
        <v>0</v>
      </c>
      <c r="E161" s="114">
        <f t="shared" si="31"/>
        <v>0</v>
      </c>
      <c r="F161" s="26">
        <f t="shared" si="32"/>
        <v>0</v>
      </c>
      <c r="G161" s="26">
        <f t="shared" si="33"/>
        <v>0</v>
      </c>
      <c r="H161" s="26">
        <f t="shared" si="34"/>
        <v>0</v>
      </c>
      <c r="I161" s="26">
        <f t="shared" si="35"/>
        <v>0</v>
      </c>
      <c r="J161" s="26">
        <f t="shared" si="36"/>
        <v>0</v>
      </c>
      <c r="K161" s="26">
        <f t="shared" ca="1" si="37"/>
        <v>1.5806490589635534E-3</v>
      </c>
      <c r="L161" s="26">
        <f t="shared" ca="1" si="38"/>
        <v>2.4984514476023667E-6</v>
      </c>
      <c r="M161" s="26">
        <f t="shared" ca="1" si="39"/>
        <v>736.73015358491432</v>
      </c>
      <c r="N161" s="26">
        <f t="shared" ca="1" si="40"/>
        <v>7.6208523824166363</v>
      </c>
      <c r="O161" s="26">
        <f t="shared" ca="1" si="41"/>
        <v>4508.7191552465511</v>
      </c>
      <c r="P161">
        <f t="shared" ca="1" si="42"/>
        <v>-1.5806490589635534E-3</v>
      </c>
    </row>
    <row r="162" spans="4:16">
      <c r="D162" s="114">
        <f t="shared" si="30"/>
        <v>0</v>
      </c>
      <c r="E162" s="114">
        <f t="shared" si="31"/>
        <v>0</v>
      </c>
      <c r="F162" s="26">
        <f t="shared" si="32"/>
        <v>0</v>
      </c>
      <c r="G162" s="26">
        <f t="shared" si="33"/>
        <v>0</v>
      </c>
      <c r="H162" s="26">
        <f t="shared" si="34"/>
        <v>0</v>
      </c>
      <c r="I162" s="26">
        <f t="shared" si="35"/>
        <v>0</v>
      </c>
      <c r="J162" s="26">
        <f t="shared" si="36"/>
        <v>0</v>
      </c>
      <c r="K162" s="26">
        <f t="shared" ca="1" si="37"/>
        <v>1.5806490589635534E-3</v>
      </c>
      <c r="L162" s="26">
        <f t="shared" ca="1" si="38"/>
        <v>2.4984514476023667E-6</v>
      </c>
      <c r="M162" s="26">
        <f t="shared" ca="1" si="39"/>
        <v>736.73015358491432</v>
      </c>
      <c r="N162" s="26">
        <f t="shared" ca="1" si="40"/>
        <v>7.6208523824166363</v>
      </c>
      <c r="O162" s="26">
        <f t="shared" ca="1" si="41"/>
        <v>4508.7191552465511</v>
      </c>
      <c r="P162">
        <f t="shared" ca="1" si="42"/>
        <v>-1.5806490589635534E-3</v>
      </c>
    </row>
    <row r="163" spans="4:16">
      <c r="D163" s="114">
        <f t="shared" si="30"/>
        <v>0</v>
      </c>
      <c r="E163" s="114">
        <f t="shared" si="31"/>
        <v>0</v>
      </c>
      <c r="F163" s="26">
        <f t="shared" si="32"/>
        <v>0</v>
      </c>
      <c r="G163" s="26">
        <f t="shared" si="33"/>
        <v>0</v>
      </c>
      <c r="H163" s="26">
        <f t="shared" si="34"/>
        <v>0</v>
      </c>
      <c r="I163" s="26">
        <f t="shared" si="35"/>
        <v>0</v>
      </c>
      <c r="J163" s="26">
        <f t="shared" si="36"/>
        <v>0</v>
      </c>
      <c r="K163" s="26">
        <f t="shared" ca="1" si="37"/>
        <v>1.5806490589635534E-3</v>
      </c>
      <c r="L163" s="26">
        <f t="shared" ca="1" si="38"/>
        <v>2.4984514476023667E-6</v>
      </c>
      <c r="M163" s="26">
        <f t="shared" ca="1" si="39"/>
        <v>736.73015358491432</v>
      </c>
      <c r="N163" s="26">
        <f t="shared" ca="1" si="40"/>
        <v>7.6208523824166363</v>
      </c>
      <c r="O163" s="26">
        <f t="shared" ca="1" si="41"/>
        <v>4508.7191552465511</v>
      </c>
      <c r="P163">
        <f t="shared" ca="1" si="42"/>
        <v>-1.5806490589635534E-3</v>
      </c>
    </row>
    <row r="164" spans="4:16">
      <c r="D164" s="114">
        <f t="shared" si="30"/>
        <v>0</v>
      </c>
      <c r="E164" s="114">
        <f t="shared" si="31"/>
        <v>0</v>
      </c>
      <c r="F164" s="26">
        <f t="shared" si="32"/>
        <v>0</v>
      </c>
      <c r="G164" s="26">
        <f t="shared" si="33"/>
        <v>0</v>
      </c>
      <c r="H164" s="26">
        <f t="shared" si="34"/>
        <v>0</v>
      </c>
      <c r="I164" s="26">
        <f t="shared" si="35"/>
        <v>0</v>
      </c>
      <c r="J164" s="26">
        <f t="shared" si="36"/>
        <v>0</v>
      </c>
      <c r="K164" s="26">
        <f t="shared" ca="1" si="37"/>
        <v>1.5806490589635534E-3</v>
      </c>
      <c r="L164" s="26">
        <f t="shared" ca="1" si="38"/>
        <v>2.4984514476023667E-6</v>
      </c>
      <c r="M164" s="26">
        <f t="shared" ca="1" si="39"/>
        <v>736.73015358491432</v>
      </c>
      <c r="N164" s="26">
        <f t="shared" ca="1" si="40"/>
        <v>7.6208523824166363</v>
      </c>
      <c r="O164" s="26">
        <f t="shared" ca="1" si="41"/>
        <v>4508.7191552465511</v>
      </c>
      <c r="P164">
        <f t="shared" ca="1" si="42"/>
        <v>-1.5806490589635534E-3</v>
      </c>
    </row>
    <row r="165" spans="4:16">
      <c r="D165" s="114">
        <f t="shared" si="30"/>
        <v>0</v>
      </c>
      <c r="E165" s="114">
        <f t="shared" si="31"/>
        <v>0</v>
      </c>
      <c r="F165" s="26">
        <f t="shared" si="32"/>
        <v>0</v>
      </c>
      <c r="G165" s="26">
        <f t="shared" si="33"/>
        <v>0</v>
      </c>
      <c r="H165" s="26">
        <f t="shared" si="34"/>
        <v>0</v>
      </c>
      <c r="I165" s="26">
        <f t="shared" si="35"/>
        <v>0</v>
      </c>
      <c r="J165" s="26">
        <f t="shared" si="36"/>
        <v>0</v>
      </c>
      <c r="K165" s="26">
        <f t="shared" ca="1" si="37"/>
        <v>1.5806490589635534E-3</v>
      </c>
      <c r="L165" s="26">
        <f t="shared" ca="1" si="38"/>
        <v>2.4984514476023667E-6</v>
      </c>
      <c r="M165" s="26">
        <f t="shared" ca="1" si="39"/>
        <v>736.73015358491432</v>
      </c>
      <c r="N165" s="26">
        <f t="shared" ca="1" si="40"/>
        <v>7.6208523824166363</v>
      </c>
      <c r="O165" s="26">
        <f t="shared" ca="1" si="41"/>
        <v>4508.7191552465511</v>
      </c>
      <c r="P165">
        <f t="shared" ca="1" si="42"/>
        <v>-1.5806490589635534E-3</v>
      </c>
    </row>
    <row r="166" spans="4:16">
      <c r="D166" s="114">
        <f t="shared" si="30"/>
        <v>0</v>
      </c>
      <c r="E166" s="114">
        <f t="shared" si="31"/>
        <v>0</v>
      </c>
      <c r="F166" s="26">
        <f t="shared" si="32"/>
        <v>0</v>
      </c>
      <c r="G166" s="26">
        <f t="shared" si="33"/>
        <v>0</v>
      </c>
      <c r="H166" s="26">
        <f t="shared" si="34"/>
        <v>0</v>
      </c>
      <c r="I166" s="26">
        <f t="shared" si="35"/>
        <v>0</v>
      </c>
      <c r="J166" s="26">
        <f t="shared" si="36"/>
        <v>0</v>
      </c>
      <c r="K166" s="26">
        <f t="shared" ca="1" si="37"/>
        <v>1.5806490589635534E-3</v>
      </c>
      <c r="L166" s="26">
        <f t="shared" ca="1" si="38"/>
        <v>2.4984514476023667E-6</v>
      </c>
      <c r="M166" s="26">
        <f t="shared" ca="1" si="39"/>
        <v>736.73015358491432</v>
      </c>
      <c r="N166" s="26">
        <f t="shared" ca="1" si="40"/>
        <v>7.6208523824166363</v>
      </c>
      <c r="O166" s="26">
        <f t="shared" ca="1" si="41"/>
        <v>4508.7191552465511</v>
      </c>
      <c r="P166">
        <f t="shared" ca="1" si="42"/>
        <v>-1.5806490589635534E-3</v>
      </c>
    </row>
    <row r="167" spans="4:16">
      <c r="D167" s="114">
        <f t="shared" si="30"/>
        <v>0</v>
      </c>
      <c r="E167" s="114">
        <f t="shared" si="31"/>
        <v>0</v>
      </c>
      <c r="F167" s="26">
        <f t="shared" si="32"/>
        <v>0</v>
      </c>
      <c r="G167" s="26">
        <f t="shared" si="33"/>
        <v>0</v>
      </c>
      <c r="H167" s="26">
        <f t="shared" si="34"/>
        <v>0</v>
      </c>
      <c r="I167" s="26">
        <f t="shared" si="35"/>
        <v>0</v>
      </c>
      <c r="J167" s="26">
        <f t="shared" si="36"/>
        <v>0</v>
      </c>
      <c r="K167" s="26">
        <f t="shared" ca="1" si="37"/>
        <v>1.5806490589635534E-3</v>
      </c>
      <c r="L167" s="26">
        <f t="shared" ca="1" si="38"/>
        <v>2.4984514476023667E-6</v>
      </c>
      <c r="M167" s="26">
        <f t="shared" ca="1" si="39"/>
        <v>736.73015358491432</v>
      </c>
      <c r="N167" s="26">
        <f t="shared" ca="1" si="40"/>
        <v>7.6208523824166363</v>
      </c>
      <c r="O167" s="26">
        <f t="shared" ca="1" si="41"/>
        <v>4508.7191552465511</v>
      </c>
      <c r="P167">
        <f t="shared" ca="1" si="42"/>
        <v>-1.5806490589635534E-3</v>
      </c>
    </row>
    <row r="168" spans="4:16">
      <c r="D168" s="114">
        <f t="shared" si="30"/>
        <v>0</v>
      </c>
      <c r="E168" s="114">
        <f t="shared" si="31"/>
        <v>0</v>
      </c>
      <c r="F168" s="26">
        <f t="shared" si="32"/>
        <v>0</v>
      </c>
      <c r="G168" s="26">
        <f t="shared" si="33"/>
        <v>0</v>
      </c>
      <c r="H168" s="26">
        <f t="shared" si="34"/>
        <v>0</v>
      </c>
      <c r="I168" s="26">
        <f t="shared" si="35"/>
        <v>0</v>
      </c>
      <c r="J168" s="26">
        <f t="shared" si="36"/>
        <v>0</v>
      </c>
      <c r="K168" s="26">
        <f t="shared" ca="1" si="37"/>
        <v>1.5806490589635534E-3</v>
      </c>
      <c r="L168" s="26">
        <f t="shared" ca="1" si="38"/>
        <v>2.4984514476023667E-6</v>
      </c>
      <c r="M168" s="26">
        <f t="shared" ca="1" si="39"/>
        <v>736.73015358491432</v>
      </c>
      <c r="N168" s="26">
        <f t="shared" ca="1" si="40"/>
        <v>7.6208523824166363</v>
      </c>
      <c r="O168" s="26">
        <f t="shared" ca="1" si="41"/>
        <v>4508.7191552465511</v>
      </c>
      <c r="P168">
        <f t="shared" ca="1" si="42"/>
        <v>-1.5806490589635534E-3</v>
      </c>
    </row>
    <row r="169" spans="4:16">
      <c r="D169" s="114">
        <f t="shared" si="30"/>
        <v>0</v>
      </c>
      <c r="E169" s="114">
        <f t="shared" si="31"/>
        <v>0</v>
      </c>
      <c r="F169" s="26">
        <f t="shared" si="32"/>
        <v>0</v>
      </c>
      <c r="G169" s="26">
        <f t="shared" si="33"/>
        <v>0</v>
      </c>
      <c r="H169" s="26">
        <f t="shared" si="34"/>
        <v>0</v>
      </c>
      <c r="I169" s="26">
        <f t="shared" si="35"/>
        <v>0</v>
      </c>
      <c r="J169" s="26">
        <f t="shared" si="36"/>
        <v>0</v>
      </c>
      <c r="K169" s="26">
        <f t="shared" ca="1" si="37"/>
        <v>1.5806490589635534E-3</v>
      </c>
      <c r="L169" s="26">
        <f t="shared" ca="1" si="38"/>
        <v>2.4984514476023667E-6</v>
      </c>
      <c r="M169" s="26">
        <f t="shared" ca="1" si="39"/>
        <v>736.73015358491432</v>
      </c>
      <c r="N169" s="26">
        <f t="shared" ca="1" si="40"/>
        <v>7.6208523824166363</v>
      </c>
      <c r="O169" s="26">
        <f t="shared" ca="1" si="41"/>
        <v>4508.7191552465511</v>
      </c>
      <c r="P169">
        <f t="shared" ca="1" si="42"/>
        <v>-1.5806490589635534E-3</v>
      </c>
    </row>
    <row r="170" spans="4:16">
      <c r="D170" s="114">
        <f t="shared" si="30"/>
        <v>0</v>
      </c>
      <c r="E170" s="114">
        <f t="shared" si="31"/>
        <v>0</v>
      </c>
      <c r="F170" s="26">
        <f t="shared" si="32"/>
        <v>0</v>
      </c>
      <c r="G170" s="26">
        <f t="shared" si="33"/>
        <v>0</v>
      </c>
      <c r="H170" s="26">
        <f t="shared" si="34"/>
        <v>0</v>
      </c>
      <c r="I170" s="26">
        <f t="shared" si="35"/>
        <v>0</v>
      </c>
      <c r="J170" s="26">
        <f t="shared" si="36"/>
        <v>0</v>
      </c>
      <c r="K170" s="26">
        <f t="shared" ca="1" si="37"/>
        <v>1.5806490589635534E-3</v>
      </c>
      <c r="L170" s="26">
        <f t="shared" ca="1" si="38"/>
        <v>2.4984514476023667E-6</v>
      </c>
      <c r="M170" s="26">
        <f t="shared" ca="1" si="39"/>
        <v>736.73015358491432</v>
      </c>
      <c r="N170" s="26">
        <f t="shared" ca="1" si="40"/>
        <v>7.6208523824166363</v>
      </c>
      <c r="O170" s="26">
        <f t="shared" ca="1" si="41"/>
        <v>4508.7191552465511</v>
      </c>
      <c r="P170">
        <f t="shared" ca="1" si="42"/>
        <v>-1.5806490589635534E-3</v>
      </c>
    </row>
    <row r="171" spans="4:16">
      <c r="D171" s="114">
        <f t="shared" si="30"/>
        <v>0</v>
      </c>
      <c r="E171" s="114">
        <f t="shared" si="31"/>
        <v>0</v>
      </c>
      <c r="F171" s="26">
        <f t="shared" si="32"/>
        <v>0</v>
      </c>
      <c r="G171" s="26">
        <f t="shared" si="33"/>
        <v>0</v>
      </c>
      <c r="H171" s="26">
        <f t="shared" si="34"/>
        <v>0</v>
      </c>
      <c r="I171" s="26">
        <f t="shared" si="35"/>
        <v>0</v>
      </c>
      <c r="J171" s="26">
        <f t="shared" si="36"/>
        <v>0</v>
      </c>
      <c r="K171" s="26">
        <f t="shared" ca="1" si="37"/>
        <v>1.5806490589635534E-3</v>
      </c>
      <c r="L171" s="26">
        <f t="shared" ca="1" si="38"/>
        <v>2.4984514476023667E-6</v>
      </c>
      <c r="M171" s="26">
        <f t="shared" ca="1" si="39"/>
        <v>736.73015358491432</v>
      </c>
      <c r="N171" s="26">
        <f t="shared" ca="1" si="40"/>
        <v>7.6208523824166363</v>
      </c>
      <c r="O171" s="26">
        <f t="shared" ca="1" si="41"/>
        <v>4508.7191552465511</v>
      </c>
      <c r="P171">
        <f t="shared" ca="1" si="42"/>
        <v>-1.5806490589635534E-3</v>
      </c>
    </row>
    <row r="172" spans="4:16">
      <c r="D172" s="114">
        <f t="shared" si="30"/>
        <v>0</v>
      </c>
      <c r="E172" s="114">
        <f t="shared" si="31"/>
        <v>0</v>
      </c>
      <c r="F172" s="26">
        <f t="shared" si="32"/>
        <v>0</v>
      </c>
      <c r="G172" s="26">
        <f t="shared" si="33"/>
        <v>0</v>
      </c>
      <c r="H172" s="26">
        <f t="shared" si="34"/>
        <v>0</v>
      </c>
      <c r="I172" s="26">
        <f t="shared" si="35"/>
        <v>0</v>
      </c>
      <c r="J172" s="26">
        <f t="shared" si="36"/>
        <v>0</v>
      </c>
      <c r="K172" s="26">
        <f t="shared" ca="1" si="37"/>
        <v>1.5806490589635534E-3</v>
      </c>
      <c r="L172" s="26">
        <f t="shared" ca="1" si="38"/>
        <v>2.4984514476023667E-6</v>
      </c>
      <c r="M172" s="26">
        <f t="shared" ca="1" si="39"/>
        <v>736.73015358491432</v>
      </c>
      <c r="N172" s="26">
        <f t="shared" ca="1" si="40"/>
        <v>7.6208523824166363</v>
      </c>
      <c r="O172" s="26">
        <f t="shared" ca="1" si="41"/>
        <v>4508.7191552465511</v>
      </c>
      <c r="P172">
        <f t="shared" ca="1" si="42"/>
        <v>-1.5806490589635534E-3</v>
      </c>
    </row>
    <row r="173" spans="4:16">
      <c r="D173" s="114">
        <f t="shared" si="30"/>
        <v>0</v>
      </c>
      <c r="E173" s="114">
        <f t="shared" si="31"/>
        <v>0</v>
      </c>
      <c r="F173" s="26">
        <f t="shared" si="32"/>
        <v>0</v>
      </c>
      <c r="G173" s="26">
        <f t="shared" si="33"/>
        <v>0</v>
      </c>
      <c r="H173" s="26">
        <f t="shared" si="34"/>
        <v>0</v>
      </c>
      <c r="I173" s="26">
        <f t="shared" si="35"/>
        <v>0</v>
      </c>
      <c r="J173" s="26">
        <f t="shared" si="36"/>
        <v>0</v>
      </c>
      <c r="K173" s="26">
        <f t="shared" ca="1" si="37"/>
        <v>1.5806490589635534E-3</v>
      </c>
      <c r="L173" s="26">
        <f t="shared" ca="1" si="38"/>
        <v>2.4984514476023667E-6</v>
      </c>
      <c r="M173" s="26">
        <f t="shared" ca="1" si="39"/>
        <v>736.73015358491432</v>
      </c>
      <c r="N173" s="26">
        <f t="shared" ca="1" si="40"/>
        <v>7.6208523824166363</v>
      </c>
      <c r="O173" s="26">
        <f t="shared" ca="1" si="41"/>
        <v>4508.7191552465511</v>
      </c>
      <c r="P173">
        <f t="shared" ca="1" si="42"/>
        <v>-1.5806490589635534E-3</v>
      </c>
    </row>
    <row r="174" spans="4:16">
      <c r="D174" s="114">
        <f t="shared" si="30"/>
        <v>0</v>
      </c>
      <c r="E174" s="114">
        <f t="shared" si="31"/>
        <v>0</v>
      </c>
      <c r="F174" s="26">
        <f t="shared" si="32"/>
        <v>0</v>
      </c>
      <c r="G174" s="26">
        <f t="shared" si="33"/>
        <v>0</v>
      </c>
      <c r="H174" s="26">
        <f t="shared" si="34"/>
        <v>0</v>
      </c>
      <c r="I174" s="26">
        <f t="shared" si="35"/>
        <v>0</v>
      </c>
      <c r="J174" s="26">
        <f t="shared" si="36"/>
        <v>0</v>
      </c>
      <c r="K174" s="26">
        <f t="shared" ca="1" si="37"/>
        <v>1.5806490589635534E-3</v>
      </c>
      <c r="L174" s="26">
        <f t="shared" ca="1" si="38"/>
        <v>2.4984514476023667E-6</v>
      </c>
      <c r="M174" s="26">
        <f t="shared" ca="1" si="39"/>
        <v>736.73015358491432</v>
      </c>
      <c r="N174" s="26">
        <f t="shared" ca="1" si="40"/>
        <v>7.6208523824166363</v>
      </c>
      <c r="O174" s="26">
        <f t="shared" ca="1" si="41"/>
        <v>4508.7191552465511</v>
      </c>
      <c r="P174">
        <f t="shared" ca="1" si="42"/>
        <v>-1.5806490589635534E-3</v>
      </c>
    </row>
    <row r="175" spans="4:16">
      <c r="D175" s="114">
        <f t="shared" si="30"/>
        <v>0</v>
      </c>
      <c r="E175" s="114">
        <f t="shared" si="31"/>
        <v>0</v>
      </c>
      <c r="F175" s="26">
        <f t="shared" si="32"/>
        <v>0</v>
      </c>
      <c r="G175" s="26">
        <f t="shared" si="33"/>
        <v>0</v>
      </c>
      <c r="H175" s="26">
        <f t="shared" si="34"/>
        <v>0</v>
      </c>
      <c r="I175" s="26">
        <f t="shared" si="35"/>
        <v>0</v>
      </c>
      <c r="J175" s="26">
        <f t="shared" si="36"/>
        <v>0</v>
      </c>
      <c r="K175" s="26">
        <f t="shared" ca="1" si="37"/>
        <v>1.5806490589635534E-3</v>
      </c>
      <c r="L175" s="26">
        <f t="shared" ca="1" si="38"/>
        <v>2.4984514476023667E-6</v>
      </c>
      <c r="M175" s="26">
        <f t="shared" ca="1" si="39"/>
        <v>736.73015358491432</v>
      </c>
      <c r="N175" s="26">
        <f t="shared" ca="1" si="40"/>
        <v>7.6208523824166363</v>
      </c>
      <c r="O175" s="26">
        <f t="shared" ca="1" si="41"/>
        <v>4508.7191552465511</v>
      </c>
      <c r="P175">
        <f t="shared" ca="1" si="42"/>
        <v>-1.5806490589635534E-3</v>
      </c>
    </row>
    <row r="176" spans="4:16">
      <c r="D176" s="114">
        <f t="shared" si="30"/>
        <v>0</v>
      </c>
      <c r="E176" s="114">
        <f t="shared" si="31"/>
        <v>0</v>
      </c>
      <c r="F176" s="26">
        <f t="shared" si="32"/>
        <v>0</v>
      </c>
      <c r="G176" s="26">
        <f t="shared" si="33"/>
        <v>0</v>
      </c>
      <c r="H176" s="26">
        <f t="shared" si="34"/>
        <v>0</v>
      </c>
      <c r="I176" s="26">
        <f t="shared" si="35"/>
        <v>0</v>
      </c>
      <c r="J176" s="26">
        <f t="shared" si="36"/>
        <v>0</v>
      </c>
      <c r="K176" s="26">
        <f t="shared" ca="1" si="37"/>
        <v>1.5806490589635534E-3</v>
      </c>
      <c r="L176" s="26">
        <f t="shared" ca="1" si="38"/>
        <v>2.4984514476023667E-6</v>
      </c>
      <c r="M176" s="26">
        <f t="shared" ca="1" si="39"/>
        <v>736.73015358491432</v>
      </c>
      <c r="N176" s="26">
        <f t="shared" ca="1" si="40"/>
        <v>7.6208523824166363</v>
      </c>
      <c r="O176" s="26">
        <f t="shared" ca="1" si="41"/>
        <v>4508.7191552465511</v>
      </c>
      <c r="P176">
        <f t="shared" ca="1" si="42"/>
        <v>-1.5806490589635534E-3</v>
      </c>
    </row>
    <row r="177" spans="4:16">
      <c r="D177" s="114">
        <f t="shared" si="30"/>
        <v>0</v>
      </c>
      <c r="E177" s="114">
        <f t="shared" si="31"/>
        <v>0</v>
      </c>
      <c r="F177" s="26">
        <f t="shared" si="32"/>
        <v>0</v>
      </c>
      <c r="G177" s="26">
        <f t="shared" si="33"/>
        <v>0</v>
      </c>
      <c r="H177" s="26">
        <f t="shared" si="34"/>
        <v>0</v>
      </c>
      <c r="I177" s="26">
        <f t="shared" si="35"/>
        <v>0</v>
      </c>
      <c r="J177" s="26">
        <f t="shared" si="36"/>
        <v>0</v>
      </c>
      <c r="K177" s="26">
        <f t="shared" ca="1" si="37"/>
        <v>1.5806490589635534E-3</v>
      </c>
      <c r="L177" s="26">
        <f t="shared" ca="1" si="38"/>
        <v>2.4984514476023667E-6</v>
      </c>
      <c r="M177" s="26">
        <f t="shared" ca="1" si="39"/>
        <v>736.73015358491432</v>
      </c>
      <c r="N177" s="26">
        <f t="shared" ca="1" si="40"/>
        <v>7.6208523824166363</v>
      </c>
      <c r="O177" s="26">
        <f t="shared" ca="1" si="41"/>
        <v>4508.7191552465511</v>
      </c>
      <c r="P177">
        <f t="shared" ca="1" si="42"/>
        <v>-1.5806490589635534E-3</v>
      </c>
    </row>
    <row r="178" spans="4:16">
      <c r="D178" s="114">
        <f t="shared" si="30"/>
        <v>0</v>
      </c>
      <c r="E178" s="114">
        <f t="shared" si="31"/>
        <v>0</v>
      </c>
      <c r="F178" s="26">
        <f t="shared" si="32"/>
        <v>0</v>
      </c>
      <c r="G178" s="26">
        <f t="shared" si="33"/>
        <v>0</v>
      </c>
      <c r="H178" s="26">
        <f t="shared" si="34"/>
        <v>0</v>
      </c>
      <c r="I178" s="26">
        <f t="shared" si="35"/>
        <v>0</v>
      </c>
      <c r="J178" s="26">
        <f t="shared" si="36"/>
        <v>0</v>
      </c>
      <c r="K178" s="26">
        <f t="shared" ca="1" si="37"/>
        <v>1.5806490589635534E-3</v>
      </c>
      <c r="L178" s="26">
        <f t="shared" ca="1" si="38"/>
        <v>2.4984514476023667E-6</v>
      </c>
      <c r="M178" s="26">
        <f t="shared" ca="1" si="39"/>
        <v>736.73015358491432</v>
      </c>
      <c r="N178" s="26">
        <f t="shared" ca="1" si="40"/>
        <v>7.6208523824166363</v>
      </c>
      <c r="O178" s="26">
        <f t="shared" ca="1" si="41"/>
        <v>4508.7191552465511</v>
      </c>
      <c r="P178">
        <f t="shared" ca="1" si="42"/>
        <v>-1.5806490589635534E-3</v>
      </c>
    </row>
    <row r="179" spans="4:16">
      <c r="D179" s="114">
        <f t="shared" si="30"/>
        <v>0</v>
      </c>
      <c r="E179" s="114">
        <f t="shared" si="31"/>
        <v>0</v>
      </c>
      <c r="F179" s="26">
        <f t="shared" si="32"/>
        <v>0</v>
      </c>
      <c r="G179" s="26">
        <f t="shared" si="33"/>
        <v>0</v>
      </c>
      <c r="H179" s="26">
        <f t="shared" si="34"/>
        <v>0</v>
      </c>
      <c r="I179" s="26">
        <f t="shared" si="35"/>
        <v>0</v>
      </c>
      <c r="J179" s="26">
        <f t="shared" si="36"/>
        <v>0</v>
      </c>
      <c r="K179" s="26">
        <f t="shared" ca="1" si="37"/>
        <v>1.5806490589635534E-3</v>
      </c>
      <c r="L179" s="26">
        <f t="shared" ca="1" si="38"/>
        <v>2.4984514476023667E-6</v>
      </c>
      <c r="M179" s="26">
        <f t="shared" ca="1" si="39"/>
        <v>736.73015358491432</v>
      </c>
      <c r="N179" s="26">
        <f t="shared" ca="1" si="40"/>
        <v>7.6208523824166363</v>
      </c>
      <c r="O179" s="26">
        <f t="shared" ca="1" si="41"/>
        <v>4508.7191552465511</v>
      </c>
      <c r="P179">
        <f t="shared" ca="1" si="42"/>
        <v>-1.5806490589635534E-3</v>
      </c>
    </row>
    <row r="180" spans="4:16">
      <c r="D180" s="114">
        <f t="shared" si="30"/>
        <v>0</v>
      </c>
      <c r="E180" s="114">
        <f t="shared" si="31"/>
        <v>0</v>
      </c>
      <c r="F180" s="26">
        <f t="shared" si="32"/>
        <v>0</v>
      </c>
      <c r="G180" s="26">
        <f t="shared" si="33"/>
        <v>0</v>
      </c>
      <c r="H180" s="26">
        <f t="shared" si="34"/>
        <v>0</v>
      </c>
      <c r="I180" s="26">
        <f t="shared" si="35"/>
        <v>0</v>
      </c>
      <c r="J180" s="26">
        <f t="shared" si="36"/>
        <v>0</v>
      </c>
      <c r="K180" s="26">
        <f t="shared" ca="1" si="37"/>
        <v>1.5806490589635534E-3</v>
      </c>
      <c r="L180" s="26">
        <f t="shared" ca="1" si="38"/>
        <v>2.4984514476023667E-6</v>
      </c>
      <c r="M180" s="26">
        <f t="shared" ca="1" si="39"/>
        <v>736.73015358491432</v>
      </c>
      <c r="N180" s="26">
        <f t="shared" ca="1" si="40"/>
        <v>7.6208523824166363</v>
      </c>
      <c r="O180" s="26">
        <f t="shared" ca="1" si="41"/>
        <v>4508.7191552465511</v>
      </c>
      <c r="P180">
        <f t="shared" ca="1" si="42"/>
        <v>-1.5806490589635534E-3</v>
      </c>
    </row>
    <row r="181" spans="4:16">
      <c r="D181" s="114">
        <f t="shared" si="30"/>
        <v>0</v>
      </c>
      <c r="E181" s="114">
        <f t="shared" si="31"/>
        <v>0</v>
      </c>
      <c r="F181" s="26">
        <f t="shared" si="32"/>
        <v>0</v>
      </c>
      <c r="G181" s="26">
        <f t="shared" si="33"/>
        <v>0</v>
      </c>
      <c r="H181" s="26">
        <f t="shared" si="34"/>
        <v>0</v>
      </c>
      <c r="I181" s="26">
        <f t="shared" si="35"/>
        <v>0</v>
      </c>
      <c r="J181" s="26">
        <f t="shared" si="36"/>
        <v>0</v>
      </c>
      <c r="K181" s="26">
        <f t="shared" ca="1" si="37"/>
        <v>1.5806490589635534E-3</v>
      </c>
      <c r="L181" s="26">
        <f t="shared" ca="1" si="38"/>
        <v>2.4984514476023667E-6</v>
      </c>
      <c r="M181" s="26">
        <f t="shared" ca="1" si="39"/>
        <v>736.73015358491432</v>
      </c>
      <c r="N181" s="26">
        <f t="shared" ca="1" si="40"/>
        <v>7.6208523824166363</v>
      </c>
      <c r="O181" s="26">
        <f t="shared" ca="1" si="41"/>
        <v>4508.7191552465511</v>
      </c>
      <c r="P181">
        <f t="shared" ca="1" si="42"/>
        <v>-1.5806490589635534E-3</v>
      </c>
    </row>
    <row r="182" spans="4:16">
      <c r="D182" s="114">
        <f t="shared" si="30"/>
        <v>0</v>
      </c>
      <c r="E182" s="114">
        <f t="shared" si="31"/>
        <v>0</v>
      </c>
      <c r="F182" s="26">
        <f t="shared" si="32"/>
        <v>0</v>
      </c>
      <c r="G182" s="26">
        <f t="shared" si="33"/>
        <v>0</v>
      </c>
      <c r="H182" s="26">
        <f t="shared" si="34"/>
        <v>0</v>
      </c>
      <c r="I182" s="26">
        <f t="shared" si="35"/>
        <v>0</v>
      </c>
      <c r="J182" s="26">
        <f t="shared" si="36"/>
        <v>0</v>
      </c>
      <c r="K182" s="26">
        <f t="shared" ca="1" si="37"/>
        <v>1.5806490589635534E-3</v>
      </c>
      <c r="L182" s="26">
        <f t="shared" ca="1" si="38"/>
        <v>2.4984514476023667E-6</v>
      </c>
      <c r="M182" s="26">
        <f t="shared" ca="1" si="39"/>
        <v>736.73015358491432</v>
      </c>
      <c r="N182" s="26">
        <f t="shared" ca="1" si="40"/>
        <v>7.6208523824166363</v>
      </c>
      <c r="O182" s="26">
        <f t="shared" ca="1" si="41"/>
        <v>4508.7191552465511</v>
      </c>
      <c r="P182">
        <f t="shared" ca="1" si="42"/>
        <v>-1.5806490589635534E-3</v>
      </c>
    </row>
    <row r="183" spans="4:16">
      <c r="D183" s="114">
        <f t="shared" si="30"/>
        <v>0</v>
      </c>
      <c r="E183" s="114">
        <f t="shared" si="31"/>
        <v>0</v>
      </c>
      <c r="F183" s="26">
        <f t="shared" si="32"/>
        <v>0</v>
      </c>
      <c r="G183" s="26">
        <f t="shared" si="33"/>
        <v>0</v>
      </c>
      <c r="H183" s="26">
        <f t="shared" si="34"/>
        <v>0</v>
      </c>
      <c r="I183" s="26">
        <f t="shared" si="35"/>
        <v>0</v>
      </c>
      <c r="J183" s="26">
        <f t="shared" si="36"/>
        <v>0</v>
      </c>
      <c r="K183" s="26">
        <f t="shared" ca="1" si="37"/>
        <v>1.5806490589635534E-3</v>
      </c>
      <c r="L183" s="26">
        <f t="shared" ca="1" si="38"/>
        <v>2.4984514476023667E-6</v>
      </c>
      <c r="M183" s="26">
        <f t="shared" ca="1" si="39"/>
        <v>736.73015358491432</v>
      </c>
      <c r="N183" s="26">
        <f t="shared" ca="1" si="40"/>
        <v>7.6208523824166363</v>
      </c>
      <c r="O183" s="26">
        <f t="shared" ca="1" si="41"/>
        <v>4508.7191552465511</v>
      </c>
      <c r="P183">
        <f t="shared" ca="1" si="42"/>
        <v>-1.5806490589635534E-3</v>
      </c>
    </row>
    <row r="184" spans="4:16">
      <c r="D184" s="114">
        <f t="shared" si="30"/>
        <v>0</v>
      </c>
      <c r="E184" s="114">
        <f t="shared" si="31"/>
        <v>0</v>
      </c>
      <c r="F184" s="26">
        <f t="shared" si="32"/>
        <v>0</v>
      </c>
      <c r="G184" s="26">
        <f t="shared" si="33"/>
        <v>0</v>
      </c>
      <c r="H184" s="26">
        <f t="shared" si="34"/>
        <v>0</v>
      </c>
      <c r="I184" s="26">
        <f t="shared" si="35"/>
        <v>0</v>
      </c>
      <c r="J184" s="26">
        <f t="shared" si="36"/>
        <v>0</v>
      </c>
      <c r="K184" s="26">
        <f t="shared" ca="1" si="37"/>
        <v>1.5806490589635534E-3</v>
      </c>
      <c r="L184" s="26">
        <f t="shared" ca="1" si="38"/>
        <v>2.4984514476023667E-6</v>
      </c>
      <c r="M184" s="26">
        <f t="shared" ca="1" si="39"/>
        <v>736.73015358491432</v>
      </c>
      <c r="N184" s="26">
        <f t="shared" ca="1" si="40"/>
        <v>7.6208523824166363</v>
      </c>
      <c r="O184" s="26">
        <f t="shared" ca="1" si="41"/>
        <v>4508.7191552465511</v>
      </c>
      <c r="P184">
        <f t="shared" ca="1" si="42"/>
        <v>-1.5806490589635534E-3</v>
      </c>
    </row>
    <row r="185" spans="4:16">
      <c r="D185" s="114">
        <f t="shared" si="30"/>
        <v>0</v>
      </c>
      <c r="E185" s="114">
        <f t="shared" si="31"/>
        <v>0</v>
      </c>
      <c r="F185" s="26">
        <f t="shared" si="32"/>
        <v>0</v>
      </c>
      <c r="G185" s="26">
        <f t="shared" si="33"/>
        <v>0</v>
      </c>
      <c r="H185" s="26">
        <f t="shared" si="34"/>
        <v>0</v>
      </c>
      <c r="I185" s="26">
        <f t="shared" si="35"/>
        <v>0</v>
      </c>
      <c r="J185" s="26">
        <f t="shared" si="36"/>
        <v>0</v>
      </c>
      <c r="K185" s="26">
        <f t="shared" ca="1" si="37"/>
        <v>1.5806490589635534E-3</v>
      </c>
      <c r="L185" s="26">
        <f t="shared" ca="1" si="38"/>
        <v>2.4984514476023667E-6</v>
      </c>
      <c r="M185" s="26">
        <f t="shared" ca="1" si="39"/>
        <v>736.73015358491432</v>
      </c>
      <c r="N185" s="26">
        <f t="shared" ca="1" si="40"/>
        <v>7.6208523824166363</v>
      </c>
      <c r="O185" s="26">
        <f t="shared" ca="1" si="41"/>
        <v>4508.7191552465511</v>
      </c>
      <c r="P185">
        <f t="shared" ca="1" si="42"/>
        <v>-1.5806490589635534E-3</v>
      </c>
    </row>
    <row r="186" spans="4:16">
      <c r="D186" s="114">
        <f t="shared" si="30"/>
        <v>0</v>
      </c>
      <c r="E186" s="114">
        <f t="shared" si="31"/>
        <v>0</v>
      </c>
      <c r="F186" s="26">
        <f t="shared" si="32"/>
        <v>0</v>
      </c>
      <c r="G186" s="26">
        <f t="shared" si="33"/>
        <v>0</v>
      </c>
      <c r="H186" s="26">
        <f t="shared" si="34"/>
        <v>0</v>
      </c>
      <c r="I186" s="26">
        <f t="shared" si="35"/>
        <v>0</v>
      </c>
      <c r="J186" s="26">
        <f t="shared" si="36"/>
        <v>0</v>
      </c>
      <c r="K186" s="26">
        <f t="shared" ca="1" si="37"/>
        <v>1.5806490589635534E-3</v>
      </c>
      <c r="L186" s="26">
        <f t="shared" ca="1" si="38"/>
        <v>2.4984514476023667E-6</v>
      </c>
      <c r="M186" s="26">
        <f t="shared" ca="1" si="39"/>
        <v>736.73015358491432</v>
      </c>
      <c r="N186" s="26">
        <f t="shared" ca="1" si="40"/>
        <v>7.6208523824166363</v>
      </c>
      <c r="O186" s="26">
        <f t="shared" ca="1" si="41"/>
        <v>4508.7191552465511</v>
      </c>
      <c r="P186">
        <f t="shared" ca="1" si="42"/>
        <v>-1.5806490589635534E-3</v>
      </c>
    </row>
    <row r="187" spans="4:16">
      <c r="D187" s="114">
        <f t="shared" si="30"/>
        <v>0</v>
      </c>
      <c r="E187" s="114">
        <f t="shared" si="31"/>
        <v>0</v>
      </c>
      <c r="F187" s="26">
        <f t="shared" si="32"/>
        <v>0</v>
      </c>
      <c r="G187" s="26">
        <f t="shared" si="33"/>
        <v>0</v>
      </c>
      <c r="H187" s="26">
        <f t="shared" si="34"/>
        <v>0</v>
      </c>
      <c r="I187" s="26">
        <f t="shared" si="35"/>
        <v>0</v>
      </c>
      <c r="J187" s="26">
        <f t="shared" si="36"/>
        <v>0</v>
      </c>
      <c r="K187" s="26">
        <f t="shared" ca="1" si="37"/>
        <v>1.5806490589635534E-3</v>
      </c>
      <c r="L187" s="26">
        <f t="shared" ca="1" si="38"/>
        <v>2.4984514476023667E-6</v>
      </c>
      <c r="M187" s="26">
        <f t="shared" ca="1" si="39"/>
        <v>736.73015358491432</v>
      </c>
      <c r="N187" s="26">
        <f t="shared" ca="1" si="40"/>
        <v>7.6208523824166363</v>
      </c>
      <c r="O187" s="26">
        <f t="shared" ca="1" si="41"/>
        <v>4508.7191552465511</v>
      </c>
      <c r="P187">
        <f t="shared" ca="1" si="42"/>
        <v>-1.5806490589635534E-3</v>
      </c>
    </row>
    <row r="188" spans="4:16">
      <c r="D188" s="114">
        <f t="shared" si="30"/>
        <v>0</v>
      </c>
      <c r="E188" s="114">
        <f t="shared" si="31"/>
        <v>0</v>
      </c>
      <c r="F188" s="26">
        <f t="shared" si="32"/>
        <v>0</v>
      </c>
      <c r="G188" s="26">
        <f t="shared" si="33"/>
        <v>0</v>
      </c>
      <c r="H188" s="26">
        <f t="shared" si="34"/>
        <v>0</v>
      </c>
      <c r="I188" s="26">
        <f t="shared" si="35"/>
        <v>0</v>
      </c>
      <c r="J188" s="26">
        <f t="shared" si="36"/>
        <v>0</v>
      </c>
      <c r="K188" s="26">
        <f t="shared" ca="1" si="37"/>
        <v>1.5806490589635534E-3</v>
      </c>
      <c r="L188" s="26">
        <f t="shared" ca="1" si="38"/>
        <v>2.4984514476023667E-6</v>
      </c>
      <c r="M188" s="26">
        <f t="shared" ca="1" si="39"/>
        <v>736.73015358491432</v>
      </c>
      <c r="N188" s="26">
        <f t="shared" ca="1" si="40"/>
        <v>7.6208523824166363</v>
      </c>
      <c r="O188" s="26">
        <f t="shared" ca="1" si="41"/>
        <v>4508.7191552465511</v>
      </c>
      <c r="P188">
        <f t="shared" ca="1" si="42"/>
        <v>-1.5806490589635534E-3</v>
      </c>
    </row>
    <row r="189" spans="4:16">
      <c r="D189" s="114">
        <f t="shared" si="30"/>
        <v>0</v>
      </c>
      <c r="E189" s="114">
        <f t="shared" si="31"/>
        <v>0</v>
      </c>
      <c r="F189" s="26">
        <f t="shared" si="32"/>
        <v>0</v>
      </c>
      <c r="G189" s="26">
        <f t="shared" si="33"/>
        <v>0</v>
      </c>
      <c r="H189" s="26">
        <f t="shared" si="34"/>
        <v>0</v>
      </c>
      <c r="I189" s="26">
        <f t="shared" si="35"/>
        <v>0</v>
      </c>
      <c r="J189" s="26">
        <f t="shared" si="36"/>
        <v>0</v>
      </c>
      <c r="K189" s="26">
        <f t="shared" ca="1" si="37"/>
        <v>1.5806490589635534E-3</v>
      </c>
      <c r="L189" s="26">
        <f t="shared" ca="1" si="38"/>
        <v>2.4984514476023667E-6</v>
      </c>
      <c r="M189" s="26">
        <f t="shared" ca="1" si="39"/>
        <v>736.73015358491432</v>
      </c>
      <c r="N189" s="26">
        <f t="shared" ca="1" si="40"/>
        <v>7.6208523824166363</v>
      </c>
      <c r="O189" s="26">
        <f t="shared" ca="1" si="41"/>
        <v>4508.7191552465511</v>
      </c>
      <c r="P189">
        <f t="shared" ca="1" si="42"/>
        <v>-1.5806490589635534E-3</v>
      </c>
    </row>
    <row r="190" spans="4:16">
      <c r="D190" s="114">
        <f t="shared" si="30"/>
        <v>0</v>
      </c>
      <c r="E190" s="114">
        <f t="shared" si="31"/>
        <v>0</v>
      </c>
      <c r="F190" s="26">
        <f t="shared" si="32"/>
        <v>0</v>
      </c>
      <c r="G190" s="26">
        <f t="shared" si="33"/>
        <v>0</v>
      </c>
      <c r="H190" s="26">
        <f t="shared" si="34"/>
        <v>0</v>
      </c>
      <c r="I190" s="26">
        <f t="shared" si="35"/>
        <v>0</v>
      </c>
      <c r="J190" s="26">
        <f t="shared" si="36"/>
        <v>0</v>
      </c>
      <c r="K190" s="26">
        <f t="shared" ca="1" si="37"/>
        <v>1.5806490589635534E-3</v>
      </c>
      <c r="L190" s="26">
        <f t="shared" ca="1" si="38"/>
        <v>2.4984514476023667E-6</v>
      </c>
      <c r="M190" s="26">
        <f t="shared" ca="1" si="39"/>
        <v>736.73015358491432</v>
      </c>
      <c r="N190" s="26">
        <f t="shared" ca="1" si="40"/>
        <v>7.6208523824166363</v>
      </c>
      <c r="O190" s="26">
        <f t="shared" ca="1" si="41"/>
        <v>4508.7191552465511</v>
      </c>
      <c r="P190">
        <f t="shared" ca="1" si="42"/>
        <v>-1.5806490589635534E-3</v>
      </c>
    </row>
    <row r="191" spans="4:16">
      <c r="D191" s="114">
        <f t="shared" si="30"/>
        <v>0</v>
      </c>
      <c r="E191" s="114">
        <f t="shared" si="31"/>
        <v>0</v>
      </c>
      <c r="F191" s="26">
        <f t="shared" si="32"/>
        <v>0</v>
      </c>
      <c r="G191" s="26">
        <f t="shared" si="33"/>
        <v>0</v>
      </c>
      <c r="H191" s="26">
        <f t="shared" si="34"/>
        <v>0</v>
      </c>
      <c r="I191" s="26">
        <f t="shared" si="35"/>
        <v>0</v>
      </c>
      <c r="J191" s="26">
        <f t="shared" si="36"/>
        <v>0</v>
      </c>
      <c r="K191" s="26">
        <f t="shared" ca="1" si="37"/>
        <v>1.5806490589635534E-3</v>
      </c>
      <c r="L191" s="26">
        <f t="shared" ca="1" si="38"/>
        <v>2.4984514476023667E-6</v>
      </c>
      <c r="M191" s="26">
        <f t="shared" ca="1" si="39"/>
        <v>736.73015358491432</v>
      </c>
      <c r="N191" s="26">
        <f t="shared" ca="1" si="40"/>
        <v>7.6208523824166363</v>
      </c>
      <c r="O191" s="26">
        <f t="shared" ca="1" si="41"/>
        <v>4508.7191552465511</v>
      </c>
      <c r="P191">
        <f t="shared" ca="1" si="42"/>
        <v>-1.5806490589635534E-3</v>
      </c>
    </row>
    <row r="192" spans="4:16">
      <c r="D192" s="114">
        <f t="shared" si="30"/>
        <v>0</v>
      </c>
      <c r="E192" s="114">
        <f t="shared" si="31"/>
        <v>0</v>
      </c>
      <c r="F192" s="26">
        <f t="shared" si="32"/>
        <v>0</v>
      </c>
      <c r="G192" s="26">
        <f t="shared" si="33"/>
        <v>0</v>
      </c>
      <c r="H192" s="26">
        <f t="shared" si="34"/>
        <v>0</v>
      </c>
      <c r="I192" s="26">
        <f t="shared" si="35"/>
        <v>0</v>
      </c>
      <c r="J192" s="26">
        <f t="shared" si="36"/>
        <v>0</v>
      </c>
      <c r="K192" s="26">
        <f t="shared" ca="1" si="37"/>
        <v>1.5806490589635534E-3</v>
      </c>
      <c r="L192" s="26">
        <f t="shared" ca="1" si="38"/>
        <v>2.4984514476023667E-6</v>
      </c>
      <c r="M192" s="26">
        <f t="shared" ca="1" si="39"/>
        <v>736.73015358491432</v>
      </c>
      <c r="N192" s="26">
        <f t="shared" ca="1" si="40"/>
        <v>7.6208523824166363</v>
      </c>
      <c r="O192" s="26">
        <f t="shared" ca="1" si="41"/>
        <v>4508.7191552465511</v>
      </c>
      <c r="P192">
        <f t="shared" ca="1" si="42"/>
        <v>-1.5806490589635534E-3</v>
      </c>
    </row>
    <row r="193" spans="4:16">
      <c r="D193" s="114">
        <f t="shared" si="30"/>
        <v>0</v>
      </c>
      <c r="E193" s="114">
        <f t="shared" si="31"/>
        <v>0</v>
      </c>
      <c r="F193" s="26">
        <f t="shared" si="32"/>
        <v>0</v>
      </c>
      <c r="G193" s="26">
        <f t="shared" si="33"/>
        <v>0</v>
      </c>
      <c r="H193" s="26">
        <f t="shared" si="34"/>
        <v>0</v>
      </c>
      <c r="I193" s="26">
        <f t="shared" si="35"/>
        <v>0</v>
      </c>
      <c r="J193" s="26">
        <f t="shared" si="36"/>
        <v>0</v>
      </c>
      <c r="K193" s="26">
        <f t="shared" ca="1" si="37"/>
        <v>1.5806490589635534E-3</v>
      </c>
      <c r="L193" s="26">
        <f t="shared" ca="1" si="38"/>
        <v>2.4984514476023667E-6</v>
      </c>
      <c r="M193" s="26">
        <f t="shared" ca="1" si="39"/>
        <v>736.73015358491432</v>
      </c>
      <c r="N193" s="26">
        <f t="shared" ca="1" si="40"/>
        <v>7.6208523824166363</v>
      </c>
      <c r="O193" s="26">
        <f t="shared" ca="1" si="41"/>
        <v>4508.7191552465511</v>
      </c>
      <c r="P193">
        <f t="shared" ca="1" si="42"/>
        <v>-1.5806490589635534E-3</v>
      </c>
    </row>
    <row r="194" spans="4:16">
      <c r="D194" s="114">
        <f t="shared" si="30"/>
        <v>0</v>
      </c>
      <c r="E194" s="114">
        <f t="shared" si="31"/>
        <v>0</v>
      </c>
      <c r="F194" s="26">
        <f t="shared" si="32"/>
        <v>0</v>
      </c>
      <c r="G194" s="26">
        <f t="shared" si="33"/>
        <v>0</v>
      </c>
      <c r="H194" s="26">
        <f t="shared" si="34"/>
        <v>0</v>
      </c>
      <c r="I194" s="26">
        <f t="shared" si="35"/>
        <v>0</v>
      </c>
      <c r="J194" s="26">
        <f t="shared" si="36"/>
        <v>0</v>
      </c>
      <c r="K194" s="26">
        <f t="shared" ca="1" si="37"/>
        <v>1.5806490589635534E-3</v>
      </c>
      <c r="L194" s="26">
        <f t="shared" ca="1" si="38"/>
        <v>2.4984514476023667E-6</v>
      </c>
      <c r="M194" s="26">
        <f t="shared" ca="1" si="39"/>
        <v>736.73015358491432</v>
      </c>
      <c r="N194" s="26">
        <f t="shared" ca="1" si="40"/>
        <v>7.6208523824166363</v>
      </c>
      <c r="O194" s="26">
        <f t="shared" ca="1" si="41"/>
        <v>4508.7191552465511</v>
      </c>
      <c r="P194">
        <f t="shared" ca="1" si="42"/>
        <v>-1.5806490589635534E-3</v>
      </c>
    </row>
    <row r="195" spans="4:16">
      <c r="D195" s="114">
        <f t="shared" si="30"/>
        <v>0</v>
      </c>
      <c r="E195" s="114">
        <f t="shared" si="31"/>
        <v>0</v>
      </c>
      <c r="F195" s="26">
        <f t="shared" si="32"/>
        <v>0</v>
      </c>
      <c r="G195" s="26">
        <f t="shared" si="33"/>
        <v>0</v>
      </c>
      <c r="H195" s="26">
        <f t="shared" si="34"/>
        <v>0</v>
      </c>
      <c r="I195" s="26">
        <f t="shared" si="35"/>
        <v>0</v>
      </c>
      <c r="J195" s="26">
        <f t="shared" si="36"/>
        <v>0</v>
      </c>
      <c r="K195" s="26">
        <f t="shared" ca="1" si="37"/>
        <v>1.5806490589635534E-3</v>
      </c>
      <c r="L195" s="26">
        <f t="shared" ca="1" si="38"/>
        <v>2.4984514476023667E-6</v>
      </c>
      <c r="M195" s="26">
        <f t="shared" ca="1" si="39"/>
        <v>736.73015358491432</v>
      </c>
      <c r="N195" s="26">
        <f t="shared" ca="1" si="40"/>
        <v>7.6208523824166363</v>
      </c>
      <c r="O195" s="26">
        <f t="shared" ca="1" si="41"/>
        <v>4508.7191552465511</v>
      </c>
      <c r="P195">
        <f t="shared" ca="1" si="42"/>
        <v>-1.5806490589635534E-3</v>
      </c>
    </row>
    <row r="196" spans="4:16">
      <c r="D196" s="114">
        <f t="shared" si="30"/>
        <v>0</v>
      </c>
      <c r="E196" s="114">
        <f t="shared" si="31"/>
        <v>0</v>
      </c>
      <c r="F196" s="26">
        <f t="shared" si="32"/>
        <v>0</v>
      </c>
      <c r="G196" s="26">
        <f t="shared" si="33"/>
        <v>0</v>
      </c>
      <c r="H196" s="26">
        <f t="shared" si="34"/>
        <v>0</v>
      </c>
      <c r="I196" s="26">
        <f t="shared" si="35"/>
        <v>0</v>
      </c>
      <c r="J196" s="26">
        <f t="shared" si="36"/>
        <v>0</v>
      </c>
      <c r="K196" s="26">
        <f t="shared" ca="1" si="37"/>
        <v>1.5806490589635534E-3</v>
      </c>
      <c r="L196" s="26">
        <f t="shared" ca="1" si="38"/>
        <v>2.4984514476023667E-6</v>
      </c>
      <c r="M196" s="26">
        <f t="shared" ca="1" si="39"/>
        <v>736.73015358491432</v>
      </c>
      <c r="N196" s="26">
        <f t="shared" ca="1" si="40"/>
        <v>7.6208523824166363</v>
      </c>
      <c r="O196" s="26">
        <f t="shared" ca="1" si="41"/>
        <v>4508.7191552465511</v>
      </c>
      <c r="P196">
        <f t="shared" ca="1" si="42"/>
        <v>-1.5806490589635534E-3</v>
      </c>
    </row>
    <row r="197" spans="4:16">
      <c r="D197" s="114">
        <f t="shared" si="30"/>
        <v>0</v>
      </c>
      <c r="E197" s="114">
        <f t="shared" si="31"/>
        <v>0</v>
      </c>
      <c r="F197" s="26">
        <f t="shared" si="32"/>
        <v>0</v>
      </c>
      <c r="G197" s="26">
        <f t="shared" si="33"/>
        <v>0</v>
      </c>
      <c r="H197" s="26">
        <f t="shared" si="34"/>
        <v>0</v>
      </c>
      <c r="I197" s="26">
        <f t="shared" si="35"/>
        <v>0</v>
      </c>
      <c r="J197" s="26">
        <f t="shared" si="36"/>
        <v>0</v>
      </c>
      <c r="K197" s="26">
        <f t="shared" ca="1" si="37"/>
        <v>1.5806490589635534E-3</v>
      </c>
      <c r="L197" s="26">
        <f t="shared" ca="1" si="38"/>
        <v>2.4984514476023667E-6</v>
      </c>
      <c r="M197" s="26">
        <f t="shared" ca="1" si="39"/>
        <v>736.73015358491432</v>
      </c>
      <c r="N197" s="26">
        <f t="shared" ca="1" si="40"/>
        <v>7.6208523824166363</v>
      </c>
      <c r="O197" s="26">
        <f t="shared" ca="1" si="41"/>
        <v>4508.7191552465511</v>
      </c>
      <c r="P197">
        <f t="shared" ca="1" si="42"/>
        <v>-1.5806490589635534E-3</v>
      </c>
    </row>
    <row r="198" spans="4:16">
      <c r="D198" s="114">
        <f t="shared" si="30"/>
        <v>0</v>
      </c>
      <c r="E198" s="114">
        <f t="shared" si="31"/>
        <v>0</v>
      </c>
      <c r="F198" s="26">
        <f t="shared" si="32"/>
        <v>0</v>
      </c>
      <c r="G198" s="26">
        <f t="shared" si="33"/>
        <v>0</v>
      </c>
      <c r="H198" s="26">
        <f t="shared" si="34"/>
        <v>0</v>
      </c>
      <c r="I198" s="26">
        <f t="shared" si="35"/>
        <v>0</v>
      </c>
      <c r="J198" s="26">
        <f t="shared" si="36"/>
        <v>0</v>
      </c>
      <c r="K198" s="26">
        <f t="shared" ca="1" si="37"/>
        <v>1.5806490589635534E-3</v>
      </c>
      <c r="L198" s="26">
        <f t="shared" ca="1" si="38"/>
        <v>2.4984514476023667E-6</v>
      </c>
      <c r="M198" s="26">
        <f t="shared" ca="1" si="39"/>
        <v>736.73015358491432</v>
      </c>
      <c r="N198" s="26">
        <f t="shared" ca="1" si="40"/>
        <v>7.6208523824166363</v>
      </c>
      <c r="O198" s="26">
        <f t="shared" ca="1" si="41"/>
        <v>4508.7191552465511</v>
      </c>
      <c r="P198">
        <f t="shared" ca="1" si="42"/>
        <v>-1.5806490589635534E-3</v>
      </c>
    </row>
    <row r="199" spans="4:16">
      <c r="D199" s="114">
        <f t="shared" si="30"/>
        <v>0</v>
      </c>
      <c r="E199" s="114">
        <f t="shared" si="31"/>
        <v>0</v>
      </c>
      <c r="F199" s="26">
        <f t="shared" si="32"/>
        <v>0</v>
      </c>
      <c r="G199" s="26">
        <f t="shared" si="33"/>
        <v>0</v>
      </c>
      <c r="H199" s="26">
        <f t="shared" si="34"/>
        <v>0</v>
      </c>
      <c r="I199" s="26">
        <f t="shared" si="35"/>
        <v>0</v>
      </c>
      <c r="J199" s="26">
        <f t="shared" si="36"/>
        <v>0</v>
      </c>
      <c r="K199" s="26">
        <f t="shared" ca="1" si="37"/>
        <v>1.5806490589635534E-3</v>
      </c>
      <c r="L199" s="26">
        <f t="shared" ca="1" si="38"/>
        <v>2.4984514476023667E-6</v>
      </c>
      <c r="M199" s="26">
        <f t="shared" ca="1" si="39"/>
        <v>736.73015358491432</v>
      </c>
      <c r="N199" s="26">
        <f t="shared" ca="1" si="40"/>
        <v>7.6208523824166363</v>
      </c>
      <c r="O199" s="26">
        <f t="shared" ca="1" si="41"/>
        <v>4508.7191552465511</v>
      </c>
      <c r="P199">
        <f t="shared" ca="1" si="42"/>
        <v>-1.5806490589635534E-3</v>
      </c>
    </row>
    <row r="200" spans="4:16">
      <c r="D200" s="114">
        <f t="shared" si="30"/>
        <v>0</v>
      </c>
      <c r="E200" s="114">
        <f t="shared" si="31"/>
        <v>0</v>
      </c>
      <c r="F200" s="26">
        <f t="shared" si="32"/>
        <v>0</v>
      </c>
      <c r="G200" s="26">
        <f t="shared" si="33"/>
        <v>0</v>
      </c>
      <c r="H200" s="26">
        <f t="shared" si="34"/>
        <v>0</v>
      </c>
      <c r="I200" s="26">
        <f t="shared" si="35"/>
        <v>0</v>
      </c>
      <c r="J200" s="26">
        <f t="shared" si="36"/>
        <v>0</v>
      </c>
      <c r="K200" s="26">
        <f t="shared" ca="1" si="37"/>
        <v>1.5806490589635534E-3</v>
      </c>
      <c r="L200" s="26">
        <f t="shared" ca="1" si="38"/>
        <v>2.4984514476023667E-6</v>
      </c>
      <c r="M200" s="26">
        <f t="shared" ca="1" si="39"/>
        <v>736.73015358491432</v>
      </c>
      <c r="N200" s="26">
        <f t="shared" ca="1" si="40"/>
        <v>7.6208523824166363</v>
      </c>
      <c r="O200" s="26">
        <f t="shared" ca="1" si="41"/>
        <v>4508.7191552465511</v>
      </c>
      <c r="P200">
        <f t="shared" ca="1" si="42"/>
        <v>-1.5806490589635534E-3</v>
      </c>
    </row>
    <row r="201" spans="4:16">
      <c r="D201" s="114">
        <f t="shared" si="30"/>
        <v>0</v>
      </c>
      <c r="E201" s="114">
        <f t="shared" si="31"/>
        <v>0</v>
      </c>
      <c r="F201" s="26">
        <f t="shared" si="32"/>
        <v>0</v>
      </c>
      <c r="G201" s="26">
        <f t="shared" si="33"/>
        <v>0</v>
      </c>
      <c r="H201" s="26">
        <f t="shared" si="34"/>
        <v>0</v>
      </c>
      <c r="I201" s="26">
        <f t="shared" si="35"/>
        <v>0</v>
      </c>
      <c r="J201" s="26">
        <f t="shared" si="36"/>
        <v>0</v>
      </c>
      <c r="K201" s="26">
        <f t="shared" ca="1" si="37"/>
        <v>1.5806490589635534E-3</v>
      </c>
      <c r="L201" s="26">
        <f t="shared" ca="1" si="38"/>
        <v>2.4984514476023667E-6</v>
      </c>
      <c r="M201" s="26">
        <f t="shared" ca="1" si="39"/>
        <v>736.73015358491432</v>
      </c>
      <c r="N201" s="26">
        <f t="shared" ca="1" si="40"/>
        <v>7.6208523824166363</v>
      </c>
      <c r="O201" s="26">
        <f t="shared" ca="1" si="41"/>
        <v>4508.7191552465511</v>
      </c>
      <c r="P201">
        <f t="shared" ca="1" si="42"/>
        <v>-1.5806490589635534E-3</v>
      </c>
    </row>
    <row r="202" spans="4:16">
      <c r="D202" s="114">
        <f t="shared" si="30"/>
        <v>0</v>
      </c>
      <c r="E202" s="114">
        <f t="shared" si="31"/>
        <v>0</v>
      </c>
      <c r="F202" s="26">
        <f t="shared" si="32"/>
        <v>0</v>
      </c>
      <c r="G202" s="26">
        <f t="shared" si="33"/>
        <v>0</v>
      </c>
      <c r="H202" s="26">
        <f t="shared" si="34"/>
        <v>0</v>
      </c>
      <c r="I202" s="26">
        <f t="shared" si="35"/>
        <v>0</v>
      </c>
      <c r="J202" s="26">
        <f t="shared" si="36"/>
        <v>0</v>
      </c>
      <c r="K202" s="26">
        <f t="shared" ca="1" si="37"/>
        <v>1.5806490589635534E-3</v>
      </c>
      <c r="L202" s="26">
        <f t="shared" ca="1" si="38"/>
        <v>2.4984514476023667E-6</v>
      </c>
      <c r="M202" s="26">
        <f t="shared" ca="1" si="39"/>
        <v>736.73015358491432</v>
      </c>
      <c r="N202" s="26">
        <f t="shared" ca="1" si="40"/>
        <v>7.6208523824166363</v>
      </c>
      <c r="O202" s="26">
        <f t="shared" ca="1" si="41"/>
        <v>4508.7191552465511</v>
      </c>
      <c r="P202">
        <f t="shared" ca="1" si="42"/>
        <v>-1.5806490589635534E-3</v>
      </c>
    </row>
    <row r="203" spans="4:16">
      <c r="D203" s="114">
        <f t="shared" si="30"/>
        <v>0</v>
      </c>
      <c r="E203" s="114">
        <f t="shared" si="31"/>
        <v>0</v>
      </c>
      <c r="F203" s="26">
        <f t="shared" si="32"/>
        <v>0</v>
      </c>
      <c r="G203" s="26">
        <f t="shared" si="33"/>
        <v>0</v>
      </c>
      <c r="H203" s="26">
        <f t="shared" si="34"/>
        <v>0</v>
      </c>
      <c r="I203" s="26">
        <f t="shared" si="35"/>
        <v>0</v>
      </c>
      <c r="J203" s="26">
        <f t="shared" si="36"/>
        <v>0</v>
      </c>
      <c r="K203" s="26">
        <f t="shared" ca="1" si="37"/>
        <v>1.5806490589635534E-3</v>
      </c>
      <c r="L203" s="26">
        <f t="shared" ca="1" si="38"/>
        <v>2.4984514476023667E-6</v>
      </c>
      <c r="M203" s="26">
        <f t="shared" ca="1" si="39"/>
        <v>736.73015358491432</v>
      </c>
      <c r="N203" s="26">
        <f t="shared" ca="1" si="40"/>
        <v>7.6208523824166363</v>
      </c>
      <c r="O203" s="26">
        <f t="shared" ca="1" si="41"/>
        <v>4508.7191552465511</v>
      </c>
      <c r="P203">
        <f t="shared" ca="1" si="42"/>
        <v>-1.5806490589635534E-3</v>
      </c>
    </row>
    <row r="204" spans="4:16">
      <c r="D204" s="114">
        <f t="shared" si="30"/>
        <v>0</v>
      </c>
      <c r="E204" s="114">
        <f t="shared" si="31"/>
        <v>0</v>
      </c>
      <c r="F204" s="26">
        <f t="shared" si="32"/>
        <v>0</v>
      </c>
      <c r="G204" s="26">
        <f t="shared" si="33"/>
        <v>0</v>
      </c>
      <c r="H204" s="26">
        <f t="shared" si="34"/>
        <v>0</v>
      </c>
      <c r="I204" s="26">
        <f t="shared" si="35"/>
        <v>0</v>
      </c>
      <c r="J204" s="26">
        <f t="shared" si="36"/>
        <v>0</v>
      </c>
      <c r="K204" s="26">
        <f t="shared" ca="1" si="37"/>
        <v>1.5806490589635534E-3</v>
      </c>
      <c r="L204" s="26">
        <f t="shared" ca="1" si="38"/>
        <v>2.4984514476023667E-6</v>
      </c>
      <c r="M204" s="26">
        <f t="shared" ca="1" si="39"/>
        <v>736.73015358491432</v>
      </c>
      <c r="N204" s="26">
        <f t="shared" ca="1" si="40"/>
        <v>7.6208523824166363</v>
      </c>
      <c r="O204" s="26">
        <f t="shared" ca="1" si="41"/>
        <v>4508.7191552465511</v>
      </c>
      <c r="P204">
        <f t="shared" ca="1" si="42"/>
        <v>-1.5806490589635534E-3</v>
      </c>
    </row>
    <row r="205" spans="4:16">
      <c r="D205" s="114">
        <f t="shared" si="30"/>
        <v>0</v>
      </c>
      <c r="E205" s="114">
        <f t="shared" si="31"/>
        <v>0</v>
      </c>
      <c r="F205" s="26">
        <f t="shared" si="32"/>
        <v>0</v>
      </c>
      <c r="G205" s="26">
        <f t="shared" si="33"/>
        <v>0</v>
      </c>
      <c r="H205" s="26">
        <f t="shared" si="34"/>
        <v>0</v>
      </c>
      <c r="I205" s="26">
        <f t="shared" si="35"/>
        <v>0</v>
      </c>
      <c r="J205" s="26">
        <f t="shared" si="36"/>
        <v>0</v>
      </c>
      <c r="K205" s="26">
        <f t="shared" ca="1" si="37"/>
        <v>1.5806490589635534E-3</v>
      </c>
      <c r="L205" s="26">
        <f t="shared" ca="1" si="38"/>
        <v>2.4984514476023667E-6</v>
      </c>
      <c r="M205" s="26">
        <f t="shared" ca="1" si="39"/>
        <v>736.73015358491432</v>
      </c>
      <c r="N205" s="26">
        <f t="shared" ca="1" si="40"/>
        <v>7.6208523824166363</v>
      </c>
      <c r="O205" s="26">
        <f t="shared" ca="1" si="41"/>
        <v>4508.7191552465511</v>
      </c>
      <c r="P205">
        <f t="shared" ca="1" si="42"/>
        <v>-1.5806490589635534E-3</v>
      </c>
    </row>
    <row r="206" spans="4:16">
      <c r="D206" s="114">
        <f t="shared" si="30"/>
        <v>0</v>
      </c>
      <c r="E206" s="114">
        <f t="shared" si="31"/>
        <v>0</v>
      </c>
      <c r="F206" s="26">
        <f t="shared" si="32"/>
        <v>0</v>
      </c>
      <c r="G206" s="26">
        <f t="shared" si="33"/>
        <v>0</v>
      </c>
      <c r="H206" s="26">
        <f t="shared" si="34"/>
        <v>0</v>
      </c>
      <c r="I206" s="26">
        <f t="shared" si="35"/>
        <v>0</v>
      </c>
      <c r="J206" s="26">
        <f t="shared" si="36"/>
        <v>0</v>
      </c>
      <c r="K206" s="26">
        <f t="shared" ca="1" si="37"/>
        <v>1.5806490589635534E-3</v>
      </c>
      <c r="L206" s="26">
        <f t="shared" ca="1" si="38"/>
        <v>2.4984514476023667E-6</v>
      </c>
      <c r="M206" s="26">
        <f t="shared" ca="1" si="39"/>
        <v>736.73015358491432</v>
      </c>
      <c r="N206" s="26">
        <f t="shared" ca="1" si="40"/>
        <v>7.6208523824166363</v>
      </c>
      <c r="O206" s="26">
        <f t="shared" ca="1" si="41"/>
        <v>4508.7191552465511</v>
      </c>
      <c r="P206">
        <f t="shared" ca="1" si="42"/>
        <v>-1.5806490589635534E-3</v>
      </c>
    </row>
    <row r="207" spans="4:16">
      <c r="D207" s="114">
        <f t="shared" si="30"/>
        <v>0</v>
      </c>
      <c r="E207" s="114">
        <f t="shared" si="31"/>
        <v>0</v>
      </c>
      <c r="F207" s="26">
        <f t="shared" si="32"/>
        <v>0</v>
      </c>
      <c r="G207" s="26">
        <f t="shared" si="33"/>
        <v>0</v>
      </c>
      <c r="H207" s="26">
        <f t="shared" si="34"/>
        <v>0</v>
      </c>
      <c r="I207" s="26">
        <f t="shared" si="35"/>
        <v>0</v>
      </c>
      <c r="J207" s="26">
        <f t="shared" si="36"/>
        <v>0</v>
      </c>
      <c r="K207" s="26">
        <f t="shared" ca="1" si="37"/>
        <v>1.5806490589635534E-3</v>
      </c>
      <c r="L207" s="26">
        <f t="shared" ca="1" si="38"/>
        <v>2.4984514476023667E-6</v>
      </c>
      <c r="M207" s="26">
        <f t="shared" ca="1" si="39"/>
        <v>736.73015358491432</v>
      </c>
      <c r="N207" s="26">
        <f t="shared" ca="1" si="40"/>
        <v>7.6208523824166363</v>
      </c>
      <c r="O207" s="26">
        <f t="shared" ca="1" si="41"/>
        <v>4508.7191552465511</v>
      </c>
      <c r="P207">
        <f t="shared" ca="1" si="42"/>
        <v>-1.5806490589635534E-3</v>
      </c>
    </row>
    <row r="208" spans="4:16">
      <c r="D208" s="114">
        <f t="shared" si="30"/>
        <v>0</v>
      </c>
      <c r="E208" s="114">
        <f t="shared" si="31"/>
        <v>0</v>
      </c>
      <c r="F208" s="26">
        <f t="shared" si="32"/>
        <v>0</v>
      </c>
      <c r="G208" s="26">
        <f t="shared" si="33"/>
        <v>0</v>
      </c>
      <c r="H208" s="26">
        <f t="shared" si="34"/>
        <v>0</v>
      </c>
      <c r="I208" s="26">
        <f t="shared" si="35"/>
        <v>0</v>
      </c>
      <c r="J208" s="26">
        <f t="shared" si="36"/>
        <v>0</v>
      </c>
      <c r="K208" s="26">
        <f t="shared" ca="1" si="37"/>
        <v>1.5806490589635534E-3</v>
      </c>
      <c r="L208" s="26">
        <f t="shared" ca="1" si="38"/>
        <v>2.4984514476023667E-6</v>
      </c>
      <c r="M208" s="26">
        <f t="shared" ca="1" si="39"/>
        <v>736.73015358491432</v>
      </c>
      <c r="N208" s="26">
        <f t="shared" ca="1" si="40"/>
        <v>7.6208523824166363</v>
      </c>
      <c r="O208" s="26">
        <f t="shared" ca="1" si="41"/>
        <v>4508.7191552465511</v>
      </c>
      <c r="P208">
        <f t="shared" ca="1" si="42"/>
        <v>-1.5806490589635534E-3</v>
      </c>
    </row>
    <row r="209" spans="4:16">
      <c r="D209" s="114">
        <f t="shared" si="30"/>
        <v>0</v>
      </c>
      <c r="E209" s="114">
        <f t="shared" si="31"/>
        <v>0</v>
      </c>
      <c r="F209" s="26">
        <f t="shared" si="32"/>
        <v>0</v>
      </c>
      <c r="G209" s="26">
        <f t="shared" si="33"/>
        <v>0</v>
      </c>
      <c r="H209" s="26">
        <f t="shared" si="34"/>
        <v>0</v>
      </c>
      <c r="I209" s="26">
        <f t="shared" si="35"/>
        <v>0</v>
      </c>
      <c r="J209" s="26">
        <f t="shared" si="36"/>
        <v>0</v>
      </c>
      <c r="K209" s="26">
        <f t="shared" ca="1" si="37"/>
        <v>1.5806490589635534E-3</v>
      </c>
      <c r="L209" s="26">
        <f t="shared" ca="1" si="38"/>
        <v>2.4984514476023667E-6</v>
      </c>
      <c r="M209" s="26">
        <f t="shared" ca="1" si="39"/>
        <v>736.73015358491432</v>
      </c>
      <c r="N209" s="26">
        <f t="shared" ca="1" si="40"/>
        <v>7.6208523824166363</v>
      </c>
      <c r="O209" s="26">
        <f t="shared" ca="1" si="41"/>
        <v>4508.7191552465511</v>
      </c>
      <c r="P209">
        <f t="shared" ca="1" si="42"/>
        <v>-1.5806490589635534E-3</v>
      </c>
    </row>
    <row r="210" spans="4:16">
      <c r="D210" s="114">
        <f t="shared" si="30"/>
        <v>0</v>
      </c>
      <c r="E210" s="114">
        <f t="shared" si="31"/>
        <v>0</v>
      </c>
      <c r="F210" s="26">
        <f t="shared" si="32"/>
        <v>0</v>
      </c>
      <c r="G210" s="26">
        <f t="shared" si="33"/>
        <v>0</v>
      </c>
      <c r="H210" s="26">
        <f t="shared" si="34"/>
        <v>0</v>
      </c>
      <c r="I210" s="26">
        <f t="shared" si="35"/>
        <v>0</v>
      </c>
      <c r="J210" s="26">
        <f t="shared" si="36"/>
        <v>0</v>
      </c>
      <c r="K210" s="26">
        <f t="shared" ca="1" si="37"/>
        <v>1.5806490589635534E-3</v>
      </c>
      <c r="L210" s="26">
        <f t="shared" ca="1" si="38"/>
        <v>2.4984514476023667E-6</v>
      </c>
      <c r="M210" s="26">
        <f t="shared" ca="1" si="39"/>
        <v>736.73015358491432</v>
      </c>
      <c r="N210" s="26">
        <f t="shared" ca="1" si="40"/>
        <v>7.6208523824166363</v>
      </c>
      <c r="O210" s="26">
        <f t="shared" ca="1" si="41"/>
        <v>4508.7191552465511</v>
      </c>
      <c r="P210">
        <f t="shared" ca="1" si="42"/>
        <v>-1.5806490589635534E-3</v>
      </c>
    </row>
    <row r="211" spans="4:16">
      <c r="D211" s="114">
        <f t="shared" si="30"/>
        <v>0</v>
      </c>
      <c r="E211" s="114">
        <f t="shared" si="31"/>
        <v>0</v>
      </c>
      <c r="F211" s="26">
        <f t="shared" si="32"/>
        <v>0</v>
      </c>
      <c r="G211" s="26">
        <f t="shared" si="33"/>
        <v>0</v>
      </c>
      <c r="H211" s="26">
        <f t="shared" si="34"/>
        <v>0</v>
      </c>
      <c r="I211" s="26">
        <f t="shared" si="35"/>
        <v>0</v>
      </c>
      <c r="J211" s="26">
        <f t="shared" si="36"/>
        <v>0</v>
      </c>
      <c r="K211" s="26">
        <f t="shared" ca="1" si="37"/>
        <v>1.5806490589635534E-3</v>
      </c>
      <c r="L211" s="26">
        <f t="shared" ca="1" si="38"/>
        <v>2.4984514476023667E-6</v>
      </c>
      <c r="M211" s="26">
        <f t="shared" ca="1" si="39"/>
        <v>736.73015358491432</v>
      </c>
      <c r="N211" s="26">
        <f t="shared" ca="1" si="40"/>
        <v>7.6208523824166363</v>
      </c>
      <c r="O211" s="26">
        <f t="shared" ca="1" si="41"/>
        <v>4508.7191552465511</v>
      </c>
      <c r="P211">
        <f t="shared" ca="1" si="42"/>
        <v>-1.5806490589635534E-3</v>
      </c>
    </row>
    <row r="212" spans="4:16">
      <c r="D212" s="114">
        <f t="shared" si="30"/>
        <v>0</v>
      </c>
      <c r="E212" s="114">
        <f t="shared" si="31"/>
        <v>0</v>
      </c>
      <c r="F212" s="26">
        <f t="shared" si="32"/>
        <v>0</v>
      </c>
      <c r="G212" s="26">
        <f t="shared" si="33"/>
        <v>0</v>
      </c>
      <c r="H212" s="26">
        <f t="shared" si="34"/>
        <v>0</v>
      </c>
      <c r="I212" s="26">
        <f t="shared" si="35"/>
        <v>0</v>
      </c>
      <c r="J212" s="26">
        <f t="shared" si="36"/>
        <v>0</v>
      </c>
      <c r="K212" s="26">
        <f t="shared" ca="1" si="37"/>
        <v>1.5806490589635534E-3</v>
      </c>
      <c r="L212" s="26">
        <f t="shared" ca="1" si="38"/>
        <v>2.4984514476023667E-6</v>
      </c>
      <c r="M212" s="26">
        <f t="shared" ca="1" si="39"/>
        <v>736.73015358491432</v>
      </c>
      <c r="N212" s="26">
        <f t="shared" ca="1" si="40"/>
        <v>7.6208523824166363</v>
      </c>
      <c r="O212" s="26">
        <f t="shared" ca="1" si="41"/>
        <v>4508.7191552465511</v>
      </c>
      <c r="P212">
        <f t="shared" ca="1" si="42"/>
        <v>-1.5806490589635534E-3</v>
      </c>
    </row>
    <row r="213" spans="4:16">
      <c r="D213" s="114">
        <f t="shared" ref="D213:D276" si="43">A213/A$18</f>
        <v>0</v>
      </c>
      <c r="E213" s="114">
        <f t="shared" ref="E213:E276" si="44">B213/B$18</f>
        <v>0</v>
      </c>
      <c r="F213" s="26">
        <f t="shared" ref="F213:F276" si="45">D213*D213</f>
        <v>0</v>
      </c>
      <c r="G213" s="26">
        <f t="shared" ref="G213:G276" si="46">D213*F213</f>
        <v>0</v>
      </c>
      <c r="H213" s="26">
        <f t="shared" ref="H213:H276" si="47">F213*F213</f>
        <v>0</v>
      </c>
      <c r="I213" s="26">
        <f t="shared" ref="I213:I276" si="48">E213*D213</f>
        <v>0</v>
      </c>
      <c r="J213" s="26">
        <f t="shared" ref="J213:J276" si="49">I213*D213</f>
        <v>0</v>
      </c>
      <c r="K213" s="26">
        <f t="shared" ref="K213:K276" ca="1" si="50">+E$4+E$5*D213+E$6*D213^2</f>
        <v>1.5806490589635534E-3</v>
      </c>
      <c r="L213" s="26">
        <f t="shared" ref="L213:L276" ca="1" si="51">+(K213-E213)^2</f>
        <v>2.4984514476023667E-6</v>
      </c>
      <c r="M213" s="26">
        <f t="shared" ref="M213:M276" ca="1" si="52">(M$1-M$2*D213+M$3*F213)^2</f>
        <v>736.73015358491432</v>
      </c>
      <c r="N213" s="26">
        <f t="shared" ref="N213:N276" ca="1" si="53">(-M$2+M$4*D213-M$5*F213)^2</f>
        <v>7.6208523824166363</v>
      </c>
      <c r="O213" s="26">
        <f t="shared" ref="O213:O276" ca="1" si="54">+(M$3-D213*M$5+F213*M$6)^2</f>
        <v>4508.7191552465511</v>
      </c>
      <c r="P213">
        <f t="shared" ref="P213:P276" ca="1" si="55">+E213-K213</f>
        <v>-1.5806490589635534E-3</v>
      </c>
    </row>
    <row r="214" spans="4:16">
      <c r="D214" s="114">
        <f t="shared" si="43"/>
        <v>0</v>
      </c>
      <c r="E214" s="114">
        <f t="shared" si="44"/>
        <v>0</v>
      </c>
      <c r="F214" s="26">
        <f t="shared" si="45"/>
        <v>0</v>
      </c>
      <c r="G214" s="26">
        <f t="shared" si="46"/>
        <v>0</v>
      </c>
      <c r="H214" s="26">
        <f t="shared" si="47"/>
        <v>0</v>
      </c>
      <c r="I214" s="26">
        <f t="shared" si="48"/>
        <v>0</v>
      </c>
      <c r="J214" s="26">
        <f t="shared" si="49"/>
        <v>0</v>
      </c>
      <c r="K214" s="26">
        <f t="shared" ca="1" si="50"/>
        <v>1.5806490589635534E-3</v>
      </c>
      <c r="L214" s="26">
        <f t="shared" ca="1" si="51"/>
        <v>2.4984514476023667E-6</v>
      </c>
      <c r="M214" s="26">
        <f t="shared" ca="1" si="52"/>
        <v>736.73015358491432</v>
      </c>
      <c r="N214" s="26">
        <f t="shared" ca="1" si="53"/>
        <v>7.6208523824166363</v>
      </c>
      <c r="O214" s="26">
        <f t="shared" ca="1" si="54"/>
        <v>4508.7191552465511</v>
      </c>
      <c r="P214">
        <f t="shared" ca="1" si="55"/>
        <v>-1.5806490589635534E-3</v>
      </c>
    </row>
    <row r="215" spans="4:16">
      <c r="D215" s="114">
        <f t="shared" si="43"/>
        <v>0</v>
      </c>
      <c r="E215" s="114">
        <f t="shared" si="44"/>
        <v>0</v>
      </c>
      <c r="F215" s="26">
        <f t="shared" si="45"/>
        <v>0</v>
      </c>
      <c r="G215" s="26">
        <f t="shared" si="46"/>
        <v>0</v>
      </c>
      <c r="H215" s="26">
        <f t="shared" si="47"/>
        <v>0</v>
      </c>
      <c r="I215" s="26">
        <f t="shared" si="48"/>
        <v>0</v>
      </c>
      <c r="J215" s="26">
        <f t="shared" si="49"/>
        <v>0</v>
      </c>
      <c r="K215" s="26">
        <f t="shared" ca="1" si="50"/>
        <v>1.5806490589635534E-3</v>
      </c>
      <c r="L215" s="26">
        <f t="shared" ca="1" si="51"/>
        <v>2.4984514476023667E-6</v>
      </c>
      <c r="M215" s="26">
        <f t="shared" ca="1" si="52"/>
        <v>736.73015358491432</v>
      </c>
      <c r="N215" s="26">
        <f t="shared" ca="1" si="53"/>
        <v>7.6208523824166363</v>
      </c>
      <c r="O215" s="26">
        <f t="shared" ca="1" si="54"/>
        <v>4508.7191552465511</v>
      </c>
      <c r="P215">
        <f t="shared" ca="1" si="55"/>
        <v>-1.5806490589635534E-3</v>
      </c>
    </row>
    <row r="216" spans="4:16">
      <c r="D216" s="114">
        <f t="shared" si="43"/>
        <v>0</v>
      </c>
      <c r="E216" s="114">
        <f t="shared" si="44"/>
        <v>0</v>
      </c>
      <c r="F216" s="26">
        <f t="shared" si="45"/>
        <v>0</v>
      </c>
      <c r="G216" s="26">
        <f t="shared" si="46"/>
        <v>0</v>
      </c>
      <c r="H216" s="26">
        <f t="shared" si="47"/>
        <v>0</v>
      </c>
      <c r="I216" s="26">
        <f t="shared" si="48"/>
        <v>0</v>
      </c>
      <c r="J216" s="26">
        <f t="shared" si="49"/>
        <v>0</v>
      </c>
      <c r="K216" s="26">
        <f t="shared" ca="1" si="50"/>
        <v>1.5806490589635534E-3</v>
      </c>
      <c r="L216" s="26">
        <f t="shared" ca="1" si="51"/>
        <v>2.4984514476023667E-6</v>
      </c>
      <c r="M216" s="26">
        <f t="shared" ca="1" si="52"/>
        <v>736.73015358491432</v>
      </c>
      <c r="N216" s="26">
        <f t="shared" ca="1" si="53"/>
        <v>7.6208523824166363</v>
      </c>
      <c r="O216" s="26">
        <f t="shared" ca="1" si="54"/>
        <v>4508.7191552465511</v>
      </c>
      <c r="P216">
        <f t="shared" ca="1" si="55"/>
        <v>-1.5806490589635534E-3</v>
      </c>
    </row>
    <row r="217" spans="4:16">
      <c r="D217" s="114">
        <f t="shared" si="43"/>
        <v>0</v>
      </c>
      <c r="E217" s="114">
        <f t="shared" si="44"/>
        <v>0</v>
      </c>
      <c r="F217" s="26">
        <f t="shared" si="45"/>
        <v>0</v>
      </c>
      <c r="G217" s="26">
        <f t="shared" si="46"/>
        <v>0</v>
      </c>
      <c r="H217" s="26">
        <f t="shared" si="47"/>
        <v>0</v>
      </c>
      <c r="I217" s="26">
        <f t="shared" si="48"/>
        <v>0</v>
      </c>
      <c r="J217" s="26">
        <f t="shared" si="49"/>
        <v>0</v>
      </c>
      <c r="K217" s="26">
        <f t="shared" ca="1" si="50"/>
        <v>1.5806490589635534E-3</v>
      </c>
      <c r="L217" s="26">
        <f t="shared" ca="1" si="51"/>
        <v>2.4984514476023667E-6</v>
      </c>
      <c r="M217" s="26">
        <f t="shared" ca="1" si="52"/>
        <v>736.73015358491432</v>
      </c>
      <c r="N217" s="26">
        <f t="shared" ca="1" si="53"/>
        <v>7.6208523824166363</v>
      </c>
      <c r="O217" s="26">
        <f t="shared" ca="1" si="54"/>
        <v>4508.7191552465511</v>
      </c>
      <c r="P217">
        <f t="shared" ca="1" si="55"/>
        <v>-1.5806490589635534E-3</v>
      </c>
    </row>
    <row r="218" spans="4:16">
      <c r="D218" s="114">
        <f t="shared" si="43"/>
        <v>0</v>
      </c>
      <c r="E218" s="114">
        <f t="shared" si="44"/>
        <v>0</v>
      </c>
      <c r="F218" s="26">
        <f t="shared" si="45"/>
        <v>0</v>
      </c>
      <c r="G218" s="26">
        <f t="shared" si="46"/>
        <v>0</v>
      </c>
      <c r="H218" s="26">
        <f t="shared" si="47"/>
        <v>0</v>
      </c>
      <c r="I218" s="26">
        <f t="shared" si="48"/>
        <v>0</v>
      </c>
      <c r="J218" s="26">
        <f t="shared" si="49"/>
        <v>0</v>
      </c>
      <c r="K218" s="26">
        <f t="shared" ca="1" si="50"/>
        <v>1.5806490589635534E-3</v>
      </c>
      <c r="L218" s="26">
        <f t="shared" ca="1" si="51"/>
        <v>2.4984514476023667E-6</v>
      </c>
      <c r="M218" s="26">
        <f t="shared" ca="1" si="52"/>
        <v>736.73015358491432</v>
      </c>
      <c r="N218" s="26">
        <f t="shared" ca="1" si="53"/>
        <v>7.6208523824166363</v>
      </c>
      <c r="O218" s="26">
        <f t="shared" ca="1" si="54"/>
        <v>4508.7191552465511</v>
      </c>
      <c r="P218">
        <f t="shared" ca="1" si="55"/>
        <v>-1.5806490589635534E-3</v>
      </c>
    </row>
    <row r="219" spans="4:16">
      <c r="D219" s="114">
        <f t="shared" si="43"/>
        <v>0</v>
      </c>
      <c r="E219" s="114">
        <f t="shared" si="44"/>
        <v>0</v>
      </c>
      <c r="F219" s="26">
        <f t="shared" si="45"/>
        <v>0</v>
      </c>
      <c r="G219" s="26">
        <f t="shared" si="46"/>
        <v>0</v>
      </c>
      <c r="H219" s="26">
        <f t="shared" si="47"/>
        <v>0</v>
      </c>
      <c r="I219" s="26">
        <f t="shared" si="48"/>
        <v>0</v>
      </c>
      <c r="J219" s="26">
        <f t="shared" si="49"/>
        <v>0</v>
      </c>
      <c r="K219" s="26">
        <f t="shared" ca="1" si="50"/>
        <v>1.5806490589635534E-3</v>
      </c>
      <c r="L219" s="26">
        <f t="shared" ca="1" si="51"/>
        <v>2.4984514476023667E-6</v>
      </c>
      <c r="M219" s="26">
        <f t="shared" ca="1" si="52"/>
        <v>736.73015358491432</v>
      </c>
      <c r="N219" s="26">
        <f t="shared" ca="1" si="53"/>
        <v>7.6208523824166363</v>
      </c>
      <c r="O219" s="26">
        <f t="shared" ca="1" si="54"/>
        <v>4508.7191552465511</v>
      </c>
      <c r="P219">
        <f t="shared" ca="1" si="55"/>
        <v>-1.5806490589635534E-3</v>
      </c>
    </row>
    <row r="220" spans="4:16">
      <c r="D220" s="114">
        <f t="shared" si="43"/>
        <v>0</v>
      </c>
      <c r="E220" s="114">
        <f t="shared" si="44"/>
        <v>0</v>
      </c>
      <c r="F220" s="26">
        <f t="shared" si="45"/>
        <v>0</v>
      </c>
      <c r="G220" s="26">
        <f t="shared" si="46"/>
        <v>0</v>
      </c>
      <c r="H220" s="26">
        <f t="shared" si="47"/>
        <v>0</v>
      </c>
      <c r="I220" s="26">
        <f t="shared" si="48"/>
        <v>0</v>
      </c>
      <c r="J220" s="26">
        <f t="shared" si="49"/>
        <v>0</v>
      </c>
      <c r="K220" s="26">
        <f t="shared" ca="1" si="50"/>
        <v>1.5806490589635534E-3</v>
      </c>
      <c r="L220" s="26">
        <f t="shared" ca="1" si="51"/>
        <v>2.4984514476023667E-6</v>
      </c>
      <c r="M220" s="26">
        <f t="shared" ca="1" si="52"/>
        <v>736.73015358491432</v>
      </c>
      <c r="N220" s="26">
        <f t="shared" ca="1" si="53"/>
        <v>7.6208523824166363</v>
      </c>
      <c r="O220" s="26">
        <f t="shared" ca="1" si="54"/>
        <v>4508.7191552465511</v>
      </c>
      <c r="P220">
        <f t="shared" ca="1" si="55"/>
        <v>-1.5806490589635534E-3</v>
      </c>
    </row>
    <row r="221" spans="4:16">
      <c r="D221" s="114">
        <f t="shared" si="43"/>
        <v>0</v>
      </c>
      <c r="E221" s="114">
        <f t="shared" si="44"/>
        <v>0</v>
      </c>
      <c r="F221" s="26">
        <f t="shared" si="45"/>
        <v>0</v>
      </c>
      <c r="G221" s="26">
        <f t="shared" si="46"/>
        <v>0</v>
      </c>
      <c r="H221" s="26">
        <f t="shared" si="47"/>
        <v>0</v>
      </c>
      <c r="I221" s="26">
        <f t="shared" si="48"/>
        <v>0</v>
      </c>
      <c r="J221" s="26">
        <f t="shared" si="49"/>
        <v>0</v>
      </c>
      <c r="K221" s="26">
        <f t="shared" ca="1" si="50"/>
        <v>1.5806490589635534E-3</v>
      </c>
      <c r="L221" s="26">
        <f t="shared" ca="1" si="51"/>
        <v>2.4984514476023667E-6</v>
      </c>
      <c r="M221" s="26">
        <f t="shared" ca="1" si="52"/>
        <v>736.73015358491432</v>
      </c>
      <c r="N221" s="26">
        <f t="shared" ca="1" si="53"/>
        <v>7.6208523824166363</v>
      </c>
      <c r="O221" s="26">
        <f t="shared" ca="1" si="54"/>
        <v>4508.7191552465511</v>
      </c>
      <c r="P221">
        <f t="shared" ca="1" si="55"/>
        <v>-1.5806490589635534E-3</v>
      </c>
    </row>
    <row r="222" spans="4:16">
      <c r="D222" s="114">
        <f t="shared" si="43"/>
        <v>0</v>
      </c>
      <c r="E222" s="114">
        <f t="shared" si="44"/>
        <v>0</v>
      </c>
      <c r="F222" s="26">
        <f t="shared" si="45"/>
        <v>0</v>
      </c>
      <c r="G222" s="26">
        <f t="shared" si="46"/>
        <v>0</v>
      </c>
      <c r="H222" s="26">
        <f t="shared" si="47"/>
        <v>0</v>
      </c>
      <c r="I222" s="26">
        <f t="shared" si="48"/>
        <v>0</v>
      </c>
      <c r="J222" s="26">
        <f t="shared" si="49"/>
        <v>0</v>
      </c>
      <c r="K222" s="26">
        <f t="shared" ca="1" si="50"/>
        <v>1.5806490589635534E-3</v>
      </c>
      <c r="L222" s="26">
        <f t="shared" ca="1" si="51"/>
        <v>2.4984514476023667E-6</v>
      </c>
      <c r="M222" s="26">
        <f t="shared" ca="1" si="52"/>
        <v>736.73015358491432</v>
      </c>
      <c r="N222" s="26">
        <f t="shared" ca="1" si="53"/>
        <v>7.6208523824166363</v>
      </c>
      <c r="O222" s="26">
        <f t="shared" ca="1" si="54"/>
        <v>4508.7191552465511</v>
      </c>
      <c r="P222">
        <f t="shared" ca="1" si="55"/>
        <v>-1.5806490589635534E-3</v>
      </c>
    </row>
    <row r="223" spans="4:16">
      <c r="D223" s="114">
        <f t="shared" si="43"/>
        <v>0</v>
      </c>
      <c r="E223" s="114">
        <f t="shared" si="44"/>
        <v>0</v>
      </c>
      <c r="F223" s="26">
        <f t="shared" si="45"/>
        <v>0</v>
      </c>
      <c r="G223" s="26">
        <f t="shared" si="46"/>
        <v>0</v>
      </c>
      <c r="H223" s="26">
        <f t="shared" si="47"/>
        <v>0</v>
      </c>
      <c r="I223" s="26">
        <f t="shared" si="48"/>
        <v>0</v>
      </c>
      <c r="J223" s="26">
        <f t="shared" si="49"/>
        <v>0</v>
      </c>
      <c r="K223" s="26">
        <f t="shared" ca="1" si="50"/>
        <v>1.5806490589635534E-3</v>
      </c>
      <c r="L223" s="26">
        <f t="shared" ca="1" si="51"/>
        <v>2.4984514476023667E-6</v>
      </c>
      <c r="M223" s="26">
        <f t="shared" ca="1" si="52"/>
        <v>736.73015358491432</v>
      </c>
      <c r="N223" s="26">
        <f t="shared" ca="1" si="53"/>
        <v>7.6208523824166363</v>
      </c>
      <c r="O223" s="26">
        <f t="shared" ca="1" si="54"/>
        <v>4508.7191552465511</v>
      </c>
      <c r="P223">
        <f t="shared" ca="1" si="55"/>
        <v>-1.5806490589635534E-3</v>
      </c>
    </row>
    <row r="224" spans="4:16">
      <c r="D224" s="114">
        <f t="shared" si="43"/>
        <v>0</v>
      </c>
      <c r="E224" s="114">
        <f t="shared" si="44"/>
        <v>0</v>
      </c>
      <c r="F224" s="26">
        <f t="shared" si="45"/>
        <v>0</v>
      </c>
      <c r="G224" s="26">
        <f t="shared" si="46"/>
        <v>0</v>
      </c>
      <c r="H224" s="26">
        <f t="shared" si="47"/>
        <v>0</v>
      </c>
      <c r="I224" s="26">
        <f t="shared" si="48"/>
        <v>0</v>
      </c>
      <c r="J224" s="26">
        <f t="shared" si="49"/>
        <v>0</v>
      </c>
      <c r="K224" s="26">
        <f t="shared" ca="1" si="50"/>
        <v>1.5806490589635534E-3</v>
      </c>
      <c r="L224" s="26">
        <f t="shared" ca="1" si="51"/>
        <v>2.4984514476023667E-6</v>
      </c>
      <c r="M224" s="26">
        <f t="shared" ca="1" si="52"/>
        <v>736.73015358491432</v>
      </c>
      <c r="N224" s="26">
        <f t="shared" ca="1" si="53"/>
        <v>7.6208523824166363</v>
      </c>
      <c r="O224" s="26">
        <f t="shared" ca="1" si="54"/>
        <v>4508.7191552465511</v>
      </c>
      <c r="P224">
        <f t="shared" ca="1" si="55"/>
        <v>-1.5806490589635534E-3</v>
      </c>
    </row>
    <row r="225" spans="4:16">
      <c r="D225" s="114">
        <f t="shared" si="43"/>
        <v>0</v>
      </c>
      <c r="E225" s="114">
        <f t="shared" si="44"/>
        <v>0</v>
      </c>
      <c r="F225" s="26">
        <f t="shared" si="45"/>
        <v>0</v>
      </c>
      <c r="G225" s="26">
        <f t="shared" si="46"/>
        <v>0</v>
      </c>
      <c r="H225" s="26">
        <f t="shared" si="47"/>
        <v>0</v>
      </c>
      <c r="I225" s="26">
        <f t="shared" si="48"/>
        <v>0</v>
      </c>
      <c r="J225" s="26">
        <f t="shared" si="49"/>
        <v>0</v>
      </c>
      <c r="K225" s="26">
        <f t="shared" ca="1" si="50"/>
        <v>1.5806490589635534E-3</v>
      </c>
      <c r="L225" s="26">
        <f t="shared" ca="1" si="51"/>
        <v>2.4984514476023667E-6</v>
      </c>
      <c r="M225" s="26">
        <f t="shared" ca="1" si="52"/>
        <v>736.73015358491432</v>
      </c>
      <c r="N225" s="26">
        <f t="shared" ca="1" si="53"/>
        <v>7.6208523824166363</v>
      </c>
      <c r="O225" s="26">
        <f t="shared" ca="1" si="54"/>
        <v>4508.7191552465511</v>
      </c>
      <c r="P225">
        <f t="shared" ca="1" si="55"/>
        <v>-1.5806490589635534E-3</v>
      </c>
    </row>
    <row r="226" spans="4:16">
      <c r="D226" s="114">
        <f t="shared" si="43"/>
        <v>0</v>
      </c>
      <c r="E226" s="114">
        <f t="shared" si="44"/>
        <v>0</v>
      </c>
      <c r="F226" s="26">
        <f t="shared" si="45"/>
        <v>0</v>
      </c>
      <c r="G226" s="26">
        <f t="shared" si="46"/>
        <v>0</v>
      </c>
      <c r="H226" s="26">
        <f t="shared" si="47"/>
        <v>0</v>
      </c>
      <c r="I226" s="26">
        <f t="shared" si="48"/>
        <v>0</v>
      </c>
      <c r="J226" s="26">
        <f t="shared" si="49"/>
        <v>0</v>
      </c>
      <c r="K226" s="26">
        <f t="shared" ca="1" si="50"/>
        <v>1.5806490589635534E-3</v>
      </c>
      <c r="L226" s="26">
        <f t="shared" ca="1" si="51"/>
        <v>2.4984514476023667E-6</v>
      </c>
      <c r="M226" s="26">
        <f t="shared" ca="1" si="52"/>
        <v>736.73015358491432</v>
      </c>
      <c r="N226" s="26">
        <f t="shared" ca="1" si="53"/>
        <v>7.6208523824166363</v>
      </c>
      <c r="O226" s="26">
        <f t="shared" ca="1" si="54"/>
        <v>4508.7191552465511</v>
      </c>
      <c r="P226">
        <f t="shared" ca="1" si="55"/>
        <v>-1.5806490589635534E-3</v>
      </c>
    </row>
    <row r="227" spans="4:16">
      <c r="D227" s="114">
        <f t="shared" si="43"/>
        <v>0</v>
      </c>
      <c r="E227" s="114">
        <f t="shared" si="44"/>
        <v>0</v>
      </c>
      <c r="F227" s="26">
        <f t="shared" si="45"/>
        <v>0</v>
      </c>
      <c r="G227" s="26">
        <f t="shared" si="46"/>
        <v>0</v>
      </c>
      <c r="H227" s="26">
        <f t="shared" si="47"/>
        <v>0</v>
      </c>
      <c r="I227" s="26">
        <f t="shared" si="48"/>
        <v>0</v>
      </c>
      <c r="J227" s="26">
        <f t="shared" si="49"/>
        <v>0</v>
      </c>
      <c r="K227" s="26">
        <f t="shared" ca="1" si="50"/>
        <v>1.5806490589635534E-3</v>
      </c>
      <c r="L227" s="26">
        <f t="shared" ca="1" si="51"/>
        <v>2.4984514476023667E-6</v>
      </c>
      <c r="M227" s="26">
        <f t="shared" ca="1" si="52"/>
        <v>736.73015358491432</v>
      </c>
      <c r="N227" s="26">
        <f t="shared" ca="1" si="53"/>
        <v>7.6208523824166363</v>
      </c>
      <c r="O227" s="26">
        <f t="shared" ca="1" si="54"/>
        <v>4508.7191552465511</v>
      </c>
      <c r="P227">
        <f t="shared" ca="1" si="55"/>
        <v>-1.5806490589635534E-3</v>
      </c>
    </row>
    <row r="228" spans="4:16">
      <c r="D228" s="114">
        <f t="shared" si="43"/>
        <v>0</v>
      </c>
      <c r="E228" s="114">
        <f t="shared" si="44"/>
        <v>0</v>
      </c>
      <c r="F228" s="26">
        <f t="shared" si="45"/>
        <v>0</v>
      </c>
      <c r="G228" s="26">
        <f t="shared" si="46"/>
        <v>0</v>
      </c>
      <c r="H228" s="26">
        <f t="shared" si="47"/>
        <v>0</v>
      </c>
      <c r="I228" s="26">
        <f t="shared" si="48"/>
        <v>0</v>
      </c>
      <c r="J228" s="26">
        <f t="shared" si="49"/>
        <v>0</v>
      </c>
      <c r="K228" s="26">
        <f t="shared" ca="1" si="50"/>
        <v>1.5806490589635534E-3</v>
      </c>
      <c r="L228" s="26">
        <f t="shared" ca="1" si="51"/>
        <v>2.4984514476023667E-6</v>
      </c>
      <c r="M228" s="26">
        <f t="shared" ca="1" si="52"/>
        <v>736.73015358491432</v>
      </c>
      <c r="N228" s="26">
        <f t="shared" ca="1" si="53"/>
        <v>7.6208523824166363</v>
      </c>
      <c r="O228" s="26">
        <f t="shared" ca="1" si="54"/>
        <v>4508.7191552465511</v>
      </c>
      <c r="P228">
        <f t="shared" ca="1" si="55"/>
        <v>-1.5806490589635534E-3</v>
      </c>
    </row>
    <row r="229" spans="4:16">
      <c r="D229" s="114">
        <f t="shared" si="43"/>
        <v>0</v>
      </c>
      <c r="E229" s="114">
        <f t="shared" si="44"/>
        <v>0</v>
      </c>
      <c r="F229" s="26">
        <f t="shared" si="45"/>
        <v>0</v>
      </c>
      <c r="G229" s="26">
        <f t="shared" si="46"/>
        <v>0</v>
      </c>
      <c r="H229" s="26">
        <f t="shared" si="47"/>
        <v>0</v>
      </c>
      <c r="I229" s="26">
        <f t="shared" si="48"/>
        <v>0</v>
      </c>
      <c r="J229" s="26">
        <f t="shared" si="49"/>
        <v>0</v>
      </c>
      <c r="K229" s="26">
        <f t="shared" ca="1" si="50"/>
        <v>1.5806490589635534E-3</v>
      </c>
      <c r="L229" s="26">
        <f t="shared" ca="1" si="51"/>
        <v>2.4984514476023667E-6</v>
      </c>
      <c r="M229" s="26">
        <f t="shared" ca="1" si="52"/>
        <v>736.73015358491432</v>
      </c>
      <c r="N229" s="26">
        <f t="shared" ca="1" si="53"/>
        <v>7.6208523824166363</v>
      </c>
      <c r="O229" s="26">
        <f t="shared" ca="1" si="54"/>
        <v>4508.7191552465511</v>
      </c>
      <c r="P229">
        <f t="shared" ca="1" si="55"/>
        <v>-1.5806490589635534E-3</v>
      </c>
    </row>
    <row r="230" spans="4:16">
      <c r="D230" s="114">
        <f t="shared" si="43"/>
        <v>0</v>
      </c>
      <c r="E230" s="114">
        <f t="shared" si="44"/>
        <v>0</v>
      </c>
      <c r="F230" s="26">
        <f t="shared" si="45"/>
        <v>0</v>
      </c>
      <c r="G230" s="26">
        <f t="shared" si="46"/>
        <v>0</v>
      </c>
      <c r="H230" s="26">
        <f t="shared" si="47"/>
        <v>0</v>
      </c>
      <c r="I230" s="26">
        <f t="shared" si="48"/>
        <v>0</v>
      </c>
      <c r="J230" s="26">
        <f t="shared" si="49"/>
        <v>0</v>
      </c>
      <c r="K230" s="26">
        <f t="shared" ca="1" si="50"/>
        <v>1.5806490589635534E-3</v>
      </c>
      <c r="L230" s="26">
        <f t="shared" ca="1" si="51"/>
        <v>2.4984514476023667E-6</v>
      </c>
      <c r="M230" s="26">
        <f t="shared" ca="1" si="52"/>
        <v>736.73015358491432</v>
      </c>
      <c r="N230" s="26">
        <f t="shared" ca="1" si="53"/>
        <v>7.6208523824166363</v>
      </c>
      <c r="O230" s="26">
        <f t="shared" ca="1" si="54"/>
        <v>4508.7191552465511</v>
      </c>
      <c r="P230">
        <f t="shared" ca="1" si="55"/>
        <v>-1.5806490589635534E-3</v>
      </c>
    </row>
    <row r="231" spans="4:16">
      <c r="D231" s="114">
        <f t="shared" si="43"/>
        <v>0</v>
      </c>
      <c r="E231" s="114">
        <f t="shared" si="44"/>
        <v>0</v>
      </c>
      <c r="F231" s="26">
        <f t="shared" si="45"/>
        <v>0</v>
      </c>
      <c r="G231" s="26">
        <f t="shared" si="46"/>
        <v>0</v>
      </c>
      <c r="H231" s="26">
        <f t="shared" si="47"/>
        <v>0</v>
      </c>
      <c r="I231" s="26">
        <f t="shared" si="48"/>
        <v>0</v>
      </c>
      <c r="J231" s="26">
        <f t="shared" si="49"/>
        <v>0</v>
      </c>
      <c r="K231" s="26">
        <f t="shared" ca="1" si="50"/>
        <v>1.5806490589635534E-3</v>
      </c>
      <c r="L231" s="26">
        <f t="shared" ca="1" si="51"/>
        <v>2.4984514476023667E-6</v>
      </c>
      <c r="M231" s="26">
        <f t="shared" ca="1" si="52"/>
        <v>736.73015358491432</v>
      </c>
      <c r="N231" s="26">
        <f t="shared" ca="1" si="53"/>
        <v>7.6208523824166363</v>
      </c>
      <c r="O231" s="26">
        <f t="shared" ca="1" si="54"/>
        <v>4508.7191552465511</v>
      </c>
      <c r="P231">
        <f t="shared" ca="1" si="55"/>
        <v>-1.5806490589635534E-3</v>
      </c>
    </row>
    <row r="232" spans="4:16">
      <c r="D232" s="114">
        <f t="shared" si="43"/>
        <v>0</v>
      </c>
      <c r="E232" s="114">
        <f t="shared" si="44"/>
        <v>0</v>
      </c>
      <c r="F232" s="26">
        <f t="shared" si="45"/>
        <v>0</v>
      </c>
      <c r="G232" s="26">
        <f t="shared" si="46"/>
        <v>0</v>
      </c>
      <c r="H232" s="26">
        <f t="shared" si="47"/>
        <v>0</v>
      </c>
      <c r="I232" s="26">
        <f t="shared" si="48"/>
        <v>0</v>
      </c>
      <c r="J232" s="26">
        <f t="shared" si="49"/>
        <v>0</v>
      </c>
      <c r="K232" s="26">
        <f t="shared" ca="1" si="50"/>
        <v>1.5806490589635534E-3</v>
      </c>
      <c r="L232" s="26">
        <f t="shared" ca="1" si="51"/>
        <v>2.4984514476023667E-6</v>
      </c>
      <c r="M232" s="26">
        <f t="shared" ca="1" si="52"/>
        <v>736.73015358491432</v>
      </c>
      <c r="N232" s="26">
        <f t="shared" ca="1" si="53"/>
        <v>7.6208523824166363</v>
      </c>
      <c r="O232" s="26">
        <f t="shared" ca="1" si="54"/>
        <v>4508.7191552465511</v>
      </c>
      <c r="P232">
        <f t="shared" ca="1" si="55"/>
        <v>-1.5806490589635534E-3</v>
      </c>
    </row>
    <row r="233" spans="4:16">
      <c r="D233" s="114">
        <f t="shared" si="43"/>
        <v>0</v>
      </c>
      <c r="E233" s="114">
        <f t="shared" si="44"/>
        <v>0</v>
      </c>
      <c r="F233" s="26">
        <f t="shared" si="45"/>
        <v>0</v>
      </c>
      <c r="G233" s="26">
        <f t="shared" si="46"/>
        <v>0</v>
      </c>
      <c r="H233" s="26">
        <f t="shared" si="47"/>
        <v>0</v>
      </c>
      <c r="I233" s="26">
        <f t="shared" si="48"/>
        <v>0</v>
      </c>
      <c r="J233" s="26">
        <f t="shared" si="49"/>
        <v>0</v>
      </c>
      <c r="K233" s="26">
        <f t="shared" ca="1" si="50"/>
        <v>1.5806490589635534E-3</v>
      </c>
      <c r="L233" s="26">
        <f t="shared" ca="1" si="51"/>
        <v>2.4984514476023667E-6</v>
      </c>
      <c r="M233" s="26">
        <f t="shared" ca="1" si="52"/>
        <v>736.73015358491432</v>
      </c>
      <c r="N233" s="26">
        <f t="shared" ca="1" si="53"/>
        <v>7.6208523824166363</v>
      </c>
      <c r="O233" s="26">
        <f t="shared" ca="1" si="54"/>
        <v>4508.7191552465511</v>
      </c>
      <c r="P233">
        <f t="shared" ca="1" si="55"/>
        <v>-1.5806490589635534E-3</v>
      </c>
    </row>
    <row r="234" spans="4:16">
      <c r="D234" s="114">
        <f t="shared" si="43"/>
        <v>0</v>
      </c>
      <c r="E234" s="114">
        <f t="shared" si="44"/>
        <v>0</v>
      </c>
      <c r="F234" s="26">
        <f t="shared" si="45"/>
        <v>0</v>
      </c>
      <c r="G234" s="26">
        <f t="shared" si="46"/>
        <v>0</v>
      </c>
      <c r="H234" s="26">
        <f t="shared" si="47"/>
        <v>0</v>
      </c>
      <c r="I234" s="26">
        <f t="shared" si="48"/>
        <v>0</v>
      </c>
      <c r="J234" s="26">
        <f t="shared" si="49"/>
        <v>0</v>
      </c>
      <c r="K234" s="26">
        <f t="shared" ca="1" si="50"/>
        <v>1.5806490589635534E-3</v>
      </c>
      <c r="L234" s="26">
        <f t="shared" ca="1" si="51"/>
        <v>2.4984514476023667E-6</v>
      </c>
      <c r="M234" s="26">
        <f t="shared" ca="1" si="52"/>
        <v>736.73015358491432</v>
      </c>
      <c r="N234" s="26">
        <f t="shared" ca="1" si="53"/>
        <v>7.6208523824166363</v>
      </c>
      <c r="O234" s="26">
        <f t="shared" ca="1" si="54"/>
        <v>4508.7191552465511</v>
      </c>
      <c r="P234">
        <f t="shared" ca="1" si="55"/>
        <v>-1.5806490589635534E-3</v>
      </c>
    </row>
    <row r="235" spans="4:16">
      <c r="D235" s="114">
        <f t="shared" si="43"/>
        <v>0</v>
      </c>
      <c r="E235" s="114">
        <f t="shared" si="44"/>
        <v>0</v>
      </c>
      <c r="F235" s="26">
        <f t="shared" si="45"/>
        <v>0</v>
      </c>
      <c r="G235" s="26">
        <f t="shared" si="46"/>
        <v>0</v>
      </c>
      <c r="H235" s="26">
        <f t="shared" si="47"/>
        <v>0</v>
      </c>
      <c r="I235" s="26">
        <f t="shared" si="48"/>
        <v>0</v>
      </c>
      <c r="J235" s="26">
        <f t="shared" si="49"/>
        <v>0</v>
      </c>
      <c r="K235" s="26">
        <f t="shared" ca="1" si="50"/>
        <v>1.5806490589635534E-3</v>
      </c>
      <c r="L235" s="26">
        <f t="shared" ca="1" si="51"/>
        <v>2.4984514476023667E-6</v>
      </c>
      <c r="M235" s="26">
        <f t="shared" ca="1" si="52"/>
        <v>736.73015358491432</v>
      </c>
      <c r="N235" s="26">
        <f t="shared" ca="1" si="53"/>
        <v>7.6208523824166363</v>
      </c>
      <c r="O235" s="26">
        <f t="shared" ca="1" si="54"/>
        <v>4508.7191552465511</v>
      </c>
      <c r="P235">
        <f t="shared" ca="1" si="55"/>
        <v>-1.5806490589635534E-3</v>
      </c>
    </row>
    <row r="236" spans="4:16">
      <c r="D236" s="114">
        <f t="shared" si="43"/>
        <v>0</v>
      </c>
      <c r="E236" s="114">
        <f t="shared" si="44"/>
        <v>0</v>
      </c>
      <c r="F236" s="26">
        <f t="shared" si="45"/>
        <v>0</v>
      </c>
      <c r="G236" s="26">
        <f t="shared" si="46"/>
        <v>0</v>
      </c>
      <c r="H236" s="26">
        <f t="shared" si="47"/>
        <v>0</v>
      </c>
      <c r="I236" s="26">
        <f t="shared" si="48"/>
        <v>0</v>
      </c>
      <c r="J236" s="26">
        <f t="shared" si="49"/>
        <v>0</v>
      </c>
      <c r="K236" s="26">
        <f t="shared" ca="1" si="50"/>
        <v>1.5806490589635534E-3</v>
      </c>
      <c r="L236" s="26">
        <f t="shared" ca="1" si="51"/>
        <v>2.4984514476023667E-6</v>
      </c>
      <c r="M236" s="26">
        <f t="shared" ca="1" si="52"/>
        <v>736.73015358491432</v>
      </c>
      <c r="N236" s="26">
        <f t="shared" ca="1" si="53"/>
        <v>7.6208523824166363</v>
      </c>
      <c r="O236" s="26">
        <f t="shared" ca="1" si="54"/>
        <v>4508.7191552465511</v>
      </c>
      <c r="P236">
        <f t="shared" ca="1" si="55"/>
        <v>-1.5806490589635534E-3</v>
      </c>
    </row>
    <row r="237" spans="4:16">
      <c r="D237" s="114">
        <f t="shared" si="43"/>
        <v>0</v>
      </c>
      <c r="E237" s="114">
        <f t="shared" si="44"/>
        <v>0</v>
      </c>
      <c r="F237" s="26">
        <f t="shared" si="45"/>
        <v>0</v>
      </c>
      <c r="G237" s="26">
        <f t="shared" si="46"/>
        <v>0</v>
      </c>
      <c r="H237" s="26">
        <f t="shared" si="47"/>
        <v>0</v>
      </c>
      <c r="I237" s="26">
        <f t="shared" si="48"/>
        <v>0</v>
      </c>
      <c r="J237" s="26">
        <f t="shared" si="49"/>
        <v>0</v>
      </c>
      <c r="K237" s="26">
        <f t="shared" ca="1" si="50"/>
        <v>1.5806490589635534E-3</v>
      </c>
      <c r="L237" s="26">
        <f t="shared" ca="1" si="51"/>
        <v>2.4984514476023667E-6</v>
      </c>
      <c r="M237" s="26">
        <f t="shared" ca="1" si="52"/>
        <v>736.73015358491432</v>
      </c>
      <c r="N237" s="26">
        <f t="shared" ca="1" si="53"/>
        <v>7.6208523824166363</v>
      </c>
      <c r="O237" s="26">
        <f t="shared" ca="1" si="54"/>
        <v>4508.7191552465511</v>
      </c>
      <c r="P237">
        <f t="shared" ca="1" si="55"/>
        <v>-1.5806490589635534E-3</v>
      </c>
    </row>
    <row r="238" spans="4:16">
      <c r="D238" s="114">
        <f t="shared" si="43"/>
        <v>0</v>
      </c>
      <c r="E238" s="114">
        <f t="shared" si="44"/>
        <v>0</v>
      </c>
      <c r="F238" s="26">
        <f t="shared" si="45"/>
        <v>0</v>
      </c>
      <c r="G238" s="26">
        <f t="shared" si="46"/>
        <v>0</v>
      </c>
      <c r="H238" s="26">
        <f t="shared" si="47"/>
        <v>0</v>
      </c>
      <c r="I238" s="26">
        <f t="shared" si="48"/>
        <v>0</v>
      </c>
      <c r="J238" s="26">
        <f t="shared" si="49"/>
        <v>0</v>
      </c>
      <c r="K238" s="26">
        <f t="shared" ca="1" si="50"/>
        <v>1.5806490589635534E-3</v>
      </c>
      <c r="L238" s="26">
        <f t="shared" ca="1" si="51"/>
        <v>2.4984514476023667E-6</v>
      </c>
      <c r="M238" s="26">
        <f t="shared" ca="1" si="52"/>
        <v>736.73015358491432</v>
      </c>
      <c r="N238" s="26">
        <f t="shared" ca="1" si="53"/>
        <v>7.6208523824166363</v>
      </c>
      <c r="O238" s="26">
        <f t="shared" ca="1" si="54"/>
        <v>4508.7191552465511</v>
      </c>
      <c r="P238">
        <f t="shared" ca="1" si="55"/>
        <v>-1.5806490589635534E-3</v>
      </c>
    </row>
    <row r="239" spans="4:16">
      <c r="D239" s="114">
        <f t="shared" si="43"/>
        <v>0</v>
      </c>
      <c r="E239" s="114">
        <f t="shared" si="44"/>
        <v>0</v>
      </c>
      <c r="F239" s="26">
        <f t="shared" si="45"/>
        <v>0</v>
      </c>
      <c r="G239" s="26">
        <f t="shared" si="46"/>
        <v>0</v>
      </c>
      <c r="H239" s="26">
        <f t="shared" si="47"/>
        <v>0</v>
      </c>
      <c r="I239" s="26">
        <f t="shared" si="48"/>
        <v>0</v>
      </c>
      <c r="J239" s="26">
        <f t="shared" si="49"/>
        <v>0</v>
      </c>
      <c r="K239" s="26">
        <f t="shared" ca="1" si="50"/>
        <v>1.5806490589635534E-3</v>
      </c>
      <c r="L239" s="26">
        <f t="shared" ca="1" si="51"/>
        <v>2.4984514476023667E-6</v>
      </c>
      <c r="M239" s="26">
        <f t="shared" ca="1" si="52"/>
        <v>736.73015358491432</v>
      </c>
      <c r="N239" s="26">
        <f t="shared" ca="1" si="53"/>
        <v>7.6208523824166363</v>
      </c>
      <c r="O239" s="26">
        <f t="shared" ca="1" si="54"/>
        <v>4508.7191552465511</v>
      </c>
      <c r="P239">
        <f t="shared" ca="1" si="55"/>
        <v>-1.5806490589635534E-3</v>
      </c>
    </row>
    <row r="240" spans="4:16">
      <c r="D240" s="114">
        <f t="shared" si="43"/>
        <v>0</v>
      </c>
      <c r="E240" s="114">
        <f t="shared" si="44"/>
        <v>0</v>
      </c>
      <c r="F240" s="26">
        <f t="shared" si="45"/>
        <v>0</v>
      </c>
      <c r="G240" s="26">
        <f t="shared" si="46"/>
        <v>0</v>
      </c>
      <c r="H240" s="26">
        <f t="shared" si="47"/>
        <v>0</v>
      </c>
      <c r="I240" s="26">
        <f t="shared" si="48"/>
        <v>0</v>
      </c>
      <c r="J240" s="26">
        <f t="shared" si="49"/>
        <v>0</v>
      </c>
      <c r="K240" s="26">
        <f t="shared" ca="1" si="50"/>
        <v>1.5806490589635534E-3</v>
      </c>
      <c r="L240" s="26">
        <f t="shared" ca="1" si="51"/>
        <v>2.4984514476023667E-6</v>
      </c>
      <c r="M240" s="26">
        <f t="shared" ca="1" si="52"/>
        <v>736.73015358491432</v>
      </c>
      <c r="N240" s="26">
        <f t="shared" ca="1" si="53"/>
        <v>7.6208523824166363</v>
      </c>
      <c r="O240" s="26">
        <f t="shared" ca="1" si="54"/>
        <v>4508.7191552465511</v>
      </c>
      <c r="P240">
        <f t="shared" ca="1" si="55"/>
        <v>-1.5806490589635534E-3</v>
      </c>
    </row>
    <row r="241" spans="4:16">
      <c r="D241" s="114">
        <f t="shared" si="43"/>
        <v>0</v>
      </c>
      <c r="E241" s="114">
        <f t="shared" si="44"/>
        <v>0</v>
      </c>
      <c r="F241" s="26">
        <f t="shared" si="45"/>
        <v>0</v>
      </c>
      <c r="G241" s="26">
        <f t="shared" si="46"/>
        <v>0</v>
      </c>
      <c r="H241" s="26">
        <f t="shared" si="47"/>
        <v>0</v>
      </c>
      <c r="I241" s="26">
        <f t="shared" si="48"/>
        <v>0</v>
      </c>
      <c r="J241" s="26">
        <f t="shared" si="49"/>
        <v>0</v>
      </c>
      <c r="K241" s="26">
        <f t="shared" ca="1" si="50"/>
        <v>1.5806490589635534E-3</v>
      </c>
      <c r="L241" s="26">
        <f t="shared" ca="1" si="51"/>
        <v>2.4984514476023667E-6</v>
      </c>
      <c r="M241" s="26">
        <f t="shared" ca="1" si="52"/>
        <v>736.73015358491432</v>
      </c>
      <c r="N241" s="26">
        <f t="shared" ca="1" si="53"/>
        <v>7.6208523824166363</v>
      </c>
      <c r="O241" s="26">
        <f t="shared" ca="1" si="54"/>
        <v>4508.7191552465511</v>
      </c>
      <c r="P241">
        <f t="shared" ca="1" si="55"/>
        <v>-1.5806490589635534E-3</v>
      </c>
    </row>
    <row r="242" spans="4:16">
      <c r="D242" s="114">
        <f t="shared" si="43"/>
        <v>0</v>
      </c>
      <c r="E242" s="114">
        <f t="shared" si="44"/>
        <v>0</v>
      </c>
      <c r="F242" s="26">
        <f t="shared" si="45"/>
        <v>0</v>
      </c>
      <c r="G242" s="26">
        <f t="shared" si="46"/>
        <v>0</v>
      </c>
      <c r="H242" s="26">
        <f t="shared" si="47"/>
        <v>0</v>
      </c>
      <c r="I242" s="26">
        <f t="shared" si="48"/>
        <v>0</v>
      </c>
      <c r="J242" s="26">
        <f t="shared" si="49"/>
        <v>0</v>
      </c>
      <c r="K242" s="26">
        <f t="shared" ca="1" si="50"/>
        <v>1.5806490589635534E-3</v>
      </c>
      <c r="L242" s="26">
        <f t="shared" ca="1" si="51"/>
        <v>2.4984514476023667E-6</v>
      </c>
      <c r="M242" s="26">
        <f t="shared" ca="1" si="52"/>
        <v>736.73015358491432</v>
      </c>
      <c r="N242" s="26">
        <f t="shared" ca="1" si="53"/>
        <v>7.6208523824166363</v>
      </c>
      <c r="O242" s="26">
        <f t="shared" ca="1" si="54"/>
        <v>4508.7191552465511</v>
      </c>
      <c r="P242">
        <f t="shared" ca="1" si="55"/>
        <v>-1.5806490589635534E-3</v>
      </c>
    </row>
    <row r="243" spans="4:16">
      <c r="D243" s="114">
        <f t="shared" si="43"/>
        <v>0</v>
      </c>
      <c r="E243" s="114">
        <f t="shared" si="44"/>
        <v>0</v>
      </c>
      <c r="F243" s="26">
        <f t="shared" si="45"/>
        <v>0</v>
      </c>
      <c r="G243" s="26">
        <f t="shared" si="46"/>
        <v>0</v>
      </c>
      <c r="H243" s="26">
        <f t="shared" si="47"/>
        <v>0</v>
      </c>
      <c r="I243" s="26">
        <f t="shared" si="48"/>
        <v>0</v>
      </c>
      <c r="J243" s="26">
        <f t="shared" si="49"/>
        <v>0</v>
      </c>
      <c r="K243" s="26">
        <f t="shared" ca="1" si="50"/>
        <v>1.5806490589635534E-3</v>
      </c>
      <c r="L243" s="26">
        <f t="shared" ca="1" si="51"/>
        <v>2.4984514476023667E-6</v>
      </c>
      <c r="M243" s="26">
        <f t="shared" ca="1" si="52"/>
        <v>736.73015358491432</v>
      </c>
      <c r="N243" s="26">
        <f t="shared" ca="1" si="53"/>
        <v>7.6208523824166363</v>
      </c>
      <c r="O243" s="26">
        <f t="shared" ca="1" si="54"/>
        <v>4508.7191552465511</v>
      </c>
      <c r="P243">
        <f t="shared" ca="1" si="55"/>
        <v>-1.5806490589635534E-3</v>
      </c>
    </row>
    <row r="244" spans="4:16">
      <c r="D244" s="114">
        <f t="shared" si="43"/>
        <v>0</v>
      </c>
      <c r="E244" s="114">
        <f t="shared" si="44"/>
        <v>0</v>
      </c>
      <c r="F244" s="26">
        <f t="shared" si="45"/>
        <v>0</v>
      </c>
      <c r="G244" s="26">
        <f t="shared" si="46"/>
        <v>0</v>
      </c>
      <c r="H244" s="26">
        <f t="shared" si="47"/>
        <v>0</v>
      </c>
      <c r="I244" s="26">
        <f t="shared" si="48"/>
        <v>0</v>
      </c>
      <c r="J244" s="26">
        <f t="shared" si="49"/>
        <v>0</v>
      </c>
      <c r="K244" s="26">
        <f t="shared" ca="1" si="50"/>
        <v>1.5806490589635534E-3</v>
      </c>
      <c r="L244" s="26">
        <f t="shared" ca="1" si="51"/>
        <v>2.4984514476023667E-6</v>
      </c>
      <c r="M244" s="26">
        <f t="shared" ca="1" si="52"/>
        <v>736.73015358491432</v>
      </c>
      <c r="N244" s="26">
        <f t="shared" ca="1" si="53"/>
        <v>7.6208523824166363</v>
      </c>
      <c r="O244" s="26">
        <f t="shared" ca="1" si="54"/>
        <v>4508.7191552465511</v>
      </c>
      <c r="P244">
        <f t="shared" ca="1" si="55"/>
        <v>-1.5806490589635534E-3</v>
      </c>
    </row>
    <row r="245" spans="4:16">
      <c r="D245" s="114">
        <f t="shared" si="43"/>
        <v>0</v>
      </c>
      <c r="E245" s="114">
        <f t="shared" si="44"/>
        <v>0</v>
      </c>
      <c r="F245" s="26">
        <f t="shared" si="45"/>
        <v>0</v>
      </c>
      <c r="G245" s="26">
        <f t="shared" si="46"/>
        <v>0</v>
      </c>
      <c r="H245" s="26">
        <f t="shared" si="47"/>
        <v>0</v>
      </c>
      <c r="I245" s="26">
        <f t="shared" si="48"/>
        <v>0</v>
      </c>
      <c r="J245" s="26">
        <f t="shared" si="49"/>
        <v>0</v>
      </c>
      <c r="K245" s="26">
        <f t="shared" ca="1" si="50"/>
        <v>1.5806490589635534E-3</v>
      </c>
      <c r="L245" s="26">
        <f t="shared" ca="1" si="51"/>
        <v>2.4984514476023667E-6</v>
      </c>
      <c r="M245" s="26">
        <f t="shared" ca="1" si="52"/>
        <v>736.73015358491432</v>
      </c>
      <c r="N245" s="26">
        <f t="shared" ca="1" si="53"/>
        <v>7.6208523824166363</v>
      </c>
      <c r="O245" s="26">
        <f t="shared" ca="1" si="54"/>
        <v>4508.7191552465511</v>
      </c>
      <c r="P245">
        <f t="shared" ca="1" si="55"/>
        <v>-1.5806490589635534E-3</v>
      </c>
    </row>
    <row r="246" spans="4:16">
      <c r="D246" s="114">
        <f t="shared" si="43"/>
        <v>0</v>
      </c>
      <c r="E246" s="114">
        <f t="shared" si="44"/>
        <v>0</v>
      </c>
      <c r="F246" s="26">
        <f t="shared" si="45"/>
        <v>0</v>
      </c>
      <c r="G246" s="26">
        <f t="shared" si="46"/>
        <v>0</v>
      </c>
      <c r="H246" s="26">
        <f t="shared" si="47"/>
        <v>0</v>
      </c>
      <c r="I246" s="26">
        <f t="shared" si="48"/>
        <v>0</v>
      </c>
      <c r="J246" s="26">
        <f t="shared" si="49"/>
        <v>0</v>
      </c>
      <c r="K246" s="26">
        <f t="shared" ca="1" si="50"/>
        <v>1.5806490589635534E-3</v>
      </c>
      <c r="L246" s="26">
        <f t="shared" ca="1" si="51"/>
        <v>2.4984514476023667E-6</v>
      </c>
      <c r="M246" s="26">
        <f t="shared" ca="1" si="52"/>
        <v>736.73015358491432</v>
      </c>
      <c r="N246" s="26">
        <f t="shared" ca="1" si="53"/>
        <v>7.6208523824166363</v>
      </c>
      <c r="O246" s="26">
        <f t="shared" ca="1" si="54"/>
        <v>4508.7191552465511</v>
      </c>
      <c r="P246">
        <f t="shared" ca="1" si="55"/>
        <v>-1.5806490589635534E-3</v>
      </c>
    </row>
    <row r="247" spans="4:16">
      <c r="D247" s="114">
        <f t="shared" si="43"/>
        <v>0</v>
      </c>
      <c r="E247" s="114">
        <f t="shared" si="44"/>
        <v>0</v>
      </c>
      <c r="F247" s="26">
        <f t="shared" si="45"/>
        <v>0</v>
      </c>
      <c r="G247" s="26">
        <f t="shared" si="46"/>
        <v>0</v>
      </c>
      <c r="H247" s="26">
        <f t="shared" si="47"/>
        <v>0</v>
      </c>
      <c r="I247" s="26">
        <f t="shared" si="48"/>
        <v>0</v>
      </c>
      <c r="J247" s="26">
        <f t="shared" si="49"/>
        <v>0</v>
      </c>
      <c r="K247" s="26">
        <f t="shared" ca="1" si="50"/>
        <v>1.5806490589635534E-3</v>
      </c>
      <c r="L247" s="26">
        <f t="shared" ca="1" si="51"/>
        <v>2.4984514476023667E-6</v>
      </c>
      <c r="M247" s="26">
        <f t="shared" ca="1" si="52"/>
        <v>736.73015358491432</v>
      </c>
      <c r="N247" s="26">
        <f t="shared" ca="1" si="53"/>
        <v>7.6208523824166363</v>
      </c>
      <c r="O247" s="26">
        <f t="shared" ca="1" si="54"/>
        <v>4508.7191552465511</v>
      </c>
      <c r="P247">
        <f t="shared" ca="1" si="55"/>
        <v>-1.5806490589635534E-3</v>
      </c>
    </row>
    <row r="248" spans="4:16">
      <c r="D248" s="114">
        <f t="shared" si="43"/>
        <v>0</v>
      </c>
      <c r="E248" s="114">
        <f t="shared" si="44"/>
        <v>0</v>
      </c>
      <c r="F248" s="26">
        <f t="shared" si="45"/>
        <v>0</v>
      </c>
      <c r="G248" s="26">
        <f t="shared" si="46"/>
        <v>0</v>
      </c>
      <c r="H248" s="26">
        <f t="shared" si="47"/>
        <v>0</v>
      </c>
      <c r="I248" s="26">
        <f t="shared" si="48"/>
        <v>0</v>
      </c>
      <c r="J248" s="26">
        <f t="shared" si="49"/>
        <v>0</v>
      </c>
      <c r="K248" s="26">
        <f t="shared" ca="1" si="50"/>
        <v>1.5806490589635534E-3</v>
      </c>
      <c r="L248" s="26">
        <f t="shared" ca="1" si="51"/>
        <v>2.4984514476023667E-6</v>
      </c>
      <c r="M248" s="26">
        <f t="shared" ca="1" si="52"/>
        <v>736.73015358491432</v>
      </c>
      <c r="N248" s="26">
        <f t="shared" ca="1" si="53"/>
        <v>7.6208523824166363</v>
      </c>
      <c r="O248" s="26">
        <f t="shared" ca="1" si="54"/>
        <v>4508.7191552465511</v>
      </c>
      <c r="P248">
        <f t="shared" ca="1" si="55"/>
        <v>-1.5806490589635534E-3</v>
      </c>
    </row>
    <row r="249" spans="4:16">
      <c r="D249" s="114">
        <f t="shared" si="43"/>
        <v>0</v>
      </c>
      <c r="E249" s="114">
        <f t="shared" si="44"/>
        <v>0</v>
      </c>
      <c r="F249" s="26">
        <f t="shared" si="45"/>
        <v>0</v>
      </c>
      <c r="G249" s="26">
        <f t="shared" si="46"/>
        <v>0</v>
      </c>
      <c r="H249" s="26">
        <f t="shared" si="47"/>
        <v>0</v>
      </c>
      <c r="I249" s="26">
        <f t="shared" si="48"/>
        <v>0</v>
      </c>
      <c r="J249" s="26">
        <f t="shared" si="49"/>
        <v>0</v>
      </c>
      <c r="K249" s="26">
        <f t="shared" ca="1" si="50"/>
        <v>1.5806490589635534E-3</v>
      </c>
      <c r="L249" s="26">
        <f t="shared" ca="1" si="51"/>
        <v>2.4984514476023667E-6</v>
      </c>
      <c r="M249" s="26">
        <f t="shared" ca="1" si="52"/>
        <v>736.73015358491432</v>
      </c>
      <c r="N249" s="26">
        <f t="shared" ca="1" si="53"/>
        <v>7.6208523824166363</v>
      </c>
      <c r="O249" s="26">
        <f t="shared" ca="1" si="54"/>
        <v>4508.7191552465511</v>
      </c>
      <c r="P249">
        <f t="shared" ca="1" si="55"/>
        <v>-1.5806490589635534E-3</v>
      </c>
    </row>
    <row r="250" spans="4:16">
      <c r="D250" s="114">
        <f t="shared" si="43"/>
        <v>0</v>
      </c>
      <c r="E250" s="114">
        <f t="shared" si="44"/>
        <v>0</v>
      </c>
      <c r="F250" s="26">
        <f t="shared" si="45"/>
        <v>0</v>
      </c>
      <c r="G250" s="26">
        <f t="shared" si="46"/>
        <v>0</v>
      </c>
      <c r="H250" s="26">
        <f t="shared" si="47"/>
        <v>0</v>
      </c>
      <c r="I250" s="26">
        <f t="shared" si="48"/>
        <v>0</v>
      </c>
      <c r="J250" s="26">
        <f t="shared" si="49"/>
        <v>0</v>
      </c>
      <c r="K250" s="26">
        <f t="shared" ca="1" si="50"/>
        <v>1.5806490589635534E-3</v>
      </c>
      <c r="L250" s="26">
        <f t="shared" ca="1" si="51"/>
        <v>2.4984514476023667E-6</v>
      </c>
      <c r="M250" s="26">
        <f t="shared" ca="1" si="52"/>
        <v>736.73015358491432</v>
      </c>
      <c r="N250" s="26">
        <f t="shared" ca="1" si="53"/>
        <v>7.6208523824166363</v>
      </c>
      <c r="O250" s="26">
        <f t="shared" ca="1" si="54"/>
        <v>4508.7191552465511</v>
      </c>
      <c r="P250">
        <f t="shared" ca="1" si="55"/>
        <v>-1.5806490589635534E-3</v>
      </c>
    </row>
    <row r="251" spans="4:16">
      <c r="D251" s="114">
        <f t="shared" si="43"/>
        <v>0</v>
      </c>
      <c r="E251" s="114">
        <f t="shared" si="44"/>
        <v>0</v>
      </c>
      <c r="F251" s="26">
        <f t="shared" si="45"/>
        <v>0</v>
      </c>
      <c r="G251" s="26">
        <f t="shared" si="46"/>
        <v>0</v>
      </c>
      <c r="H251" s="26">
        <f t="shared" si="47"/>
        <v>0</v>
      </c>
      <c r="I251" s="26">
        <f t="shared" si="48"/>
        <v>0</v>
      </c>
      <c r="J251" s="26">
        <f t="shared" si="49"/>
        <v>0</v>
      </c>
      <c r="K251" s="26">
        <f t="shared" ca="1" si="50"/>
        <v>1.5806490589635534E-3</v>
      </c>
      <c r="L251" s="26">
        <f t="shared" ca="1" si="51"/>
        <v>2.4984514476023667E-6</v>
      </c>
      <c r="M251" s="26">
        <f t="shared" ca="1" si="52"/>
        <v>736.73015358491432</v>
      </c>
      <c r="N251" s="26">
        <f t="shared" ca="1" si="53"/>
        <v>7.6208523824166363</v>
      </c>
      <c r="O251" s="26">
        <f t="shared" ca="1" si="54"/>
        <v>4508.7191552465511</v>
      </c>
      <c r="P251">
        <f t="shared" ca="1" si="55"/>
        <v>-1.5806490589635534E-3</v>
      </c>
    </row>
    <row r="252" spans="4:16">
      <c r="D252" s="114">
        <f t="shared" si="43"/>
        <v>0</v>
      </c>
      <c r="E252" s="114">
        <f t="shared" si="44"/>
        <v>0</v>
      </c>
      <c r="F252" s="26">
        <f t="shared" si="45"/>
        <v>0</v>
      </c>
      <c r="G252" s="26">
        <f t="shared" si="46"/>
        <v>0</v>
      </c>
      <c r="H252" s="26">
        <f t="shared" si="47"/>
        <v>0</v>
      </c>
      <c r="I252" s="26">
        <f t="shared" si="48"/>
        <v>0</v>
      </c>
      <c r="J252" s="26">
        <f t="shared" si="49"/>
        <v>0</v>
      </c>
      <c r="K252" s="26">
        <f t="shared" ca="1" si="50"/>
        <v>1.5806490589635534E-3</v>
      </c>
      <c r="L252" s="26">
        <f t="shared" ca="1" si="51"/>
        <v>2.4984514476023667E-6</v>
      </c>
      <c r="M252" s="26">
        <f t="shared" ca="1" si="52"/>
        <v>736.73015358491432</v>
      </c>
      <c r="N252" s="26">
        <f t="shared" ca="1" si="53"/>
        <v>7.6208523824166363</v>
      </c>
      <c r="O252" s="26">
        <f t="shared" ca="1" si="54"/>
        <v>4508.7191552465511</v>
      </c>
      <c r="P252">
        <f t="shared" ca="1" si="55"/>
        <v>-1.5806490589635534E-3</v>
      </c>
    </row>
    <row r="253" spans="4:16">
      <c r="D253" s="114">
        <f t="shared" si="43"/>
        <v>0</v>
      </c>
      <c r="E253" s="114">
        <f t="shared" si="44"/>
        <v>0</v>
      </c>
      <c r="F253" s="26">
        <f t="shared" si="45"/>
        <v>0</v>
      </c>
      <c r="G253" s="26">
        <f t="shared" si="46"/>
        <v>0</v>
      </c>
      <c r="H253" s="26">
        <f t="shared" si="47"/>
        <v>0</v>
      </c>
      <c r="I253" s="26">
        <f t="shared" si="48"/>
        <v>0</v>
      </c>
      <c r="J253" s="26">
        <f t="shared" si="49"/>
        <v>0</v>
      </c>
      <c r="K253" s="26">
        <f t="shared" ca="1" si="50"/>
        <v>1.5806490589635534E-3</v>
      </c>
      <c r="L253" s="26">
        <f t="shared" ca="1" si="51"/>
        <v>2.4984514476023667E-6</v>
      </c>
      <c r="M253" s="26">
        <f t="shared" ca="1" si="52"/>
        <v>736.73015358491432</v>
      </c>
      <c r="N253" s="26">
        <f t="shared" ca="1" si="53"/>
        <v>7.6208523824166363</v>
      </c>
      <c r="O253" s="26">
        <f t="shared" ca="1" si="54"/>
        <v>4508.7191552465511</v>
      </c>
      <c r="P253">
        <f t="shared" ca="1" si="55"/>
        <v>-1.5806490589635534E-3</v>
      </c>
    </row>
    <row r="254" spans="4:16">
      <c r="D254" s="114">
        <f t="shared" si="43"/>
        <v>0</v>
      </c>
      <c r="E254" s="114">
        <f t="shared" si="44"/>
        <v>0</v>
      </c>
      <c r="F254" s="26">
        <f t="shared" si="45"/>
        <v>0</v>
      </c>
      <c r="G254" s="26">
        <f t="shared" si="46"/>
        <v>0</v>
      </c>
      <c r="H254" s="26">
        <f t="shared" si="47"/>
        <v>0</v>
      </c>
      <c r="I254" s="26">
        <f t="shared" si="48"/>
        <v>0</v>
      </c>
      <c r="J254" s="26">
        <f t="shared" si="49"/>
        <v>0</v>
      </c>
      <c r="K254" s="26">
        <f t="shared" ca="1" si="50"/>
        <v>1.5806490589635534E-3</v>
      </c>
      <c r="L254" s="26">
        <f t="shared" ca="1" si="51"/>
        <v>2.4984514476023667E-6</v>
      </c>
      <c r="M254" s="26">
        <f t="shared" ca="1" si="52"/>
        <v>736.73015358491432</v>
      </c>
      <c r="N254" s="26">
        <f t="shared" ca="1" si="53"/>
        <v>7.6208523824166363</v>
      </c>
      <c r="O254" s="26">
        <f t="shared" ca="1" si="54"/>
        <v>4508.7191552465511</v>
      </c>
      <c r="P254">
        <f t="shared" ca="1" si="55"/>
        <v>-1.5806490589635534E-3</v>
      </c>
    </row>
    <row r="255" spans="4:16">
      <c r="D255" s="114">
        <f t="shared" si="43"/>
        <v>0</v>
      </c>
      <c r="E255" s="114">
        <f t="shared" si="44"/>
        <v>0</v>
      </c>
      <c r="F255" s="26">
        <f t="shared" si="45"/>
        <v>0</v>
      </c>
      <c r="G255" s="26">
        <f t="shared" si="46"/>
        <v>0</v>
      </c>
      <c r="H255" s="26">
        <f t="shared" si="47"/>
        <v>0</v>
      </c>
      <c r="I255" s="26">
        <f t="shared" si="48"/>
        <v>0</v>
      </c>
      <c r="J255" s="26">
        <f t="shared" si="49"/>
        <v>0</v>
      </c>
      <c r="K255" s="26">
        <f t="shared" ca="1" si="50"/>
        <v>1.5806490589635534E-3</v>
      </c>
      <c r="L255" s="26">
        <f t="shared" ca="1" si="51"/>
        <v>2.4984514476023667E-6</v>
      </c>
      <c r="M255" s="26">
        <f t="shared" ca="1" si="52"/>
        <v>736.73015358491432</v>
      </c>
      <c r="N255" s="26">
        <f t="shared" ca="1" si="53"/>
        <v>7.6208523824166363</v>
      </c>
      <c r="O255" s="26">
        <f t="shared" ca="1" si="54"/>
        <v>4508.7191552465511</v>
      </c>
      <c r="P255">
        <f t="shared" ca="1" si="55"/>
        <v>-1.5806490589635534E-3</v>
      </c>
    </row>
    <row r="256" spans="4:16">
      <c r="D256" s="114">
        <f t="shared" si="43"/>
        <v>0</v>
      </c>
      <c r="E256" s="114">
        <f t="shared" si="44"/>
        <v>0</v>
      </c>
      <c r="F256" s="26">
        <f t="shared" si="45"/>
        <v>0</v>
      </c>
      <c r="G256" s="26">
        <f t="shared" si="46"/>
        <v>0</v>
      </c>
      <c r="H256" s="26">
        <f t="shared" si="47"/>
        <v>0</v>
      </c>
      <c r="I256" s="26">
        <f t="shared" si="48"/>
        <v>0</v>
      </c>
      <c r="J256" s="26">
        <f t="shared" si="49"/>
        <v>0</v>
      </c>
      <c r="K256" s="26">
        <f t="shared" ca="1" si="50"/>
        <v>1.5806490589635534E-3</v>
      </c>
      <c r="L256" s="26">
        <f t="shared" ca="1" si="51"/>
        <v>2.4984514476023667E-6</v>
      </c>
      <c r="M256" s="26">
        <f t="shared" ca="1" si="52"/>
        <v>736.73015358491432</v>
      </c>
      <c r="N256" s="26">
        <f t="shared" ca="1" si="53"/>
        <v>7.6208523824166363</v>
      </c>
      <c r="O256" s="26">
        <f t="shared" ca="1" si="54"/>
        <v>4508.7191552465511</v>
      </c>
      <c r="P256">
        <f t="shared" ca="1" si="55"/>
        <v>-1.5806490589635534E-3</v>
      </c>
    </row>
    <row r="257" spans="4:16">
      <c r="D257" s="114">
        <f t="shared" si="43"/>
        <v>0</v>
      </c>
      <c r="E257" s="114">
        <f t="shared" si="44"/>
        <v>0</v>
      </c>
      <c r="F257" s="26">
        <f t="shared" si="45"/>
        <v>0</v>
      </c>
      <c r="G257" s="26">
        <f t="shared" si="46"/>
        <v>0</v>
      </c>
      <c r="H257" s="26">
        <f t="shared" si="47"/>
        <v>0</v>
      </c>
      <c r="I257" s="26">
        <f t="shared" si="48"/>
        <v>0</v>
      </c>
      <c r="J257" s="26">
        <f t="shared" si="49"/>
        <v>0</v>
      </c>
      <c r="K257" s="26">
        <f t="shared" ca="1" si="50"/>
        <v>1.5806490589635534E-3</v>
      </c>
      <c r="L257" s="26">
        <f t="shared" ca="1" si="51"/>
        <v>2.4984514476023667E-6</v>
      </c>
      <c r="M257" s="26">
        <f t="shared" ca="1" si="52"/>
        <v>736.73015358491432</v>
      </c>
      <c r="N257" s="26">
        <f t="shared" ca="1" si="53"/>
        <v>7.6208523824166363</v>
      </c>
      <c r="O257" s="26">
        <f t="shared" ca="1" si="54"/>
        <v>4508.7191552465511</v>
      </c>
      <c r="P257">
        <f t="shared" ca="1" si="55"/>
        <v>-1.5806490589635534E-3</v>
      </c>
    </row>
    <row r="258" spans="4:16">
      <c r="D258" s="114">
        <f t="shared" si="43"/>
        <v>0</v>
      </c>
      <c r="E258" s="114">
        <f t="shared" si="44"/>
        <v>0</v>
      </c>
      <c r="F258" s="26">
        <f t="shared" si="45"/>
        <v>0</v>
      </c>
      <c r="G258" s="26">
        <f t="shared" si="46"/>
        <v>0</v>
      </c>
      <c r="H258" s="26">
        <f t="shared" si="47"/>
        <v>0</v>
      </c>
      <c r="I258" s="26">
        <f t="shared" si="48"/>
        <v>0</v>
      </c>
      <c r="J258" s="26">
        <f t="shared" si="49"/>
        <v>0</v>
      </c>
      <c r="K258" s="26">
        <f t="shared" ca="1" si="50"/>
        <v>1.5806490589635534E-3</v>
      </c>
      <c r="L258" s="26">
        <f t="shared" ca="1" si="51"/>
        <v>2.4984514476023667E-6</v>
      </c>
      <c r="M258" s="26">
        <f t="shared" ca="1" si="52"/>
        <v>736.73015358491432</v>
      </c>
      <c r="N258" s="26">
        <f t="shared" ca="1" si="53"/>
        <v>7.6208523824166363</v>
      </c>
      <c r="O258" s="26">
        <f t="shared" ca="1" si="54"/>
        <v>4508.7191552465511</v>
      </c>
      <c r="P258">
        <f t="shared" ca="1" si="55"/>
        <v>-1.5806490589635534E-3</v>
      </c>
    </row>
    <row r="259" spans="4:16">
      <c r="D259" s="114">
        <f t="shared" si="43"/>
        <v>0</v>
      </c>
      <c r="E259" s="114">
        <f t="shared" si="44"/>
        <v>0</v>
      </c>
      <c r="F259" s="26">
        <f t="shared" si="45"/>
        <v>0</v>
      </c>
      <c r="G259" s="26">
        <f t="shared" si="46"/>
        <v>0</v>
      </c>
      <c r="H259" s="26">
        <f t="shared" si="47"/>
        <v>0</v>
      </c>
      <c r="I259" s="26">
        <f t="shared" si="48"/>
        <v>0</v>
      </c>
      <c r="J259" s="26">
        <f t="shared" si="49"/>
        <v>0</v>
      </c>
      <c r="K259" s="26">
        <f t="shared" ca="1" si="50"/>
        <v>1.5806490589635534E-3</v>
      </c>
      <c r="L259" s="26">
        <f t="shared" ca="1" si="51"/>
        <v>2.4984514476023667E-6</v>
      </c>
      <c r="M259" s="26">
        <f t="shared" ca="1" si="52"/>
        <v>736.73015358491432</v>
      </c>
      <c r="N259" s="26">
        <f t="shared" ca="1" si="53"/>
        <v>7.6208523824166363</v>
      </c>
      <c r="O259" s="26">
        <f t="shared" ca="1" si="54"/>
        <v>4508.7191552465511</v>
      </c>
      <c r="P259">
        <f t="shared" ca="1" si="55"/>
        <v>-1.5806490589635534E-3</v>
      </c>
    </row>
    <row r="260" spans="4:16">
      <c r="D260" s="114">
        <f t="shared" si="43"/>
        <v>0</v>
      </c>
      <c r="E260" s="114">
        <f t="shared" si="44"/>
        <v>0</v>
      </c>
      <c r="F260" s="26">
        <f t="shared" si="45"/>
        <v>0</v>
      </c>
      <c r="G260" s="26">
        <f t="shared" si="46"/>
        <v>0</v>
      </c>
      <c r="H260" s="26">
        <f t="shared" si="47"/>
        <v>0</v>
      </c>
      <c r="I260" s="26">
        <f t="shared" si="48"/>
        <v>0</v>
      </c>
      <c r="J260" s="26">
        <f t="shared" si="49"/>
        <v>0</v>
      </c>
      <c r="K260" s="26">
        <f t="shared" ca="1" si="50"/>
        <v>1.5806490589635534E-3</v>
      </c>
      <c r="L260" s="26">
        <f t="shared" ca="1" si="51"/>
        <v>2.4984514476023667E-6</v>
      </c>
      <c r="M260" s="26">
        <f t="shared" ca="1" si="52"/>
        <v>736.73015358491432</v>
      </c>
      <c r="N260" s="26">
        <f t="shared" ca="1" si="53"/>
        <v>7.6208523824166363</v>
      </c>
      <c r="O260" s="26">
        <f t="shared" ca="1" si="54"/>
        <v>4508.7191552465511</v>
      </c>
      <c r="P260">
        <f t="shared" ca="1" si="55"/>
        <v>-1.5806490589635534E-3</v>
      </c>
    </row>
    <row r="261" spans="4:16">
      <c r="D261" s="114">
        <f t="shared" si="43"/>
        <v>0</v>
      </c>
      <c r="E261" s="114">
        <f t="shared" si="44"/>
        <v>0</v>
      </c>
      <c r="F261" s="26">
        <f t="shared" si="45"/>
        <v>0</v>
      </c>
      <c r="G261" s="26">
        <f t="shared" si="46"/>
        <v>0</v>
      </c>
      <c r="H261" s="26">
        <f t="shared" si="47"/>
        <v>0</v>
      </c>
      <c r="I261" s="26">
        <f t="shared" si="48"/>
        <v>0</v>
      </c>
      <c r="J261" s="26">
        <f t="shared" si="49"/>
        <v>0</v>
      </c>
      <c r="K261" s="26">
        <f t="shared" ca="1" si="50"/>
        <v>1.5806490589635534E-3</v>
      </c>
      <c r="L261" s="26">
        <f t="shared" ca="1" si="51"/>
        <v>2.4984514476023667E-6</v>
      </c>
      <c r="M261" s="26">
        <f t="shared" ca="1" si="52"/>
        <v>736.73015358491432</v>
      </c>
      <c r="N261" s="26">
        <f t="shared" ca="1" si="53"/>
        <v>7.6208523824166363</v>
      </c>
      <c r="O261" s="26">
        <f t="shared" ca="1" si="54"/>
        <v>4508.7191552465511</v>
      </c>
      <c r="P261">
        <f t="shared" ca="1" si="55"/>
        <v>-1.5806490589635534E-3</v>
      </c>
    </row>
    <row r="262" spans="4:16">
      <c r="D262" s="114">
        <f t="shared" si="43"/>
        <v>0</v>
      </c>
      <c r="E262" s="114">
        <f t="shared" si="44"/>
        <v>0</v>
      </c>
      <c r="F262" s="26">
        <f t="shared" si="45"/>
        <v>0</v>
      </c>
      <c r="G262" s="26">
        <f t="shared" si="46"/>
        <v>0</v>
      </c>
      <c r="H262" s="26">
        <f t="shared" si="47"/>
        <v>0</v>
      </c>
      <c r="I262" s="26">
        <f t="shared" si="48"/>
        <v>0</v>
      </c>
      <c r="J262" s="26">
        <f t="shared" si="49"/>
        <v>0</v>
      </c>
      <c r="K262" s="26">
        <f t="shared" ca="1" si="50"/>
        <v>1.5806490589635534E-3</v>
      </c>
      <c r="L262" s="26">
        <f t="shared" ca="1" si="51"/>
        <v>2.4984514476023667E-6</v>
      </c>
      <c r="M262" s="26">
        <f t="shared" ca="1" si="52"/>
        <v>736.73015358491432</v>
      </c>
      <c r="N262" s="26">
        <f t="shared" ca="1" si="53"/>
        <v>7.6208523824166363</v>
      </c>
      <c r="O262" s="26">
        <f t="shared" ca="1" si="54"/>
        <v>4508.7191552465511</v>
      </c>
      <c r="P262">
        <f t="shared" ca="1" si="55"/>
        <v>-1.5806490589635534E-3</v>
      </c>
    </row>
    <row r="263" spans="4:16">
      <c r="D263" s="114">
        <f t="shared" si="43"/>
        <v>0</v>
      </c>
      <c r="E263" s="114">
        <f t="shared" si="44"/>
        <v>0</v>
      </c>
      <c r="F263" s="26">
        <f t="shared" si="45"/>
        <v>0</v>
      </c>
      <c r="G263" s="26">
        <f t="shared" si="46"/>
        <v>0</v>
      </c>
      <c r="H263" s="26">
        <f t="shared" si="47"/>
        <v>0</v>
      </c>
      <c r="I263" s="26">
        <f t="shared" si="48"/>
        <v>0</v>
      </c>
      <c r="J263" s="26">
        <f t="shared" si="49"/>
        <v>0</v>
      </c>
      <c r="K263" s="26">
        <f t="shared" ca="1" si="50"/>
        <v>1.5806490589635534E-3</v>
      </c>
      <c r="L263" s="26">
        <f t="shared" ca="1" si="51"/>
        <v>2.4984514476023667E-6</v>
      </c>
      <c r="M263" s="26">
        <f t="shared" ca="1" si="52"/>
        <v>736.73015358491432</v>
      </c>
      <c r="N263" s="26">
        <f t="shared" ca="1" si="53"/>
        <v>7.6208523824166363</v>
      </c>
      <c r="O263" s="26">
        <f t="shared" ca="1" si="54"/>
        <v>4508.7191552465511</v>
      </c>
      <c r="P263">
        <f t="shared" ca="1" si="55"/>
        <v>-1.5806490589635534E-3</v>
      </c>
    </row>
    <row r="264" spans="4:16">
      <c r="D264" s="114">
        <f t="shared" si="43"/>
        <v>0</v>
      </c>
      <c r="E264" s="114">
        <f t="shared" si="44"/>
        <v>0</v>
      </c>
      <c r="F264" s="26">
        <f t="shared" si="45"/>
        <v>0</v>
      </c>
      <c r="G264" s="26">
        <f t="shared" si="46"/>
        <v>0</v>
      </c>
      <c r="H264" s="26">
        <f t="shared" si="47"/>
        <v>0</v>
      </c>
      <c r="I264" s="26">
        <f t="shared" si="48"/>
        <v>0</v>
      </c>
      <c r="J264" s="26">
        <f t="shared" si="49"/>
        <v>0</v>
      </c>
      <c r="K264" s="26">
        <f t="shared" ca="1" si="50"/>
        <v>1.5806490589635534E-3</v>
      </c>
      <c r="L264" s="26">
        <f t="shared" ca="1" si="51"/>
        <v>2.4984514476023667E-6</v>
      </c>
      <c r="M264" s="26">
        <f t="shared" ca="1" si="52"/>
        <v>736.73015358491432</v>
      </c>
      <c r="N264" s="26">
        <f t="shared" ca="1" si="53"/>
        <v>7.6208523824166363</v>
      </c>
      <c r="O264" s="26">
        <f t="shared" ca="1" si="54"/>
        <v>4508.7191552465511</v>
      </c>
      <c r="P264">
        <f t="shared" ca="1" si="55"/>
        <v>-1.5806490589635534E-3</v>
      </c>
    </row>
    <row r="265" spans="4:16">
      <c r="D265" s="114">
        <f t="shared" si="43"/>
        <v>0</v>
      </c>
      <c r="E265" s="114">
        <f t="shared" si="44"/>
        <v>0</v>
      </c>
      <c r="F265" s="26">
        <f t="shared" si="45"/>
        <v>0</v>
      </c>
      <c r="G265" s="26">
        <f t="shared" si="46"/>
        <v>0</v>
      </c>
      <c r="H265" s="26">
        <f t="shared" si="47"/>
        <v>0</v>
      </c>
      <c r="I265" s="26">
        <f t="shared" si="48"/>
        <v>0</v>
      </c>
      <c r="J265" s="26">
        <f t="shared" si="49"/>
        <v>0</v>
      </c>
      <c r="K265" s="26">
        <f t="shared" ca="1" si="50"/>
        <v>1.5806490589635534E-3</v>
      </c>
      <c r="L265" s="26">
        <f t="shared" ca="1" si="51"/>
        <v>2.4984514476023667E-6</v>
      </c>
      <c r="M265" s="26">
        <f t="shared" ca="1" si="52"/>
        <v>736.73015358491432</v>
      </c>
      <c r="N265" s="26">
        <f t="shared" ca="1" si="53"/>
        <v>7.6208523824166363</v>
      </c>
      <c r="O265" s="26">
        <f t="shared" ca="1" si="54"/>
        <v>4508.7191552465511</v>
      </c>
      <c r="P265">
        <f t="shared" ca="1" si="55"/>
        <v>-1.5806490589635534E-3</v>
      </c>
    </row>
    <row r="266" spans="4:16">
      <c r="D266" s="114">
        <f t="shared" si="43"/>
        <v>0</v>
      </c>
      <c r="E266" s="114">
        <f t="shared" si="44"/>
        <v>0</v>
      </c>
      <c r="F266" s="26">
        <f t="shared" si="45"/>
        <v>0</v>
      </c>
      <c r="G266" s="26">
        <f t="shared" si="46"/>
        <v>0</v>
      </c>
      <c r="H266" s="26">
        <f t="shared" si="47"/>
        <v>0</v>
      </c>
      <c r="I266" s="26">
        <f t="shared" si="48"/>
        <v>0</v>
      </c>
      <c r="J266" s="26">
        <f t="shared" si="49"/>
        <v>0</v>
      </c>
      <c r="K266" s="26">
        <f t="shared" ca="1" si="50"/>
        <v>1.5806490589635534E-3</v>
      </c>
      <c r="L266" s="26">
        <f t="shared" ca="1" si="51"/>
        <v>2.4984514476023667E-6</v>
      </c>
      <c r="M266" s="26">
        <f t="shared" ca="1" si="52"/>
        <v>736.73015358491432</v>
      </c>
      <c r="N266" s="26">
        <f t="shared" ca="1" si="53"/>
        <v>7.6208523824166363</v>
      </c>
      <c r="O266" s="26">
        <f t="shared" ca="1" si="54"/>
        <v>4508.7191552465511</v>
      </c>
      <c r="P266">
        <f t="shared" ca="1" si="55"/>
        <v>-1.5806490589635534E-3</v>
      </c>
    </row>
    <row r="267" spans="4:16">
      <c r="D267" s="114">
        <f t="shared" si="43"/>
        <v>0</v>
      </c>
      <c r="E267" s="114">
        <f t="shared" si="44"/>
        <v>0</v>
      </c>
      <c r="F267" s="26">
        <f t="shared" si="45"/>
        <v>0</v>
      </c>
      <c r="G267" s="26">
        <f t="shared" si="46"/>
        <v>0</v>
      </c>
      <c r="H267" s="26">
        <f t="shared" si="47"/>
        <v>0</v>
      </c>
      <c r="I267" s="26">
        <f t="shared" si="48"/>
        <v>0</v>
      </c>
      <c r="J267" s="26">
        <f t="shared" si="49"/>
        <v>0</v>
      </c>
      <c r="K267" s="26">
        <f t="shared" ca="1" si="50"/>
        <v>1.5806490589635534E-3</v>
      </c>
      <c r="L267" s="26">
        <f t="shared" ca="1" si="51"/>
        <v>2.4984514476023667E-6</v>
      </c>
      <c r="M267" s="26">
        <f t="shared" ca="1" si="52"/>
        <v>736.73015358491432</v>
      </c>
      <c r="N267" s="26">
        <f t="shared" ca="1" si="53"/>
        <v>7.6208523824166363</v>
      </c>
      <c r="O267" s="26">
        <f t="shared" ca="1" si="54"/>
        <v>4508.7191552465511</v>
      </c>
      <c r="P267">
        <f t="shared" ca="1" si="55"/>
        <v>-1.5806490589635534E-3</v>
      </c>
    </row>
    <row r="268" spans="4:16">
      <c r="D268" s="114">
        <f t="shared" si="43"/>
        <v>0</v>
      </c>
      <c r="E268" s="114">
        <f t="shared" si="44"/>
        <v>0</v>
      </c>
      <c r="F268" s="26">
        <f t="shared" si="45"/>
        <v>0</v>
      </c>
      <c r="G268" s="26">
        <f t="shared" si="46"/>
        <v>0</v>
      </c>
      <c r="H268" s="26">
        <f t="shared" si="47"/>
        <v>0</v>
      </c>
      <c r="I268" s="26">
        <f t="shared" si="48"/>
        <v>0</v>
      </c>
      <c r="J268" s="26">
        <f t="shared" si="49"/>
        <v>0</v>
      </c>
      <c r="K268" s="26">
        <f t="shared" ca="1" si="50"/>
        <v>1.5806490589635534E-3</v>
      </c>
      <c r="L268" s="26">
        <f t="shared" ca="1" si="51"/>
        <v>2.4984514476023667E-6</v>
      </c>
      <c r="M268" s="26">
        <f t="shared" ca="1" si="52"/>
        <v>736.73015358491432</v>
      </c>
      <c r="N268" s="26">
        <f t="shared" ca="1" si="53"/>
        <v>7.6208523824166363</v>
      </c>
      <c r="O268" s="26">
        <f t="shared" ca="1" si="54"/>
        <v>4508.7191552465511</v>
      </c>
      <c r="P268">
        <f t="shared" ca="1" si="55"/>
        <v>-1.5806490589635534E-3</v>
      </c>
    </row>
    <row r="269" spans="4:16">
      <c r="D269" s="114">
        <f t="shared" si="43"/>
        <v>0</v>
      </c>
      <c r="E269" s="114">
        <f t="shared" si="44"/>
        <v>0</v>
      </c>
      <c r="F269" s="26">
        <f t="shared" si="45"/>
        <v>0</v>
      </c>
      <c r="G269" s="26">
        <f t="shared" si="46"/>
        <v>0</v>
      </c>
      <c r="H269" s="26">
        <f t="shared" si="47"/>
        <v>0</v>
      </c>
      <c r="I269" s="26">
        <f t="shared" si="48"/>
        <v>0</v>
      </c>
      <c r="J269" s="26">
        <f t="shared" si="49"/>
        <v>0</v>
      </c>
      <c r="K269" s="26">
        <f t="shared" ca="1" si="50"/>
        <v>1.5806490589635534E-3</v>
      </c>
      <c r="L269" s="26">
        <f t="shared" ca="1" si="51"/>
        <v>2.4984514476023667E-6</v>
      </c>
      <c r="M269" s="26">
        <f t="shared" ca="1" si="52"/>
        <v>736.73015358491432</v>
      </c>
      <c r="N269" s="26">
        <f t="shared" ca="1" si="53"/>
        <v>7.6208523824166363</v>
      </c>
      <c r="O269" s="26">
        <f t="shared" ca="1" si="54"/>
        <v>4508.7191552465511</v>
      </c>
      <c r="P269">
        <f t="shared" ca="1" si="55"/>
        <v>-1.5806490589635534E-3</v>
      </c>
    </row>
    <row r="270" spans="4:16">
      <c r="D270" s="114">
        <f t="shared" si="43"/>
        <v>0</v>
      </c>
      <c r="E270" s="114">
        <f t="shared" si="44"/>
        <v>0</v>
      </c>
      <c r="F270" s="26">
        <f t="shared" si="45"/>
        <v>0</v>
      </c>
      <c r="G270" s="26">
        <f t="shared" si="46"/>
        <v>0</v>
      </c>
      <c r="H270" s="26">
        <f t="shared" si="47"/>
        <v>0</v>
      </c>
      <c r="I270" s="26">
        <f t="shared" si="48"/>
        <v>0</v>
      </c>
      <c r="J270" s="26">
        <f t="shared" si="49"/>
        <v>0</v>
      </c>
      <c r="K270" s="26">
        <f t="shared" ca="1" si="50"/>
        <v>1.5806490589635534E-3</v>
      </c>
      <c r="L270" s="26">
        <f t="shared" ca="1" si="51"/>
        <v>2.4984514476023667E-6</v>
      </c>
      <c r="M270" s="26">
        <f t="shared" ca="1" si="52"/>
        <v>736.73015358491432</v>
      </c>
      <c r="N270" s="26">
        <f t="shared" ca="1" si="53"/>
        <v>7.6208523824166363</v>
      </c>
      <c r="O270" s="26">
        <f t="shared" ca="1" si="54"/>
        <v>4508.7191552465511</v>
      </c>
      <c r="P270">
        <f t="shared" ca="1" si="55"/>
        <v>-1.5806490589635534E-3</v>
      </c>
    </row>
    <row r="271" spans="4:16">
      <c r="D271" s="114">
        <f t="shared" si="43"/>
        <v>0</v>
      </c>
      <c r="E271" s="114">
        <f t="shared" si="44"/>
        <v>0</v>
      </c>
      <c r="F271" s="26">
        <f t="shared" si="45"/>
        <v>0</v>
      </c>
      <c r="G271" s="26">
        <f t="shared" si="46"/>
        <v>0</v>
      </c>
      <c r="H271" s="26">
        <f t="shared" si="47"/>
        <v>0</v>
      </c>
      <c r="I271" s="26">
        <f t="shared" si="48"/>
        <v>0</v>
      </c>
      <c r="J271" s="26">
        <f t="shared" si="49"/>
        <v>0</v>
      </c>
      <c r="K271" s="26">
        <f t="shared" ca="1" si="50"/>
        <v>1.5806490589635534E-3</v>
      </c>
      <c r="L271" s="26">
        <f t="shared" ca="1" si="51"/>
        <v>2.4984514476023667E-6</v>
      </c>
      <c r="M271" s="26">
        <f t="shared" ca="1" si="52"/>
        <v>736.73015358491432</v>
      </c>
      <c r="N271" s="26">
        <f t="shared" ca="1" si="53"/>
        <v>7.6208523824166363</v>
      </c>
      <c r="O271" s="26">
        <f t="shared" ca="1" si="54"/>
        <v>4508.7191552465511</v>
      </c>
      <c r="P271">
        <f t="shared" ca="1" si="55"/>
        <v>-1.5806490589635534E-3</v>
      </c>
    </row>
    <row r="272" spans="4:16">
      <c r="D272" s="114">
        <f t="shared" si="43"/>
        <v>0</v>
      </c>
      <c r="E272" s="114">
        <f t="shared" si="44"/>
        <v>0</v>
      </c>
      <c r="F272" s="26">
        <f t="shared" si="45"/>
        <v>0</v>
      </c>
      <c r="G272" s="26">
        <f t="shared" si="46"/>
        <v>0</v>
      </c>
      <c r="H272" s="26">
        <f t="shared" si="47"/>
        <v>0</v>
      </c>
      <c r="I272" s="26">
        <f t="shared" si="48"/>
        <v>0</v>
      </c>
      <c r="J272" s="26">
        <f t="shared" si="49"/>
        <v>0</v>
      </c>
      <c r="K272" s="26">
        <f t="shared" ca="1" si="50"/>
        <v>1.5806490589635534E-3</v>
      </c>
      <c r="L272" s="26">
        <f t="shared" ca="1" si="51"/>
        <v>2.4984514476023667E-6</v>
      </c>
      <c r="M272" s="26">
        <f t="shared" ca="1" si="52"/>
        <v>736.73015358491432</v>
      </c>
      <c r="N272" s="26">
        <f t="shared" ca="1" si="53"/>
        <v>7.6208523824166363</v>
      </c>
      <c r="O272" s="26">
        <f t="shared" ca="1" si="54"/>
        <v>4508.7191552465511</v>
      </c>
      <c r="P272">
        <f t="shared" ca="1" si="55"/>
        <v>-1.5806490589635534E-3</v>
      </c>
    </row>
    <row r="273" spans="4:16">
      <c r="D273" s="114">
        <f t="shared" si="43"/>
        <v>0</v>
      </c>
      <c r="E273" s="114">
        <f t="shared" si="44"/>
        <v>0</v>
      </c>
      <c r="F273" s="26">
        <f t="shared" si="45"/>
        <v>0</v>
      </c>
      <c r="G273" s="26">
        <f t="shared" si="46"/>
        <v>0</v>
      </c>
      <c r="H273" s="26">
        <f t="shared" si="47"/>
        <v>0</v>
      </c>
      <c r="I273" s="26">
        <f t="shared" si="48"/>
        <v>0</v>
      </c>
      <c r="J273" s="26">
        <f t="shared" si="49"/>
        <v>0</v>
      </c>
      <c r="K273" s="26">
        <f t="shared" ca="1" si="50"/>
        <v>1.5806490589635534E-3</v>
      </c>
      <c r="L273" s="26">
        <f t="shared" ca="1" si="51"/>
        <v>2.4984514476023667E-6</v>
      </c>
      <c r="M273" s="26">
        <f t="shared" ca="1" si="52"/>
        <v>736.73015358491432</v>
      </c>
      <c r="N273" s="26">
        <f t="shared" ca="1" si="53"/>
        <v>7.6208523824166363</v>
      </c>
      <c r="O273" s="26">
        <f t="shared" ca="1" si="54"/>
        <v>4508.7191552465511</v>
      </c>
      <c r="P273">
        <f t="shared" ca="1" si="55"/>
        <v>-1.5806490589635534E-3</v>
      </c>
    </row>
    <row r="274" spans="4:16">
      <c r="D274" s="114">
        <f t="shared" si="43"/>
        <v>0</v>
      </c>
      <c r="E274" s="114">
        <f t="shared" si="44"/>
        <v>0</v>
      </c>
      <c r="F274" s="26">
        <f t="shared" si="45"/>
        <v>0</v>
      </c>
      <c r="G274" s="26">
        <f t="shared" si="46"/>
        <v>0</v>
      </c>
      <c r="H274" s="26">
        <f t="shared" si="47"/>
        <v>0</v>
      </c>
      <c r="I274" s="26">
        <f t="shared" si="48"/>
        <v>0</v>
      </c>
      <c r="J274" s="26">
        <f t="shared" si="49"/>
        <v>0</v>
      </c>
      <c r="K274" s="26">
        <f t="shared" ca="1" si="50"/>
        <v>1.5806490589635534E-3</v>
      </c>
      <c r="L274" s="26">
        <f t="shared" ca="1" si="51"/>
        <v>2.4984514476023667E-6</v>
      </c>
      <c r="M274" s="26">
        <f t="shared" ca="1" si="52"/>
        <v>736.73015358491432</v>
      </c>
      <c r="N274" s="26">
        <f t="shared" ca="1" si="53"/>
        <v>7.6208523824166363</v>
      </c>
      <c r="O274" s="26">
        <f t="shared" ca="1" si="54"/>
        <v>4508.7191552465511</v>
      </c>
      <c r="P274">
        <f t="shared" ca="1" si="55"/>
        <v>-1.5806490589635534E-3</v>
      </c>
    </row>
    <row r="275" spans="4:16">
      <c r="D275" s="114">
        <f t="shared" si="43"/>
        <v>0</v>
      </c>
      <c r="E275" s="114">
        <f t="shared" si="44"/>
        <v>0</v>
      </c>
      <c r="F275" s="26">
        <f t="shared" si="45"/>
        <v>0</v>
      </c>
      <c r="G275" s="26">
        <f t="shared" si="46"/>
        <v>0</v>
      </c>
      <c r="H275" s="26">
        <f t="shared" si="47"/>
        <v>0</v>
      </c>
      <c r="I275" s="26">
        <f t="shared" si="48"/>
        <v>0</v>
      </c>
      <c r="J275" s="26">
        <f t="shared" si="49"/>
        <v>0</v>
      </c>
      <c r="K275" s="26">
        <f t="shared" ca="1" si="50"/>
        <v>1.5806490589635534E-3</v>
      </c>
      <c r="L275" s="26">
        <f t="shared" ca="1" si="51"/>
        <v>2.4984514476023667E-6</v>
      </c>
      <c r="M275" s="26">
        <f t="shared" ca="1" si="52"/>
        <v>736.73015358491432</v>
      </c>
      <c r="N275" s="26">
        <f t="shared" ca="1" si="53"/>
        <v>7.6208523824166363</v>
      </c>
      <c r="O275" s="26">
        <f t="shared" ca="1" si="54"/>
        <v>4508.7191552465511</v>
      </c>
      <c r="P275">
        <f t="shared" ca="1" si="55"/>
        <v>-1.5806490589635534E-3</v>
      </c>
    </row>
    <row r="276" spans="4:16">
      <c r="D276" s="114">
        <f t="shared" si="43"/>
        <v>0</v>
      </c>
      <c r="E276" s="114">
        <f t="shared" si="44"/>
        <v>0</v>
      </c>
      <c r="F276" s="26">
        <f t="shared" si="45"/>
        <v>0</v>
      </c>
      <c r="G276" s="26">
        <f t="shared" si="46"/>
        <v>0</v>
      </c>
      <c r="H276" s="26">
        <f t="shared" si="47"/>
        <v>0</v>
      </c>
      <c r="I276" s="26">
        <f t="shared" si="48"/>
        <v>0</v>
      </c>
      <c r="J276" s="26">
        <f t="shared" si="49"/>
        <v>0</v>
      </c>
      <c r="K276" s="26">
        <f t="shared" ca="1" si="50"/>
        <v>1.5806490589635534E-3</v>
      </c>
      <c r="L276" s="26">
        <f t="shared" ca="1" si="51"/>
        <v>2.4984514476023667E-6</v>
      </c>
      <c r="M276" s="26">
        <f t="shared" ca="1" si="52"/>
        <v>736.73015358491432</v>
      </c>
      <c r="N276" s="26">
        <f t="shared" ca="1" si="53"/>
        <v>7.6208523824166363</v>
      </c>
      <c r="O276" s="26">
        <f t="shared" ca="1" si="54"/>
        <v>4508.7191552465511</v>
      </c>
      <c r="P276">
        <f t="shared" ca="1" si="55"/>
        <v>-1.5806490589635534E-3</v>
      </c>
    </row>
    <row r="277" spans="4:16">
      <c r="D277" s="114">
        <f t="shared" ref="D277:D342" si="56">A277/A$18</f>
        <v>0</v>
      </c>
      <c r="E277" s="114">
        <f t="shared" ref="E277:E342" si="57">B277/B$18</f>
        <v>0</v>
      </c>
      <c r="F277" s="26">
        <f t="shared" ref="F277:F342" si="58">D277*D277</f>
        <v>0</v>
      </c>
      <c r="G277" s="26">
        <f t="shared" ref="G277:G340" si="59">D277*F277</f>
        <v>0</v>
      </c>
      <c r="H277" s="26">
        <f t="shared" ref="H277:H342" si="60">F277*F277</f>
        <v>0</v>
      </c>
      <c r="I277" s="26">
        <f t="shared" ref="I277:I342" si="61">E277*D277</f>
        <v>0</v>
      </c>
      <c r="J277" s="26">
        <f t="shared" ref="J277:J340" si="62">I277*D277</f>
        <v>0</v>
      </c>
      <c r="K277" s="26">
        <f t="shared" ref="K277:K342" ca="1" si="63">+E$4+E$5*D277+E$6*D277^2</f>
        <v>1.5806490589635534E-3</v>
      </c>
      <c r="L277" s="26">
        <f t="shared" ref="L277:L340" ca="1" si="64">+(K277-E277)^2</f>
        <v>2.4984514476023667E-6</v>
      </c>
      <c r="M277" s="26">
        <f t="shared" ref="M277:M342" ca="1" si="65">(M$1-M$2*D277+M$3*F277)^2</f>
        <v>736.73015358491432</v>
      </c>
      <c r="N277" s="26">
        <f t="shared" ref="N277:N340" ca="1" si="66">(-M$2+M$4*D277-M$5*F277)^2</f>
        <v>7.6208523824166363</v>
      </c>
      <c r="O277" s="26">
        <f t="shared" ref="O277:O342" ca="1" si="67">+(M$3-D277*M$5+F277*M$6)^2</f>
        <v>4508.7191552465511</v>
      </c>
      <c r="P277">
        <f t="shared" ref="P277:P342" ca="1" si="68">+E277-K277</f>
        <v>-1.5806490589635534E-3</v>
      </c>
    </row>
    <row r="278" spans="4:16">
      <c r="D278" s="114">
        <f t="shared" si="56"/>
        <v>0</v>
      </c>
      <c r="E278" s="114">
        <f t="shared" si="57"/>
        <v>0</v>
      </c>
      <c r="F278" s="26">
        <f t="shared" si="58"/>
        <v>0</v>
      </c>
      <c r="G278" s="26">
        <f t="shared" si="59"/>
        <v>0</v>
      </c>
      <c r="H278" s="26">
        <f t="shared" si="60"/>
        <v>0</v>
      </c>
      <c r="I278" s="26">
        <f t="shared" si="61"/>
        <v>0</v>
      </c>
      <c r="J278" s="26">
        <f t="shared" si="62"/>
        <v>0</v>
      </c>
      <c r="K278" s="26">
        <f t="shared" ca="1" si="63"/>
        <v>1.5806490589635534E-3</v>
      </c>
      <c r="L278" s="26">
        <f t="shared" ca="1" si="64"/>
        <v>2.4984514476023667E-6</v>
      </c>
      <c r="M278" s="26">
        <f t="shared" ca="1" si="65"/>
        <v>736.73015358491432</v>
      </c>
      <c r="N278" s="26">
        <f t="shared" ca="1" si="66"/>
        <v>7.6208523824166363</v>
      </c>
      <c r="O278" s="26">
        <f t="shared" ca="1" si="67"/>
        <v>4508.7191552465511</v>
      </c>
      <c r="P278">
        <f t="shared" ca="1" si="68"/>
        <v>-1.5806490589635534E-3</v>
      </c>
    </row>
    <row r="279" spans="4:16">
      <c r="D279" s="114">
        <f t="shared" si="56"/>
        <v>0</v>
      </c>
      <c r="E279" s="114">
        <f t="shared" si="57"/>
        <v>0</v>
      </c>
      <c r="F279" s="26">
        <f t="shared" si="58"/>
        <v>0</v>
      </c>
      <c r="G279" s="26">
        <f t="shared" si="59"/>
        <v>0</v>
      </c>
      <c r="H279" s="26">
        <f t="shared" si="60"/>
        <v>0</v>
      </c>
      <c r="I279" s="26">
        <f t="shared" si="61"/>
        <v>0</v>
      </c>
      <c r="J279" s="26">
        <f t="shared" si="62"/>
        <v>0</v>
      </c>
      <c r="K279" s="26">
        <f t="shared" ca="1" si="63"/>
        <v>1.5806490589635534E-3</v>
      </c>
      <c r="L279" s="26">
        <f t="shared" ca="1" si="64"/>
        <v>2.4984514476023667E-6</v>
      </c>
      <c r="M279" s="26">
        <f t="shared" ca="1" si="65"/>
        <v>736.73015358491432</v>
      </c>
      <c r="N279" s="26">
        <f t="shared" ca="1" si="66"/>
        <v>7.6208523824166363</v>
      </c>
      <c r="O279" s="26">
        <f t="shared" ca="1" si="67"/>
        <v>4508.7191552465511</v>
      </c>
      <c r="P279">
        <f t="shared" ca="1" si="68"/>
        <v>-1.5806490589635534E-3</v>
      </c>
    </row>
    <row r="280" spans="4:16">
      <c r="D280" s="114">
        <f t="shared" si="56"/>
        <v>0</v>
      </c>
      <c r="E280" s="114">
        <f t="shared" si="57"/>
        <v>0</v>
      </c>
      <c r="F280" s="26">
        <f t="shared" si="58"/>
        <v>0</v>
      </c>
      <c r="G280" s="26">
        <f t="shared" si="59"/>
        <v>0</v>
      </c>
      <c r="H280" s="26">
        <f t="shared" si="60"/>
        <v>0</v>
      </c>
      <c r="I280" s="26">
        <f t="shared" si="61"/>
        <v>0</v>
      </c>
      <c r="J280" s="26">
        <f t="shared" si="62"/>
        <v>0</v>
      </c>
      <c r="K280" s="26">
        <f t="shared" ca="1" si="63"/>
        <v>1.5806490589635534E-3</v>
      </c>
      <c r="L280" s="26">
        <f t="shared" ca="1" si="64"/>
        <v>2.4984514476023667E-6</v>
      </c>
      <c r="M280" s="26">
        <f t="shared" ca="1" si="65"/>
        <v>736.73015358491432</v>
      </c>
      <c r="N280" s="26">
        <f t="shared" ca="1" si="66"/>
        <v>7.6208523824166363</v>
      </c>
      <c r="O280" s="26">
        <f t="shared" ca="1" si="67"/>
        <v>4508.7191552465511</v>
      </c>
      <c r="P280">
        <f t="shared" ca="1" si="68"/>
        <v>-1.5806490589635534E-3</v>
      </c>
    </row>
    <row r="281" spans="4:16">
      <c r="D281" s="114">
        <f t="shared" si="56"/>
        <v>0</v>
      </c>
      <c r="E281" s="114">
        <f t="shared" si="57"/>
        <v>0</v>
      </c>
      <c r="F281" s="26">
        <f t="shared" si="58"/>
        <v>0</v>
      </c>
      <c r="G281" s="26">
        <f t="shared" si="59"/>
        <v>0</v>
      </c>
      <c r="H281" s="26">
        <f t="shared" si="60"/>
        <v>0</v>
      </c>
      <c r="I281" s="26">
        <f t="shared" si="61"/>
        <v>0</v>
      </c>
      <c r="J281" s="26">
        <f t="shared" si="62"/>
        <v>0</v>
      </c>
      <c r="K281" s="26">
        <f t="shared" ca="1" si="63"/>
        <v>1.5806490589635534E-3</v>
      </c>
      <c r="L281" s="26">
        <f t="shared" ca="1" si="64"/>
        <v>2.4984514476023667E-6</v>
      </c>
      <c r="M281" s="26">
        <f t="shared" ca="1" si="65"/>
        <v>736.73015358491432</v>
      </c>
      <c r="N281" s="26">
        <f t="shared" ca="1" si="66"/>
        <v>7.6208523824166363</v>
      </c>
      <c r="O281" s="26">
        <f t="shared" ca="1" si="67"/>
        <v>4508.7191552465511</v>
      </c>
      <c r="P281">
        <f t="shared" ca="1" si="68"/>
        <v>-1.5806490589635534E-3</v>
      </c>
    </row>
    <row r="282" spans="4:16">
      <c r="D282" s="114">
        <f t="shared" si="56"/>
        <v>0</v>
      </c>
      <c r="E282" s="114">
        <f t="shared" si="57"/>
        <v>0</v>
      </c>
      <c r="F282" s="26">
        <f t="shared" si="58"/>
        <v>0</v>
      </c>
      <c r="G282" s="26">
        <f t="shared" si="59"/>
        <v>0</v>
      </c>
      <c r="H282" s="26">
        <f t="shared" si="60"/>
        <v>0</v>
      </c>
      <c r="I282" s="26">
        <f t="shared" si="61"/>
        <v>0</v>
      </c>
      <c r="J282" s="26">
        <f t="shared" si="62"/>
        <v>0</v>
      </c>
      <c r="K282" s="26">
        <f t="shared" ca="1" si="63"/>
        <v>1.5806490589635534E-3</v>
      </c>
      <c r="L282" s="26">
        <f t="shared" ca="1" si="64"/>
        <v>2.4984514476023667E-6</v>
      </c>
      <c r="M282" s="26">
        <f t="shared" ca="1" si="65"/>
        <v>736.73015358491432</v>
      </c>
      <c r="N282" s="26">
        <f t="shared" ca="1" si="66"/>
        <v>7.6208523824166363</v>
      </c>
      <c r="O282" s="26">
        <f t="shared" ca="1" si="67"/>
        <v>4508.7191552465511</v>
      </c>
      <c r="P282">
        <f t="shared" ca="1" si="68"/>
        <v>-1.5806490589635534E-3</v>
      </c>
    </row>
    <row r="283" spans="4:16">
      <c r="D283" s="114">
        <f t="shared" si="56"/>
        <v>0</v>
      </c>
      <c r="E283" s="114">
        <f t="shared" si="57"/>
        <v>0</v>
      </c>
      <c r="F283" s="26">
        <f t="shared" si="58"/>
        <v>0</v>
      </c>
      <c r="G283" s="26">
        <f t="shared" si="59"/>
        <v>0</v>
      </c>
      <c r="H283" s="26">
        <f t="shared" si="60"/>
        <v>0</v>
      </c>
      <c r="I283" s="26">
        <f t="shared" si="61"/>
        <v>0</v>
      </c>
      <c r="J283" s="26">
        <f t="shared" si="62"/>
        <v>0</v>
      </c>
      <c r="K283" s="26">
        <f t="shared" ca="1" si="63"/>
        <v>1.5806490589635534E-3</v>
      </c>
      <c r="L283" s="26">
        <f t="shared" ca="1" si="64"/>
        <v>2.4984514476023667E-6</v>
      </c>
      <c r="M283" s="26">
        <f t="shared" ca="1" si="65"/>
        <v>736.73015358491432</v>
      </c>
      <c r="N283" s="26">
        <f t="shared" ca="1" si="66"/>
        <v>7.6208523824166363</v>
      </c>
      <c r="O283" s="26">
        <f t="shared" ca="1" si="67"/>
        <v>4508.7191552465511</v>
      </c>
      <c r="P283">
        <f t="shared" ca="1" si="68"/>
        <v>-1.5806490589635534E-3</v>
      </c>
    </row>
    <row r="284" spans="4:16">
      <c r="D284" s="114">
        <f t="shared" si="56"/>
        <v>0</v>
      </c>
      <c r="E284" s="114">
        <f t="shared" si="57"/>
        <v>0</v>
      </c>
      <c r="F284" s="26">
        <f t="shared" si="58"/>
        <v>0</v>
      </c>
      <c r="G284" s="26">
        <f t="shared" si="59"/>
        <v>0</v>
      </c>
      <c r="H284" s="26">
        <f t="shared" si="60"/>
        <v>0</v>
      </c>
      <c r="I284" s="26">
        <f t="shared" si="61"/>
        <v>0</v>
      </c>
      <c r="J284" s="26">
        <f t="shared" si="62"/>
        <v>0</v>
      </c>
      <c r="K284" s="26">
        <f t="shared" ca="1" si="63"/>
        <v>1.5806490589635534E-3</v>
      </c>
      <c r="L284" s="26">
        <f t="shared" ca="1" si="64"/>
        <v>2.4984514476023667E-6</v>
      </c>
      <c r="M284" s="26">
        <f t="shared" ca="1" si="65"/>
        <v>736.73015358491432</v>
      </c>
      <c r="N284" s="26">
        <f t="shared" ca="1" si="66"/>
        <v>7.6208523824166363</v>
      </c>
      <c r="O284" s="26">
        <f t="shared" ca="1" si="67"/>
        <v>4508.7191552465511</v>
      </c>
      <c r="P284">
        <f t="shared" ca="1" si="68"/>
        <v>-1.5806490589635534E-3</v>
      </c>
    </row>
    <row r="285" spans="4:16">
      <c r="D285" s="114">
        <f t="shared" si="56"/>
        <v>0</v>
      </c>
      <c r="E285" s="114">
        <f t="shared" si="57"/>
        <v>0</v>
      </c>
      <c r="F285" s="26">
        <f t="shared" si="58"/>
        <v>0</v>
      </c>
      <c r="G285" s="26">
        <f t="shared" si="59"/>
        <v>0</v>
      </c>
      <c r="H285" s="26">
        <f t="shared" si="60"/>
        <v>0</v>
      </c>
      <c r="I285" s="26">
        <f t="shared" si="61"/>
        <v>0</v>
      </c>
      <c r="J285" s="26">
        <f t="shared" si="62"/>
        <v>0</v>
      </c>
      <c r="K285" s="26">
        <f t="shared" ca="1" si="63"/>
        <v>1.5806490589635534E-3</v>
      </c>
      <c r="L285" s="26">
        <f t="shared" ca="1" si="64"/>
        <v>2.4984514476023667E-6</v>
      </c>
      <c r="M285" s="26">
        <f t="shared" ca="1" si="65"/>
        <v>736.73015358491432</v>
      </c>
      <c r="N285" s="26">
        <f t="shared" ca="1" si="66"/>
        <v>7.6208523824166363</v>
      </c>
      <c r="O285" s="26">
        <f t="shared" ca="1" si="67"/>
        <v>4508.7191552465511</v>
      </c>
      <c r="P285">
        <f t="shared" ca="1" si="68"/>
        <v>-1.5806490589635534E-3</v>
      </c>
    </row>
    <row r="286" spans="4:16">
      <c r="D286" s="114">
        <f t="shared" si="56"/>
        <v>0</v>
      </c>
      <c r="E286" s="114">
        <f t="shared" si="57"/>
        <v>0</v>
      </c>
      <c r="F286" s="26">
        <f t="shared" si="58"/>
        <v>0</v>
      </c>
      <c r="G286" s="26">
        <f t="shared" si="59"/>
        <v>0</v>
      </c>
      <c r="H286" s="26">
        <f t="shared" si="60"/>
        <v>0</v>
      </c>
      <c r="I286" s="26">
        <f t="shared" si="61"/>
        <v>0</v>
      </c>
      <c r="J286" s="26">
        <f t="shared" si="62"/>
        <v>0</v>
      </c>
      <c r="K286" s="26">
        <f t="shared" ca="1" si="63"/>
        <v>1.5806490589635534E-3</v>
      </c>
      <c r="L286" s="26">
        <f t="shared" ca="1" si="64"/>
        <v>2.4984514476023667E-6</v>
      </c>
      <c r="M286" s="26">
        <f t="shared" ca="1" si="65"/>
        <v>736.73015358491432</v>
      </c>
      <c r="N286" s="26">
        <f t="shared" ca="1" si="66"/>
        <v>7.6208523824166363</v>
      </c>
      <c r="O286" s="26">
        <f t="shared" ca="1" si="67"/>
        <v>4508.7191552465511</v>
      </c>
      <c r="P286">
        <f t="shared" ca="1" si="68"/>
        <v>-1.5806490589635534E-3</v>
      </c>
    </row>
    <row r="287" spans="4:16">
      <c r="D287" s="114">
        <f t="shared" si="56"/>
        <v>0</v>
      </c>
      <c r="E287" s="114">
        <f t="shared" si="57"/>
        <v>0</v>
      </c>
      <c r="F287" s="26">
        <f t="shared" si="58"/>
        <v>0</v>
      </c>
      <c r="G287" s="26">
        <f t="shared" si="59"/>
        <v>0</v>
      </c>
      <c r="H287" s="26">
        <f t="shared" si="60"/>
        <v>0</v>
      </c>
      <c r="I287" s="26">
        <f t="shared" si="61"/>
        <v>0</v>
      </c>
      <c r="J287" s="26">
        <f t="shared" si="62"/>
        <v>0</v>
      </c>
      <c r="K287" s="26">
        <f t="shared" ca="1" si="63"/>
        <v>1.5806490589635534E-3</v>
      </c>
      <c r="L287" s="26">
        <f t="shared" ca="1" si="64"/>
        <v>2.4984514476023667E-6</v>
      </c>
      <c r="M287" s="26">
        <f t="shared" ca="1" si="65"/>
        <v>736.73015358491432</v>
      </c>
      <c r="N287" s="26">
        <f t="shared" ca="1" si="66"/>
        <v>7.6208523824166363</v>
      </c>
      <c r="O287" s="26">
        <f t="shared" ca="1" si="67"/>
        <v>4508.7191552465511</v>
      </c>
      <c r="P287">
        <f t="shared" ca="1" si="68"/>
        <v>-1.5806490589635534E-3</v>
      </c>
    </row>
    <row r="288" spans="4:16">
      <c r="D288" s="114">
        <f t="shared" si="56"/>
        <v>0</v>
      </c>
      <c r="E288" s="114">
        <f t="shared" si="57"/>
        <v>0</v>
      </c>
      <c r="F288" s="26">
        <f t="shared" si="58"/>
        <v>0</v>
      </c>
      <c r="G288" s="26">
        <f t="shared" si="59"/>
        <v>0</v>
      </c>
      <c r="H288" s="26">
        <f t="shared" si="60"/>
        <v>0</v>
      </c>
      <c r="I288" s="26">
        <f t="shared" si="61"/>
        <v>0</v>
      </c>
      <c r="J288" s="26">
        <f t="shared" si="62"/>
        <v>0</v>
      </c>
      <c r="K288" s="26">
        <f t="shared" ca="1" si="63"/>
        <v>1.5806490589635534E-3</v>
      </c>
      <c r="L288" s="26">
        <f t="shared" ca="1" si="64"/>
        <v>2.4984514476023667E-6</v>
      </c>
      <c r="M288" s="26">
        <f t="shared" ca="1" si="65"/>
        <v>736.73015358491432</v>
      </c>
      <c r="N288" s="26">
        <f t="shared" ca="1" si="66"/>
        <v>7.6208523824166363</v>
      </c>
      <c r="O288" s="26">
        <f t="shared" ca="1" si="67"/>
        <v>4508.7191552465511</v>
      </c>
      <c r="P288">
        <f t="shared" ca="1" si="68"/>
        <v>-1.5806490589635534E-3</v>
      </c>
    </row>
    <row r="289" spans="4:16">
      <c r="D289" s="114">
        <f t="shared" si="56"/>
        <v>0</v>
      </c>
      <c r="E289" s="114">
        <f t="shared" si="57"/>
        <v>0</v>
      </c>
      <c r="F289" s="26">
        <f t="shared" si="58"/>
        <v>0</v>
      </c>
      <c r="G289" s="26">
        <f t="shared" si="59"/>
        <v>0</v>
      </c>
      <c r="H289" s="26">
        <f t="shared" si="60"/>
        <v>0</v>
      </c>
      <c r="I289" s="26">
        <f t="shared" si="61"/>
        <v>0</v>
      </c>
      <c r="J289" s="26">
        <f t="shared" si="62"/>
        <v>0</v>
      </c>
      <c r="K289" s="26">
        <f t="shared" ca="1" si="63"/>
        <v>1.5806490589635534E-3</v>
      </c>
      <c r="L289" s="26">
        <f t="shared" ca="1" si="64"/>
        <v>2.4984514476023667E-6</v>
      </c>
      <c r="M289" s="26">
        <f t="shared" ca="1" si="65"/>
        <v>736.73015358491432</v>
      </c>
      <c r="N289" s="26">
        <f t="shared" ca="1" si="66"/>
        <v>7.6208523824166363</v>
      </c>
      <c r="O289" s="26">
        <f t="shared" ca="1" si="67"/>
        <v>4508.7191552465511</v>
      </c>
      <c r="P289">
        <f t="shared" ca="1" si="68"/>
        <v>-1.5806490589635534E-3</v>
      </c>
    </row>
    <row r="290" spans="4:16">
      <c r="D290" s="114">
        <f t="shared" si="56"/>
        <v>0</v>
      </c>
      <c r="E290" s="114">
        <f t="shared" si="57"/>
        <v>0</v>
      </c>
      <c r="F290" s="26">
        <f t="shared" si="58"/>
        <v>0</v>
      </c>
      <c r="G290" s="26">
        <f t="shared" si="59"/>
        <v>0</v>
      </c>
      <c r="H290" s="26">
        <f t="shared" si="60"/>
        <v>0</v>
      </c>
      <c r="I290" s="26">
        <f t="shared" si="61"/>
        <v>0</v>
      </c>
      <c r="J290" s="26">
        <f t="shared" si="62"/>
        <v>0</v>
      </c>
      <c r="K290" s="26">
        <f t="shared" ca="1" si="63"/>
        <v>1.5806490589635534E-3</v>
      </c>
      <c r="L290" s="26">
        <f t="shared" ca="1" si="64"/>
        <v>2.4984514476023667E-6</v>
      </c>
      <c r="M290" s="26">
        <f t="shared" ca="1" si="65"/>
        <v>736.73015358491432</v>
      </c>
      <c r="N290" s="26">
        <f t="shared" ca="1" si="66"/>
        <v>7.6208523824166363</v>
      </c>
      <c r="O290" s="26">
        <f t="shared" ca="1" si="67"/>
        <v>4508.7191552465511</v>
      </c>
      <c r="P290">
        <f t="shared" ca="1" si="68"/>
        <v>-1.5806490589635534E-3</v>
      </c>
    </row>
    <row r="291" spans="4:16">
      <c r="D291" s="114">
        <f t="shared" si="56"/>
        <v>0</v>
      </c>
      <c r="E291" s="114">
        <f t="shared" si="57"/>
        <v>0</v>
      </c>
      <c r="F291" s="26">
        <f t="shared" si="58"/>
        <v>0</v>
      </c>
      <c r="G291" s="26">
        <f t="shared" si="59"/>
        <v>0</v>
      </c>
      <c r="H291" s="26">
        <f t="shared" si="60"/>
        <v>0</v>
      </c>
      <c r="I291" s="26">
        <f t="shared" si="61"/>
        <v>0</v>
      </c>
      <c r="J291" s="26">
        <f t="shared" si="62"/>
        <v>0</v>
      </c>
      <c r="K291" s="26">
        <f t="shared" ca="1" si="63"/>
        <v>1.5806490589635534E-3</v>
      </c>
      <c r="L291" s="26">
        <f t="shared" ca="1" si="64"/>
        <v>2.4984514476023667E-6</v>
      </c>
      <c r="M291" s="26">
        <f t="shared" ca="1" si="65"/>
        <v>736.73015358491432</v>
      </c>
      <c r="N291" s="26">
        <f t="shared" ca="1" si="66"/>
        <v>7.6208523824166363</v>
      </c>
      <c r="O291" s="26">
        <f t="shared" ca="1" si="67"/>
        <v>4508.7191552465511</v>
      </c>
      <c r="P291">
        <f t="shared" ca="1" si="68"/>
        <v>-1.5806490589635534E-3</v>
      </c>
    </row>
    <row r="292" spans="4:16">
      <c r="D292" s="114">
        <f t="shared" si="56"/>
        <v>0</v>
      </c>
      <c r="E292" s="114">
        <f t="shared" si="57"/>
        <v>0</v>
      </c>
      <c r="F292" s="26">
        <f t="shared" si="58"/>
        <v>0</v>
      </c>
      <c r="G292" s="26">
        <f t="shared" si="59"/>
        <v>0</v>
      </c>
      <c r="H292" s="26">
        <f t="shared" si="60"/>
        <v>0</v>
      </c>
      <c r="I292" s="26">
        <f t="shared" si="61"/>
        <v>0</v>
      </c>
      <c r="J292" s="26">
        <f t="shared" si="62"/>
        <v>0</v>
      </c>
      <c r="K292" s="26">
        <f t="shared" ca="1" si="63"/>
        <v>1.5806490589635534E-3</v>
      </c>
      <c r="L292" s="26">
        <f t="shared" ca="1" si="64"/>
        <v>2.4984514476023667E-6</v>
      </c>
      <c r="M292" s="26">
        <f t="shared" ca="1" si="65"/>
        <v>736.73015358491432</v>
      </c>
      <c r="N292" s="26">
        <f t="shared" ca="1" si="66"/>
        <v>7.6208523824166363</v>
      </c>
      <c r="O292" s="26">
        <f t="shared" ca="1" si="67"/>
        <v>4508.7191552465511</v>
      </c>
      <c r="P292">
        <f t="shared" ca="1" si="68"/>
        <v>-1.5806490589635534E-3</v>
      </c>
    </row>
    <row r="293" spans="4:16">
      <c r="D293" s="114">
        <f t="shared" si="56"/>
        <v>0</v>
      </c>
      <c r="E293" s="114">
        <f t="shared" si="57"/>
        <v>0</v>
      </c>
      <c r="F293" s="26">
        <f t="shared" si="58"/>
        <v>0</v>
      </c>
      <c r="G293" s="26">
        <f t="shared" si="59"/>
        <v>0</v>
      </c>
      <c r="H293" s="26">
        <f t="shared" si="60"/>
        <v>0</v>
      </c>
      <c r="I293" s="26">
        <f t="shared" si="61"/>
        <v>0</v>
      </c>
      <c r="J293" s="26">
        <f t="shared" si="62"/>
        <v>0</v>
      </c>
      <c r="K293" s="26">
        <f t="shared" ca="1" si="63"/>
        <v>1.5806490589635534E-3</v>
      </c>
      <c r="L293" s="26">
        <f t="shared" ca="1" si="64"/>
        <v>2.4984514476023667E-6</v>
      </c>
      <c r="M293" s="26">
        <f t="shared" ca="1" si="65"/>
        <v>736.73015358491432</v>
      </c>
      <c r="N293" s="26">
        <f t="shared" ca="1" si="66"/>
        <v>7.6208523824166363</v>
      </c>
      <c r="O293" s="26">
        <f t="shared" ca="1" si="67"/>
        <v>4508.7191552465511</v>
      </c>
      <c r="P293">
        <f t="shared" ca="1" si="68"/>
        <v>-1.5806490589635534E-3</v>
      </c>
    </row>
    <row r="294" spans="4:16">
      <c r="D294" s="114">
        <f t="shared" si="56"/>
        <v>0</v>
      </c>
      <c r="E294" s="114">
        <f t="shared" si="57"/>
        <v>0</v>
      </c>
      <c r="F294" s="26">
        <f t="shared" si="58"/>
        <v>0</v>
      </c>
      <c r="G294" s="26">
        <f t="shared" si="59"/>
        <v>0</v>
      </c>
      <c r="H294" s="26">
        <f t="shared" si="60"/>
        <v>0</v>
      </c>
      <c r="I294" s="26">
        <f t="shared" si="61"/>
        <v>0</v>
      </c>
      <c r="J294" s="26">
        <f t="shared" si="62"/>
        <v>0</v>
      </c>
      <c r="K294" s="26">
        <f t="shared" ca="1" si="63"/>
        <v>1.5806490589635534E-3</v>
      </c>
      <c r="L294" s="26">
        <f t="shared" ca="1" si="64"/>
        <v>2.4984514476023667E-6</v>
      </c>
      <c r="M294" s="26">
        <f t="shared" ca="1" si="65"/>
        <v>736.73015358491432</v>
      </c>
      <c r="N294" s="26">
        <f t="shared" ca="1" si="66"/>
        <v>7.6208523824166363</v>
      </c>
      <c r="O294" s="26">
        <f t="shared" ca="1" si="67"/>
        <v>4508.7191552465511</v>
      </c>
      <c r="P294">
        <f t="shared" ca="1" si="68"/>
        <v>-1.5806490589635534E-3</v>
      </c>
    </row>
    <row r="295" spans="4:16">
      <c r="D295" s="114">
        <f t="shared" si="56"/>
        <v>0</v>
      </c>
      <c r="E295" s="114">
        <f t="shared" si="57"/>
        <v>0</v>
      </c>
      <c r="F295" s="26">
        <f t="shared" si="58"/>
        <v>0</v>
      </c>
      <c r="G295" s="26">
        <f t="shared" si="59"/>
        <v>0</v>
      </c>
      <c r="H295" s="26">
        <f t="shared" si="60"/>
        <v>0</v>
      </c>
      <c r="I295" s="26">
        <f t="shared" si="61"/>
        <v>0</v>
      </c>
      <c r="J295" s="26">
        <f t="shared" si="62"/>
        <v>0</v>
      </c>
      <c r="K295" s="26">
        <f t="shared" ca="1" si="63"/>
        <v>1.5806490589635534E-3</v>
      </c>
      <c r="L295" s="26">
        <f t="shared" ca="1" si="64"/>
        <v>2.4984514476023667E-6</v>
      </c>
      <c r="M295" s="26">
        <f t="shared" ca="1" si="65"/>
        <v>736.73015358491432</v>
      </c>
      <c r="N295" s="26">
        <f t="shared" ca="1" si="66"/>
        <v>7.6208523824166363</v>
      </c>
      <c r="O295" s="26">
        <f t="shared" ca="1" si="67"/>
        <v>4508.7191552465511</v>
      </c>
      <c r="P295">
        <f t="shared" ca="1" si="68"/>
        <v>-1.5806490589635534E-3</v>
      </c>
    </row>
    <row r="296" spans="4:16">
      <c r="D296" s="114">
        <f t="shared" si="56"/>
        <v>0</v>
      </c>
      <c r="E296" s="114">
        <f t="shared" si="57"/>
        <v>0</v>
      </c>
      <c r="F296" s="26">
        <f t="shared" si="58"/>
        <v>0</v>
      </c>
      <c r="G296" s="26">
        <f t="shared" si="59"/>
        <v>0</v>
      </c>
      <c r="H296" s="26">
        <f t="shared" si="60"/>
        <v>0</v>
      </c>
      <c r="I296" s="26">
        <f t="shared" si="61"/>
        <v>0</v>
      </c>
      <c r="J296" s="26">
        <f t="shared" si="62"/>
        <v>0</v>
      </c>
      <c r="K296" s="26">
        <f t="shared" ca="1" si="63"/>
        <v>1.5806490589635534E-3</v>
      </c>
      <c r="L296" s="26">
        <f t="shared" ca="1" si="64"/>
        <v>2.4984514476023667E-6</v>
      </c>
      <c r="M296" s="26">
        <f t="shared" ca="1" si="65"/>
        <v>736.73015358491432</v>
      </c>
      <c r="N296" s="26">
        <f t="shared" ca="1" si="66"/>
        <v>7.6208523824166363</v>
      </c>
      <c r="O296" s="26">
        <f t="shared" ca="1" si="67"/>
        <v>4508.7191552465511</v>
      </c>
      <c r="P296">
        <f t="shared" ca="1" si="68"/>
        <v>-1.5806490589635534E-3</v>
      </c>
    </row>
    <row r="297" spans="4:16">
      <c r="D297" s="114">
        <f t="shared" si="56"/>
        <v>0</v>
      </c>
      <c r="E297" s="114">
        <f t="shared" si="57"/>
        <v>0</v>
      </c>
      <c r="F297" s="26">
        <f t="shared" si="58"/>
        <v>0</v>
      </c>
      <c r="G297" s="26">
        <f t="shared" si="59"/>
        <v>0</v>
      </c>
      <c r="H297" s="26">
        <f t="shared" si="60"/>
        <v>0</v>
      </c>
      <c r="I297" s="26">
        <f t="shared" si="61"/>
        <v>0</v>
      </c>
      <c r="J297" s="26">
        <f t="shared" si="62"/>
        <v>0</v>
      </c>
      <c r="K297" s="26">
        <f t="shared" ca="1" si="63"/>
        <v>1.5806490589635534E-3</v>
      </c>
      <c r="L297" s="26">
        <f t="shared" ca="1" si="64"/>
        <v>2.4984514476023667E-6</v>
      </c>
      <c r="M297" s="26">
        <f t="shared" ca="1" si="65"/>
        <v>736.73015358491432</v>
      </c>
      <c r="N297" s="26">
        <f t="shared" ca="1" si="66"/>
        <v>7.6208523824166363</v>
      </c>
      <c r="O297" s="26">
        <f t="shared" ca="1" si="67"/>
        <v>4508.7191552465511</v>
      </c>
      <c r="P297">
        <f t="shared" ca="1" si="68"/>
        <v>-1.5806490589635534E-3</v>
      </c>
    </row>
    <row r="298" spans="4:16">
      <c r="D298" s="114">
        <f t="shared" si="56"/>
        <v>0</v>
      </c>
      <c r="E298" s="114">
        <f t="shared" si="57"/>
        <v>0</v>
      </c>
      <c r="F298" s="26">
        <f t="shared" si="58"/>
        <v>0</v>
      </c>
      <c r="G298" s="26">
        <f t="shared" si="59"/>
        <v>0</v>
      </c>
      <c r="H298" s="26">
        <f t="shared" si="60"/>
        <v>0</v>
      </c>
      <c r="I298" s="26">
        <f t="shared" si="61"/>
        <v>0</v>
      </c>
      <c r="J298" s="26">
        <f t="shared" si="62"/>
        <v>0</v>
      </c>
      <c r="K298" s="26">
        <f t="shared" ca="1" si="63"/>
        <v>1.5806490589635534E-3</v>
      </c>
      <c r="L298" s="26">
        <f t="shared" ca="1" si="64"/>
        <v>2.4984514476023667E-6</v>
      </c>
      <c r="M298" s="26">
        <f t="shared" ca="1" si="65"/>
        <v>736.73015358491432</v>
      </c>
      <c r="N298" s="26">
        <f t="shared" ca="1" si="66"/>
        <v>7.6208523824166363</v>
      </c>
      <c r="O298" s="26">
        <f t="shared" ca="1" si="67"/>
        <v>4508.7191552465511</v>
      </c>
      <c r="P298">
        <f t="shared" ca="1" si="68"/>
        <v>-1.5806490589635534E-3</v>
      </c>
    </row>
    <row r="299" spans="4:16">
      <c r="D299" s="114">
        <f t="shared" si="56"/>
        <v>0</v>
      </c>
      <c r="E299" s="114">
        <f t="shared" si="57"/>
        <v>0</v>
      </c>
      <c r="F299" s="26">
        <f t="shared" si="58"/>
        <v>0</v>
      </c>
      <c r="G299" s="26">
        <f t="shared" si="59"/>
        <v>0</v>
      </c>
      <c r="H299" s="26">
        <f t="shared" si="60"/>
        <v>0</v>
      </c>
      <c r="I299" s="26">
        <f t="shared" si="61"/>
        <v>0</v>
      </c>
      <c r="J299" s="26">
        <f t="shared" si="62"/>
        <v>0</v>
      </c>
      <c r="K299" s="26">
        <f t="shared" ca="1" si="63"/>
        <v>1.5806490589635534E-3</v>
      </c>
      <c r="L299" s="26">
        <f t="shared" ca="1" si="64"/>
        <v>2.4984514476023667E-6</v>
      </c>
      <c r="M299" s="26">
        <f t="shared" ca="1" si="65"/>
        <v>736.73015358491432</v>
      </c>
      <c r="N299" s="26">
        <f t="shared" ca="1" si="66"/>
        <v>7.6208523824166363</v>
      </c>
      <c r="O299" s="26">
        <f t="shared" ca="1" si="67"/>
        <v>4508.7191552465511</v>
      </c>
      <c r="P299">
        <f t="shared" ca="1" si="68"/>
        <v>-1.5806490589635534E-3</v>
      </c>
    </row>
    <row r="300" spans="4:16">
      <c r="D300" s="114">
        <f t="shared" si="56"/>
        <v>0</v>
      </c>
      <c r="E300" s="114">
        <f t="shared" si="57"/>
        <v>0</v>
      </c>
      <c r="F300" s="26">
        <f t="shared" si="58"/>
        <v>0</v>
      </c>
      <c r="G300" s="26">
        <f t="shared" si="59"/>
        <v>0</v>
      </c>
      <c r="H300" s="26">
        <f t="shared" si="60"/>
        <v>0</v>
      </c>
      <c r="I300" s="26">
        <f t="shared" si="61"/>
        <v>0</v>
      </c>
      <c r="J300" s="26">
        <f t="shared" si="62"/>
        <v>0</v>
      </c>
      <c r="K300" s="26">
        <f t="shared" ca="1" si="63"/>
        <v>1.5806490589635534E-3</v>
      </c>
      <c r="L300" s="26">
        <f t="shared" ca="1" si="64"/>
        <v>2.4984514476023667E-6</v>
      </c>
      <c r="M300" s="26">
        <f t="shared" ca="1" si="65"/>
        <v>736.73015358491432</v>
      </c>
      <c r="N300" s="26">
        <f t="shared" ca="1" si="66"/>
        <v>7.6208523824166363</v>
      </c>
      <c r="O300" s="26">
        <f t="shared" ca="1" si="67"/>
        <v>4508.7191552465511</v>
      </c>
      <c r="P300">
        <f t="shared" ca="1" si="68"/>
        <v>-1.5806490589635534E-3</v>
      </c>
    </row>
    <row r="301" spans="4:16">
      <c r="D301" s="114">
        <f t="shared" si="56"/>
        <v>0</v>
      </c>
      <c r="E301" s="114">
        <f t="shared" si="57"/>
        <v>0</v>
      </c>
      <c r="F301" s="26">
        <f t="shared" si="58"/>
        <v>0</v>
      </c>
      <c r="G301" s="26">
        <f t="shared" si="59"/>
        <v>0</v>
      </c>
      <c r="H301" s="26">
        <f t="shared" si="60"/>
        <v>0</v>
      </c>
      <c r="I301" s="26">
        <f t="shared" si="61"/>
        <v>0</v>
      </c>
      <c r="J301" s="26">
        <f t="shared" si="62"/>
        <v>0</v>
      </c>
      <c r="K301" s="26">
        <f t="shared" ca="1" si="63"/>
        <v>1.5806490589635534E-3</v>
      </c>
      <c r="L301" s="26">
        <f t="shared" ca="1" si="64"/>
        <v>2.4984514476023667E-6</v>
      </c>
      <c r="M301" s="26">
        <f t="shared" ca="1" si="65"/>
        <v>736.73015358491432</v>
      </c>
      <c r="N301" s="26">
        <f t="shared" ca="1" si="66"/>
        <v>7.6208523824166363</v>
      </c>
      <c r="O301" s="26">
        <f t="shared" ca="1" si="67"/>
        <v>4508.7191552465511</v>
      </c>
      <c r="P301">
        <f t="shared" ca="1" si="68"/>
        <v>-1.5806490589635534E-3</v>
      </c>
    </row>
    <row r="302" spans="4:16">
      <c r="D302" s="114">
        <f t="shared" si="56"/>
        <v>0</v>
      </c>
      <c r="E302" s="114">
        <f t="shared" si="57"/>
        <v>0</v>
      </c>
      <c r="F302" s="26">
        <f t="shared" si="58"/>
        <v>0</v>
      </c>
      <c r="G302" s="26">
        <f t="shared" si="59"/>
        <v>0</v>
      </c>
      <c r="H302" s="26">
        <f t="shared" si="60"/>
        <v>0</v>
      </c>
      <c r="I302" s="26">
        <f t="shared" si="61"/>
        <v>0</v>
      </c>
      <c r="J302" s="26">
        <f t="shared" si="62"/>
        <v>0</v>
      </c>
      <c r="K302" s="26">
        <f t="shared" ca="1" si="63"/>
        <v>1.5806490589635534E-3</v>
      </c>
      <c r="L302" s="26">
        <f t="shared" ca="1" si="64"/>
        <v>2.4984514476023667E-6</v>
      </c>
      <c r="M302" s="26">
        <f t="shared" ca="1" si="65"/>
        <v>736.73015358491432</v>
      </c>
      <c r="N302" s="26">
        <f t="shared" ca="1" si="66"/>
        <v>7.6208523824166363</v>
      </c>
      <c r="O302" s="26">
        <f t="shared" ca="1" si="67"/>
        <v>4508.7191552465511</v>
      </c>
      <c r="P302">
        <f t="shared" ca="1" si="68"/>
        <v>-1.5806490589635534E-3</v>
      </c>
    </row>
    <row r="303" spans="4:16">
      <c r="D303" s="114">
        <f t="shared" si="56"/>
        <v>0</v>
      </c>
      <c r="E303" s="114">
        <f t="shared" si="57"/>
        <v>0</v>
      </c>
      <c r="F303" s="26">
        <f t="shared" si="58"/>
        <v>0</v>
      </c>
      <c r="G303" s="26">
        <f t="shared" si="59"/>
        <v>0</v>
      </c>
      <c r="H303" s="26">
        <f t="shared" si="60"/>
        <v>0</v>
      </c>
      <c r="I303" s="26">
        <f t="shared" si="61"/>
        <v>0</v>
      </c>
      <c r="J303" s="26">
        <f t="shared" si="62"/>
        <v>0</v>
      </c>
      <c r="K303" s="26">
        <f t="shared" ca="1" si="63"/>
        <v>1.5806490589635534E-3</v>
      </c>
      <c r="L303" s="26">
        <f t="shared" ca="1" si="64"/>
        <v>2.4984514476023667E-6</v>
      </c>
      <c r="M303" s="26">
        <f t="shared" ca="1" si="65"/>
        <v>736.73015358491432</v>
      </c>
      <c r="N303" s="26">
        <f t="shared" ca="1" si="66"/>
        <v>7.6208523824166363</v>
      </c>
      <c r="O303" s="26">
        <f t="shared" ca="1" si="67"/>
        <v>4508.7191552465511</v>
      </c>
      <c r="P303">
        <f t="shared" ca="1" si="68"/>
        <v>-1.5806490589635534E-3</v>
      </c>
    </row>
    <row r="304" spans="4:16">
      <c r="D304" s="114">
        <f t="shared" si="56"/>
        <v>0</v>
      </c>
      <c r="E304" s="114">
        <f t="shared" si="57"/>
        <v>0</v>
      </c>
      <c r="F304" s="26">
        <f t="shared" si="58"/>
        <v>0</v>
      </c>
      <c r="G304" s="26">
        <f t="shared" si="59"/>
        <v>0</v>
      </c>
      <c r="H304" s="26">
        <f t="shared" si="60"/>
        <v>0</v>
      </c>
      <c r="I304" s="26">
        <f t="shared" si="61"/>
        <v>0</v>
      </c>
      <c r="J304" s="26">
        <f t="shared" si="62"/>
        <v>0</v>
      </c>
      <c r="K304" s="26">
        <f t="shared" ca="1" si="63"/>
        <v>1.5806490589635534E-3</v>
      </c>
      <c r="L304" s="26">
        <f t="shared" ca="1" si="64"/>
        <v>2.4984514476023667E-6</v>
      </c>
      <c r="M304" s="26">
        <f t="shared" ca="1" si="65"/>
        <v>736.73015358491432</v>
      </c>
      <c r="N304" s="26">
        <f t="shared" ca="1" si="66"/>
        <v>7.6208523824166363</v>
      </c>
      <c r="O304" s="26">
        <f t="shared" ca="1" si="67"/>
        <v>4508.7191552465511</v>
      </c>
      <c r="P304">
        <f t="shared" ca="1" si="68"/>
        <v>-1.5806490589635534E-3</v>
      </c>
    </row>
    <row r="305" spans="4:16">
      <c r="D305" s="114">
        <f t="shared" si="56"/>
        <v>0</v>
      </c>
      <c r="E305" s="114">
        <f t="shared" si="57"/>
        <v>0</v>
      </c>
      <c r="F305" s="26">
        <f t="shared" si="58"/>
        <v>0</v>
      </c>
      <c r="G305" s="26">
        <f t="shared" si="59"/>
        <v>0</v>
      </c>
      <c r="H305" s="26">
        <f t="shared" si="60"/>
        <v>0</v>
      </c>
      <c r="I305" s="26">
        <f t="shared" si="61"/>
        <v>0</v>
      </c>
      <c r="J305" s="26">
        <f t="shared" si="62"/>
        <v>0</v>
      </c>
      <c r="K305" s="26">
        <f t="shared" ca="1" si="63"/>
        <v>1.5806490589635534E-3</v>
      </c>
      <c r="L305" s="26">
        <f t="shared" ca="1" si="64"/>
        <v>2.4984514476023667E-6</v>
      </c>
      <c r="M305" s="26">
        <f t="shared" ca="1" si="65"/>
        <v>736.73015358491432</v>
      </c>
      <c r="N305" s="26">
        <f t="shared" ca="1" si="66"/>
        <v>7.6208523824166363</v>
      </c>
      <c r="O305" s="26">
        <f t="shared" ca="1" si="67"/>
        <v>4508.7191552465511</v>
      </c>
      <c r="P305">
        <f t="shared" ca="1" si="68"/>
        <v>-1.5806490589635534E-3</v>
      </c>
    </row>
    <row r="306" spans="4:16">
      <c r="D306" s="114">
        <f t="shared" si="56"/>
        <v>0</v>
      </c>
      <c r="E306" s="114">
        <f t="shared" si="57"/>
        <v>0</v>
      </c>
      <c r="F306" s="26">
        <f t="shared" si="58"/>
        <v>0</v>
      </c>
      <c r="G306" s="26">
        <f t="shared" si="59"/>
        <v>0</v>
      </c>
      <c r="H306" s="26">
        <f t="shared" si="60"/>
        <v>0</v>
      </c>
      <c r="I306" s="26">
        <f t="shared" si="61"/>
        <v>0</v>
      </c>
      <c r="J306" s="26">
        <f t="shared" si="62"/>
        <v>0</v>
      </c>
      <c r="K306" s="26">
        <f t="shared" ca="1" si="63"/>
        <v>1.5806490589635534E-3</v>
      </c>
      <c r="L306" s="26">
        <f t="shared" ca="1" si="64"/>
        <v>2.4984514476023667E-6</v>
      </c>
      <c r="M306" s="26">
        <f t="shared" ca="1" si="65"/>
        <v>736.73015358491432</v>
      </c>
      <c r="N306" s="26">
        <f t="shared" ca="1" si="66"/>
        <v>7.6208523824166363</v>
      </c>
      <c r="O306" s="26">
        <f t="shared" ca="1" si="67"/>
        <v>4508.7191552465511</v>
      </c>
      <c r="P306">
        <f t="shared" ca="1" si="68"/>
        <v>-1.5806490589635534E-3</v>
      </c>
    </row>
    <row r="307" spans="4:16">
      <c r="D307" s="114">
        <f t="shared" si="56"/>
        <v>0</v>
      </c>
      <c r="E307" s="114">
        <f t="shared" si="57"/>
        <v>0</v>
      </c>
      <c r="F307" s="26">
        <f t="shared" si="58"/>
        <v>0</v>
      </c>
      <c r="G307" s="26">
        <f t="shared" si="59"/>
        <v>0</v>
      </c>
      <c r="H307" s="26">
        <f t="shared" si="60"/>
        <v>0</v>
      </c>
      <c r="I307" s="26">
        <f t="shared" si="61"/>
        <v>0</v>
      </c>
      <c r="J307" s="26">
        <f t="shared" si="62"/>
        <v>0</v>
      </c>
      <c r="K307" s="26">
        <f t="shared" ca="1" si="63"/>
        <v>1.5806490589635534E-3</v>
      </c>
      <c r="L307" s="26">
        <f t="shared" ca="1" si="64"/>
        <v>2.4984514476023667E-6</v>
      </c>
      <c r="M307" s="26">
        <f t="shared" ca="1" si="65"/>
        <v>736.73015358491432</v>
      </c>
      <c r="N307" s="26">
        <f t="shared" ca="1" si="66"/>
        <v>7.6208523824166363</v>
      </c>
      <c r="O307" s="26">
        <f t="shared" ca="1" si="67"/>
        <v>4508.7191552465511</v>
      </c>
      <c r="P307">
        <f t="shared" ca="1" si="68"/>
        <v>-1.5806490589635534E-3</v>
      </c>
    </row>
    <row r="308" spans="4:16">
      <c r="D308" s="114">
        <f t="shared" si="56"/>
        <v>0</v>
      </c>
      <c r="E308" s="114">
        <f t="shared" si="57"/>
        <v>0</v>
      </c>
      <c r="F308" s="26">
        <f t="shared" si="58"/>
        <v>0</v>
      </c>
      <c r="G308" s="26">
        <f t="shared" si="59"/>
        <v>0</v>
      </c>
      <c r="H308" s="26">
        <f t="shared" si="60"/>
        <v>0</v>
      </c>
      <c r="I308" s="26">
        <f t="shared" si="61"/>
        <v>0</v>
      </c>
      <c r="J308" s="26">
        <f t="shared" si="62"/>
        <v>0</v>
      </c>
      <c r="K308" s="26">
        <f t="shared" ca="1" si="63"/>
        <v>1.5806490589635534E-3</v>
      </c>
      <c r="L308" s="26">
        <f t="shared" ca="1" si="64"/>
        <v>2.4984514476023667E-6</v>
      </c>
      <c r="M308" s="26">
        <f t="shared" ca="1" si="65"/>
        <v>736.73015358491432</v>
      </c>
      <c r="N308" s="26">
        <f t="shared" ca="1" si="66"/>
        <v>7.6208523824166363</v>
      </c>
      <c r="O308" s="26">
        <f t="shared" ca="1" si="67"/>
        <v>4508.7191552465511</v>
      </c>
      <c r="P308">
        <f t="shared" ca="1" si="68"/>
        <v>-1.5806490589635534E-3</v>
      </c>
    </row>
    <row r="309" spans="4:16">
      <c r="D309" s="114">
        <f t="shared" si="56"/>
        <v>0</v>
      </c>
      <c r="E309" s="114">
        <f t="shared" si="57"/>
        <v>0</v>
      </c>
      <c r="F309" s="26">
        <f t="shared" si="58"/>
        <v>0</v>
      </c>
      <c r="G309" s="26">
        <f t="shared" si="59"/>
        <v>0</v>
      </c>
      <c r="H309" s="26">
        <f t="shared" si="60"/>
        <v>0</v>
      </c>
      <c r="I309" s="26">
        <f t="shared" si="61"/>
        <v>0</v>
      </c>
      <c r="J309" s="26">
        <f t="shared" si="62"/>
        <v>0</v>
      </c>
      <c r="K309" s="26">
        <f t="shared" ca="1" si="63"/>
        <v>1.5806490589635534E-3</v>
      </c>
      <c r="L309" s="26">
        <f t="shared" ca="1" si="64"/>
        <v>2.4984514476023667E-6</v>
      </c>
      <c r="M309" s="26">
        <f t="shared" ca="1" si="65"/>
        <v>736.73015358491432</v>
      </c>
      <c r="N309" s="26">
        <f t="shared" ca="1" si="66"/>
        <v>7.6208523824166363</v>
      </c>
      <c r="O309" s="26">
        <f t="shared" ca="1" si="67"/>
        <v>4508.7191552465511</v>
      </c>
      <c r="P309">
        <f t="shared" ca="1" si="68"/>
        <v>-1.5806490589635534E-3</v>
      </c>
    </row>
    <row r="310" spans="4:16">
      <c r="D310" s="114">
        <f t="shared" si="56"/>
        <v>0</v>
      </c>
      <c r="E310" s="114">
        <f t="shared" si="57"/>
        <v>0</v>
      </c>
      <c r="F310" s="26">
        <f t="shared" si="58"/>
        <v>0</v>
      </c>
      <c r="G310" s="26">
        <f t="shared" si="59"/>
        <v>0</v>
      </c>
      <c r="H310" s="26">
        <f t="shared" si="60"/>
        <v>0</v>
      </c>
      <c r="I310" s="26">
        <f t="shared" si="61"/>
        <v>0</v>
      </c>
      <c r="J310" s="26">
        <f t="shared" si="62"/>
        <v>0</v>
      </c>
      <c r="K310" s="26">
        <f t="shared" ca="1" si="63"/>
        <v>1.5806490589635534E-3</v>
      </c>
      <c r="L310" s="26">
        <f t="shared" ca="1" si="64"/>
        <v>2.4984514476023667E-6</v>
      </c>
      <c r="M310" s="26">
        <f t="shared" ca="1" si="65"/>
        <v>736.73015358491432</v>
      </c>
      <c r="N310" s="26">
        <f t="shared" ca="1" si="66"/>
        <v>7.6208523824166363</v>
      </c>
      <c r="O310" s="26">
        <f t="shared" ca="1" si="67"/>
        <v>4508.7191552465511</v>
      </c>
      <c r="P310">
        <f t="shared" ca="1" si="68"/>
        <v>-1.5806490589635534E-3</v>
      </c>
    </row>
    <row r="311" spans="4:16">
      <c r="D311" s="114">
        <f t="shared" si="56"/>
        <v>0</v>
      </c>
      <c r="E311" s="114">
        <f t="shared" si="57"/>
        <v>0</v>
      </c>
      <c r="F311" s="26">
        <f t="shared" si="58"/>
        <v>0</v>
      </c>
      <c r="G311" s="26">
        <f t="shared" si="59"/>
        <v>0</v>
      </c>
      <c r="H311" s="26">
        <f t="shared" si="60"/>
        <v>0</v>
      </c>
      <c r="I311" s="26">
        <f t="shared" si="61"/>
        <v>0</v>
      </c>
      <c r="J311" s="26">
        <f t="shared" si="62"/>
        <v>0</v>
      </c>
      <c r="K311" s="26">
        <f t="shared" ca="1" si="63"/>
        <v>1.5806490589635534E-3</v>
      </c>
      <c r="L311" s="26">
        <f t="shared" ca="1" si="64"/>
        <v>2.4984514476023667E-6</v>
      </c>
      <c r="M311" s="26">
        <f t="shared" ca="1" si="65"/>
        <v>736.73015358491432</v>
      </c>
      <c r="N311" s="26">
        <f t="shared" ca="1" si="66"/>
        <v>7.6208523824166363</v>
      </c>
      <c r="O311" s="26">
        <f t="shared" ca="1" si="67"/>
        <v>4508.7191552465511</v>
      </c>
      <c r="P311">
        <f t="shared" ca="1" si="68"/>
        <v>-1.5806490589635534E-3</v>
      </c>
    </row>
    <row r="312" spans="4:16">
      <c r="D312" s="114">
        <f t="shared" si="56"/>
        <v>0</v>
      </c>
      <c r="E312" s="114">
        <f t="shared" si="57"/>
        <v>0</v>
      </c>
      <c r="F312" s="26">
        <f t="shared" si="58"/>
        <v>0</v>
      </c>
      <c r="G312" s="26">
        <f t="shared" si="59"/>
        <v>0</v>
      </c>
      <c r="H312" s="26">
        <f t="shared" si="60"/>
        <v>0</v>
      </c>
      <c r="I312" s="26">
        <f t="shared" si="61"/>
        <v>0</v>
      </c>
      <c r="J312" s="26">
        <f t="shared" si="62"/>
        <v>0</v>
      </c>
      <c r="K312" s="26">
        <f t="shared" ca="1" si="63"/>
        <v>1.5806490589635534E-3</v>
      </c>
      <c r="L312" s="26">
        <f t="shared" ca="1" si="64"/>
        <v>2.4984514476023667E-6</v>
      </c>
      <c r="M312" s="26">
        <f t="shared" ca="1" si="65"/>
        <v>736.73015358491432</v>
      </c>
      <c r="N312" s="26">
        <f t="shared" ca="1" si="66"/>
        <v>7.6208523824166363</v>
      </c>
      <c r="O312" s="26">
        <f t="shared" ca="1" si="67"/>
        <v>4508.7191552465511</v>
      </c>
      <c r="P312">
        <f t="shared" ca="1" si="68"/>
        <v>-1.5806490589635534E-3</v>
      </c>
    </row>
    <row r="313" spans="4:16">
      <c r="D313" s="114">
        <f t="shared" si="56"/>
        <v>0</v>
      </c>
      <c r="E313" s="114">
        <f t="shared" si="57"/>
        <v>0</v>
      </c>
      <c r="F313" s="26">
        <f t="shared" si="58"/>
        <v>0</v>
      </c>
      <c r="G313" s="26">
        <f t="shared" si="59"/>
        <v>0</v>
      </c>
      <c r="H313" s="26">
        <f t="shared" si="60"/>
        <v>0</v>
      </c>
      <c r="I313" s="26">
        <f t="shared" si="61"/>
        <v>0</v>
      </c>
      <c r="J313" s="26">
        <f t="shared" si="62"/>
        <v>0</v>
      </c>
      <c r="K313" s="26">
        <f t="shared" ca="1" si="63"/>
        <v>1.5806490589635534E-3</v>
      </c>
      <c r="L313" s="26">
        <f t="shared" ca="1" si="64"/>
        <v>2.4984514476023667E-6</v>
      </c>
      <c r="M313" s="26">
        <f t="shared" ca="1" si="65"/>
        <v>736.73015358491432</v>
      </c>
      <c r="N313" s="26">
        <f t="shared" ca="1" si="66"/>
        <v>7.6208523824166363</v>
      </c>
      <c r="O313" s="26">
        <f t="shared" ca="1" si="67"/>
        <v>4508.7191552465511</v>
      </c>
      <c r="P313">
        <f t="shared" ca="1" si="68"/>
        <v>-1.5806490589635534E-3</v>
      </c>
    </row>
    <row r="314" spans="4:16">
      <c r="D314" s="114">
        <f t="shared" si="56"/>
        <v>0</v>
      </c>
      <c r="E314" s="114">
        <f t="shared" si="57"/>
        <v>0</v>
      </c>
      <c r="F314" s="26">
        <f t="shared" si="58"/>
        <v>0</v>
      </c>
      <c r="G314" s="26">
        <f t="shared" si="59"/>
        <v>0</v>
      </c>
      <c r="H314" s="26">
        <f t="shared" si="60"/>
        <v>0</v>
      </c>
      <c r="I314" s="26">
        <f t="shared" si="61"/>
        <v>0</v>
      </c>
      <c r="J314" s="26">
        <f t="shared" si="62"/>
        <v>0</v>
      </c>
      <c r="K314" s="26">
        <f t="shared" ca="1" si="63"/>
        <v>1.5806490589635534E-3</v>
      </c>
      <c r="L314" s="26">
        <f t="shared" ca="1" si="64"/>
        <v>2.4984514476023667E-6</v>
      </c>
      <c r="M314" s="26">
        <f t="shared" ca="1" si="65"/>
        <v>736.73015358491432</v>
      </c>
      <c r="N314" s="26">
        <f t="shared" ca="1" si="66"/>
        <v>7.6208523824166363</v>
      </c>
      <c r="O314" s="26">
        <f t="shared" ca="1" si="67"/>
        <v>4508.7191552465511</v>
      </c>
      <c r="P314">
        <f t="shared" ca="1" si="68"/>
        <v>-1.5806490589635534E-3</v>
      </c>
    </row>
    <row r="315" spans="4:16">
      <c r="D315" s="114">
        <f t="shared" si="56"/>
        <v>0</v>
      </c>
      <c r="E315" s="114">
        <f t="shared" si="57"/>
        <v>0</v>
      </c>
      <c r="F315" s="26">
        <f t="shared" si="58"/>
        <v>0</v>
      </c>
      <c r="G315" s="26">
        <f t="shared" si="59"/>
        <v>0</v>
      </c>
      <c r="H315" s="26">
        <f t="shared" si="60"/>
        <v>0</v>
      </c>
      <c r="I315" s="26">
        <f t="shared" si="61"/>
        <v>0</v>
      </c>
      <c r="J315" s="26">
        <f t="shared" si="62"/>
        <v>0</v>
      </c>
      <c r="K315" s="26">
        <f t="shared" ca="1" si="63"/>
        <v>1.5806490589635534E-3</v>
      </c>
      <c r="L315" s="26">
        <f t="shared" ca="1" si="64"/>
        <v>2.4984514476023667E-6</v>
      </c>
      <c r="M315" s="26">
        <f t="shared" ca="1" si="65"/>
        <v>736.73015358491432</v>
      </c>
      <c r="N315" s="26">
        <f t="shared" ca="1" si="66"/>
        <v>7.6208523824166363</v>
      </c>
      <c r="O315" s="26">
        <f t="shared" ca="1" si="67"/>
        <v>4508.7191552465511</v>
      </c>
      <c r="P315">
        <f t="shared" ca="1" si="68"/>
        <v>-1.5806490589635534E-3</v>
      </c>
    </row>
    <row r="316" spans="4:16">
      <c r="D316" s="114">
        <f t="shared" si="56"/>
        <v>0</v>
      </c>
      <c r="E316" s="114">
        <f t="shared" si="57"/>
        <v>0</v>
      </c>
      <c r="F316" s="26">
        <f t="shared" si="58"/>
        <v>0</v>
      </c>
      <c r="G316" s="26">
        <f t="shared" si="59"/>
        <v>0</v>
      </c>
      <c r="H316" s="26">
        <f t="shared" si="60"/>
        <v>0</v>
      </c>
      <c r="I316" s="26">
        <f t="shared" si="61"/>
        <v>0</v>
      </c>
      <c r="J316" s="26">
        <f t="shared" si="62"/>
        <v>0</v>
      </c>
      <c r="K316" s="26">
        <f t="shared" ca="1" si="63"/>
        <v>1.5806490589635534E-3</v>
      </c>
      <c r="L316" s="26">
        <f t="shared" ca="1" si="64"/>
        <v>2.4984514476023667E-6</v>
      </c>
      <c r="M316" s="26">
        <f t="shared" ca="1" si="65"/>
        <v>736.73015358491432</v>
      </c>
      <c r="N316" s="26">
        <f t="shared" ca="1" si="66"/>
        <v>7.6208523824166363</v>
      </c>
      <c r="O316" s="26">
        <f t="shared" ca="1" si="67"/>
        <v>4508.7191552465511</v>
      </c>
      <c r="P316">
        <f t="shared" ca="1" si="68"/>
        <v>-1.5806490589635534E-3</v>
      </c>
    </row>
    <row r="317" spans="4:16">
      <c r="D317" s="114">
        <f t="shared" si="56"/>
        <v>0</v>
      </c>
      <c r="E317" s="114">
        <f t="shared" si="57"/>
        <v>0</v>
      </c>
      <c r="F317" s="26">
        <f t="shared" si="58"/>
        <v>0</v>
      </c>
      <c r="G317" s="26">
        <f t="shared" si="59"/>
        <v>0</v>
      </c>
      <c r="H317" s="26">
        <f t="shared" si="60"/>
        <v>0</v>
      </c>
      <c r="I317" s="26">
        <f t="shared" si="61"/>
        <v>0</v>
      </c>
      <c r="J317" s="26">
        <f t="shared" si="62"/>
        <v>0</v>
      </c>
      <c r="K317" s="26">
        <f t="shared" ca="1" si="63"/>
        <v>1.5806490589635534E-3</v>
      </c>
      <c r="L317" s="26">
        <f t="shared" ca="1" si="64"/>
        <v>2.4984514476023667E-6</v>
      </c>
      <c r="M317" s="26">
        <f t="shared" ca="1" si="65"/>
        <v>736.73015358491432</v>
      </c>
      <c r="N317" s="26">
        <f t="shared" ca="1" si="66"/>
        <v>7.6208523824166363</v>
      </c>
      <c r="O317" s="26">
        <f t="shared" ca="1" si="67"/>
        <v>4508.7191552465511</v>
      </c>
      <c r="P317">
        <f t="shared" ca="1" si="68"/>
        <v>-1.5806490589635534E-3</v>
      </c>
    </row>
    <row r="318" spans="4:16">
      <c r="D318" s="114">
        <f t="shared" si="56"/>
        <v>0</v>
      </c>
      <c r="E318" s="114">
        <f t="shared" si="57"/>
        <v>0</v>
      </c>
      <c r="F318" s="26">
        <f t="shared" si="58"/>
        <v>0</v>
      </c>
      <c r="G318" s="26">
        <f t="shared" si="59"/>
        <v>0</v>
      </c>
      <c r="H318" s="26">
        <f t="shared" si="60"/>
        <v>0</v>
      </c>
      <c r="I318" s="26">
        <f t="shared" si="61"/>
        <v>0</v>
      </c>
      <c r="J318" s="26">
        <f t="shared" si="62"/>
        <v>0</v>
      </c>
      <c r="K318" s="26">
        <f t="shared" ca="1" si="63"/>
        <v>1.5806490589635534E-3</v>
      </c>
      <c r="L318" s="26">
        <f t="shared" ca="1" si="64"/>
        <v>2.4984514476023667E-6</v>
      </c>
      <c r="M318" s="26">
        <f t="shared" ca="1" si="65"/>
        <v>736.73015358491432</v>
      </c>
      <c r="N318" s="26">
        <f t="shared" ca="1" si="66"/>
        <v>7.6208523824166363</v>
      </c>
      <c r="O318" s="26">
        <f t="shared" ca="1" si="67"/>
        <v>4508.7191552465511</v>
      </c>
      <c r="P318">
        <f t="shared" ca="1" si="68"/>
        <v>-1.5806490589635534E-3</v>
      </c>
    </row>
    <row r="319" spans="4:16">
      <c r="D319" s="114">
        <f t="shared" si="56"/>
        <v>0</v>
      </c>
      <c r="E319" s="114">
        <f t="shared" si="57"/>
        <v>0</v>
      </c>
      <c r="F319" s="26">
        <f t="shared" si="58"/>
        <v>0</v>
      </c>
      <c r="G319" s="26">
        <f t="shared" si="59"/>
        <v>0</v>
      </c>
      <c r="H319" s="26">
        <f t="shared" si="60"/>
        <v>0</v>
      </c>
      <c r="I319" s="26">
        <f t="shared" si="61"/>
        <v>0</v>
      </c>
      <c r="J319" s="26">
        <f t="shared" si="62"/>
        <v>0</v>
      </c>
      <c r="K319" s="26">
        <f t="shared" ca="1" si="63"/>
        <v>1.5806490589635534E-3</v>
      </c>
      <c r="L319" s="26">
        <f t="shared" ca="1" si="64"/>
        <v>2.4984514476023667E-6</v>
      </c>
      <c r="M319" s="26">
        <f t="shared" ca="1" si="65"/>
        <v>736.73015358491432</v>
      </c>
      <c r="N319" s="26">
        <f t="shared" ca="1" si="66"/>
        <v>7.6208523824166363</v>
      </c>
      <c r="O319" s="26">
        <f t="shared" ca="1" si="67"/>
        <v>4508.7191552465511</v>
      </c>
      <c r="P319">
        <f t="shared" ca="1" si="68"/>
        <v>-1.5806490589635534E-3</v>
      </c>
    </row>
    <row r="320" spans="4:16">
      <c r="D320" s="114">
        <f t="shared" si="56"/>
        <v>0</v>
      </c>
      <c r="E320" s="114">
        <f t="shared" si="57"/>
        <v>0</v>
      </c>
      <c r="F320" s="26">
        <f t="shared" si="58"/>
        <v>0</v>
      </c>
      <c r="G320" s="26">
        <f t="shared" si="59"/>
        <v>0</v>
      </c>
      <c r="H320" s="26">
        <f t="shared" si="60"/>
        <v>0</v>
      </c>
      <c r="I320" s="26">
        <f t="shared" si="61"/>
        <v>0</v>
      </c>
      <c r="J320" s="26">
        <f t="shared" si="62"/>
        <v>0</v>
      </c>
      <c r="K320" s="26">
        <f t="shared" ca="1" si="63"/>
        <v>1.5806490589635534E-3</v>
      </c>
      <c r="L320" s="26">
        <f t="shared" ca="1" si="64"/>
        <v>2.4984514476023667E-6</v>
      </c>
      <c r="M320" s="26">
        <f t="shared" ca="1" si="65"/>
        <v>736.73015358491432</v>
      </c>
      <c r="N320" s="26">
        <f t="shared" ca="1" si="66"/>
        <v>7.6208523824166363</v>
      </c>
      <c r="O320" s="26">
        <f t="shared" ca="1" si="67"/>
        <v>4508.7191552465511</v>
      </c>
      <c r="P320">
        <f t="shared" ca="1" si="68"/>
        <v>-1.5806490589635534E-3</v>
      </c>
    </row>
    <row r="321" spans="4:16">
      <c r="D321" s="114">
        <f t="shared" si="56"/>
        <v>0</v>
      </c>
      <c r="E321" s="114">
        <f t="shared" si="57"/>
        <v>0</v>
      </c>
      <c r="F321" s="26">
        <f t="shared" si="58"/>
        <v>0</v>
      </c>
      <c r="G321" s="26">
        <f t="shared" si="59"/>
        <v>0</v>
      </c>
      <c r="H321" s="26">
        <f t="shared" si="60"/>
        <v>0</v>
      </c>
      <c r="I321" s="26">
        <f t="shared" si="61"/>
        <v>0</v>
      </c>
      <c r="J321" s="26">
        <f t="shared" si="62"/>
        <v>0</v>
      </c>
      <c r="K321" s="26">
        <f t="shared" ca="1" si="63"/>
        <v>1.5806490589635534E-3</v>
      </c>
      <c r="L321" s="26">
        <f t="shared" ca="1" si="64"/>
        <v>2.4984514476023667E-6</v>
      </c>
      <c r="M321" s="26">
        <f t="shared" ca="1" si="65"/>
        <v>736.73015358491432</v>
      </c>
      <c r="N321" s="26">
        <f t="shared" ca="1" si="66"/>
        <v>7.6208523824166363</v>
      </c>
      <c r="O321" s="26">
        <f t="shared" ca="1" si="67"/>
        <v>4508.7191552465511</v>
      </c>
      <c r="P321">
        <f t="shared" ca="1" si="68"/>
        <v>-1.5806490589635534E-3</v>
      </c>
    </row>
    <row r="322" spans="4:16">
      <c r="D322" s="114">
        <f t="shared" si="56"/>
        <v>0</v>
      </c>
      <c r="E322" s="114">
        <f t="shared" si="57"/>
        <v>0</v>
      </c>
      <c r="F322" s="26">
        <f t="shared" si="58"/>
        <v>0</v>
      </c>
      <c r="G322" s="26">
        <f t="shared" si="59"/>
        <v>0</v>
      </c>
      <c r="H322" s="26">
        <f t="shared" si="60"/>
        <v>0</v>
      </c>
      <c r="I322" s="26">
        <f t="shared" si="61"/>
        <v>0</v>
      </c>
      <c r="J322" s="26">
        <f t="shared" si="62"/>
        <v>0</v>
      </c>
      <c r="K322" s="26">
        <f t="shared" ca="1" si="63"/>
        <v>1.5806490589635534E-3</v>
      </c>
      <c r="L322" s="26">
        <f t="shared" ca="1" si="64"/>
        <v>2.4984514476023667E-6</v>
      </c>
      <c r="M322" s="26">
        <f t="shared" ca="1" si="65"/>
        <v>736.73015358491432</v>
      </c>
      <c r="N322" s="26">
        <f t="shared" ca="1" si="66"/>
        <v>7.6208523824166363</v>
      </c>
      <c r="O322" s="26">
        <f t="shared" ca="1" si="67"/>
        <v>4508.7191552465511</v>
      </c>
      <c r="P322">
        <f t="shared" ca="1" si="68"/>
        <v>-1.5806490589635534E-3</v>
      </c>
    </row>
    <row r="323" spans="4:16">
      <c r="D323" s="114">
        <f t="shared" si="56"/>
        <v>0</v>
      </c>
      <c r="E323" s="114">
        <f t="shared" si="57"/>
        <v>0</v>
      </c>
      <c r="F323" s="26">
        <f t="shared" si="58"/>
        <v>0</v>
      </c>
      <c r="G323" s="26">
        <f t="shared" si="59"/>
        <v>0</v>
      </c>
      <c r="H323" s="26">
        <f t="shared" si="60"/>
        <v>0</v>
      </c>
      <c r="I323" s="26">
        <f t="shared" si="61"/>
        <v>0</v>
      </c>
      <c r="J323" s="26">
        <f t="shared" si="62"/>
        <v>0</v>
      </c>
      <c r="K323" s="26">
        <f t="shared" ca="1" si="63"/>
        <v>1.5806490589635534E-3</v>
      </c>
      <c r="L323" s="26">
        <f t="shared" ca="1" si="64"/>
        <v>2.4984514476023667E-6</v>
      </c>
      <c r="M323" s="26">
        <f t="shared" ca="1" si="65"/>
        <v>736.73015358491432</v>
      </c>
      <c r="N323" s="26">
        <f t="shared" ca="1" si="66"/>
        <v>7.6208523824166363</v>
      </c>
      <c r="O323" s="26">
        <f t="shared" ca="1" si="67"/>
        <v>4508.7191552465511</v>
      </c>
      <c r="P323">
        <f t="shared" ca="1" si="68"/>
        <v>-1.5806490589635534E-3</v>
      </c>
    </row>
    <row r="324" spans="4:16">
      <c r="D324" s="114">
        <f t="shared" si="56"/>
        <v>0</v>
      </c>
      <c r="E324" s="114">
        <f t="shared" si="57"/>
        <v>0</v>
      </c>
      <c r="F324" s="26">
        <f t="shared" si="58"/>
        <v>0</v>
      </c>
      <c r="G324" s="26">
        <f t="shared" si="59"/>
        <v>0</v>
      </c>
      <c r="H324" s="26">
        <f t="shared" si="60"/>
        <v>0</v>
      </c>
      <c r="I324" s="26">
        <f t="shared" si="61"/>
        <v>0</v>
      </c>
      <c r="J324" s="26">
        <f t="shared" si="62"/>
        <v>0</v>
      </c>
      <c r="K324" s="26">
        <f t="shared" ca="1" si="63"/>
        <v>1.5806490589635534E-3</v>
      </c>
      <c r="L324" s="26">
        <f t="shared" ca="1" si="64"/>
        <v>2.4984514476023667E-6</v>
      </c>
      <c r="M324" s="26">
        <f t="shared" ca="1" si="65"/>
        <v>736.73015358491432</v>
      </c>
      <c r="N324" s="26">
        <f t="shared" ca="1" si="66"/>
        <v>7.6208523824166363</v>
      </c>
      <c r="O324" s="26">
        <f t="shared" ca="1" si="67"/>
        <v>4508.7191552465511</v>
      </c>
      <c r="P324">
        <f t="shared" ca="1" si="68"/>
        <v>-1.5806490589635534E-3</v>
      </c>
    </row>
    <row r="325" spans="4:16">
      <c r="D325" s="114">
        <f t="shared" si="56"/>
        <v>0</v>
      </c>
      <c r="E325" s="114">
        <f t="shared" si="57"/>
        <v>0</v>
      </c>
      <c r="F325" s="26">
        <f t="shared" si="58"/>
        <v>0</v>
      </c>
      <c r="G325" s="26">
        <f t="shared" si="59"/>
        <v>0</v>
      </c>
      <c r="H325" s="26">
        <f t="shared" si="60"/>
        <v>0</v>
      </c>
      <c r="I325" s="26">
        <f t="shared" si="61"/>
        <v>0</v>
      </c>
      <c r="J325" s="26">
        <f t="shared" si="62"/>
        <v>0</v>
      </c>
      <c r="K325" s="26">
        <f t="shared" ca="1" si="63"/>
        <v>1.5806490589635534E-3</v>
      </c>
      <c r="L325" s="26">
        <f t="shared" ca="1" si="64"/>
        <v>2.4984514476023667E-6</v>
      </c>
      <c r="M325" s="26">
        <f t="shared" ca="1" si="65"/>
        <v>736.73015358491432</v>
      </c>
      <c r="N325" s="26">
        <f t="shared" ca="1" si="66"/>
        <v>7.6208523824166363</v>
      </c>
      <c r="O325" s="26">
        <f t="shared" ca="1" si="67"/>
        <v>4508.7191552465511</v>
      </c>
      <c r="P325">
        <f t="shared" ca="1" si="68"/>
        <v>-1.5806490589635534E-3</v>
      </c>
    </row>
    <row r="326" spans="4:16">
      <c r="D326" s="114">
        <f t="shared" si="56"/>
        <v>0</v>
      </c>
      <c r="E326" s="114">
        <f t="shared" si="57"/>
        <v>0</v>
      </c>
      <c r="F326" s="26">
        <f t="shared" si="58"/>
        <v>0</v>
      </c>
      <c r="G326" s="26">
        <f t="shared" si="59"/>
        <v>0</v>
      </c>
      <c r="H326" s="26">
        <f t="shared" si="60"/>
        <v>0</v>
      </c>
      <c r="I326" s="26">
        <f t="shared" si="61"/>
        <v>0</v>
      </c>
      <c r="J326" s="26">
        <f t="shared" si="62"/>
        <v>0</v>
      </c>
      <c r="K326" s="26">
        <f t="shared" ca="1" si="63"/>
        <v>1.5806490589635534E-3</v>
      </c>
      <c r="L326" s="26">
        <f t="shared" ca="1" si="64"/>
        <v>2.4984514476023667E-6</v>
      </c>
      <c r="M326" s="26">
        <f t="shared" ca="1" si="65"/>
        <v>736.73015358491432</v>
      </c>
      <c r="N326" s="26">
        <f t="shared" ca="1" si="66"/>
        <v>7.6208523824166363</v>
      </c>
      <c r="O326" s="26">
        <f t="shared" ca="1" si="67"/>
        <v>4508.7191552465511</v>
      </c>
      <c r="P326">
        <f t="shared" ca="1" si="68"/>
        <v>-1.5806490589635534E-3</v>
      </c>
    </row>
    <row r="327" spans="4:16">
      <c r="D327" s="114">
        <f t="shared" si="56"/>
        <v>0</v>
      </c>
      <c r="E327" s="114">
        <f t="shared" si="57"/>
        <v>0</v>
      </c>
      <c r="F327" s="26">
        <f t="shared" si="58"/>
        <v>0</v>
      </c>
      <c r="G327" s="26">
        <f t="shared" si="59"/>
        <v>0</v>
      </c>
      <c r="H327" s="26">
        <f t="shared" si="60"/>
        <v>0</v>
      </c>
      <c r="I327" s="26">
        <f t="shared" si="61"/>
        <v>0</v>
      </c>
      <c r="J327" s="26">
        <f t="shared" si="62"/>
        <v>0</v>
      </c>
      <c r="K327" s="26">
        <f t="shared" ca="1" si="63"/>
        <v>1.5806490589635534E-3</v>
      </c>
      <c r="L327" s="26">
        <f t="shared" ca="1" si="64"/>
        <v>2.4984514476023667E-6</v>
      </c>
      <c r="M327" s="26">
        <f t="shared" ca="1" si="65"/>
        <v>736.73015358491432</v>
      </c>
      <c r="N327" s="26">
        <f t="shared" ca="1" si="66"/>
        <v>7.6208523824166363</v>
      </c>
      <c r="O327" s="26">
        <f t="shared" ca="1" si="67"/>
        <v>4508.7191552465511</v>
      </c>
      <c r="P327">
        <f t="shared" ca="1" si="68"/>
        <v>-1.5806490589635534E-3</v>
      </c>
    </row>
    <row r="328" spans="4:16">
      <c r="D328" s="114">
        <f t="shared" si="56"/>
        <v>0</v>
      </c>
      <c r="E328" s="114">
        <f t="shared" si="57"/>
        <v>0</v>
      </c>
      <c r="F328" s="26">
        <f t="shared" si="58"/>
        <v>0</v>
      </c>
      <c r="G328" s="26">
        <f t="shared" si="59"/>
        <v>0</v>
      </c>
      <c r="H328" s="26">
        <f t="shared" si="60"/>
        <v>0</v>
      </c>
      <c r="I328" s="26">
        <f t="shared" si="61"/>
        <v>0</v>
      </c>
      <c r="J328" s="26">
        <f t="shared" si="62"/>
        <v>0</v>
      </c>
      <c r="K328" s="26">
        <f t="shared" ca="1" si="63"/>
        <v>1.5806490589635534E-3</v>
      </c>
      <c r="L328" s="26">
        <f t="shared" ca="1" si="64"/>
        <v>2.4984514476023667E-6</v>
      </c>
      <c r="M328" s="26">
        <f t="shared" ca="1" si="65"/>
        <v>736.73015358491432</v>
      </c>
      <c r="N328" s="26">
        <f t="shared" ca="1" si="66"/>
        <v>7.6208523824166363</v>
      </c>
      <c r="O328" s="26">
        <f t="shared" ca="1" si="67"/>
        <v>4508.7191552465511</v>
      </c>
      <c r="P328">
        <f t="shared" ca="1" si="68"/>
        <v>-1.5806490589635534E-3</v>
      </c>
    </row>
    <row r="329" spans="4:16">
      <c r="D329" s="114">
        <f t="shared" si="56"/>
        <v>0</v>
      </c>
      <c r="E329" s="114">
        <f t="shared" si="57"/>
        <v>0</v>
      </c>
      <c r="F329" s="26">
        <f t="shared" si="58"/>
        <v>0</v>
      </c>
      <c r="G329" s="26">
        <f t="shared" si="59"/>
        <v>0</v>
      </c>
      <c r="H329" s="26">
        <f t="shared" si="60"/>
        <v>0</v>
      </c>
      <c r="I329" s="26">
        <f t="shared" si="61"/>
        <v>0</v>
      </c>
      <c r="J329" s="26">
        <f t="shared" si="62"/>
        <v>0</v>
      </c>
      <c r="K329" s="26">
        <f t="shared" ca="1" si="63"/>
        <v>1.5806490589635534E-3</v>
      </c>
      <c r="L329" s="26">
        <f t="shared" ca="1" si="64"/>
        <v>2.4984514476023667E-6</v>
      </c>
      <c r="M329" s="26">
        <f t="shared" ca="1" si="65"/>
        <v>736.73015358491432</v>
      </c>
      <c r="N329" s="26">
        <f t="shared" ca="1" si="66"/>
        <v>7.6208523824166363</v>
      </c>
      <c r="O329" s="26">
        <f t="shared" ca="1" si="67"/>
        <v>4508.7191552465511</v>
      </c>
      <c r="P329">
        <f t="shared" ca="1" si="68"/>
        <v>-1.5806490589635534E-3</v>
      </c>
    </row>
    <row r="330" spans="4:16">
      <c r="D330" s="114">
        <f t="shared" si="56"/>
        <v>0</v>
      </c>
      <c r="E330" s="114">
        <f t="shared" si="57"/>
        <v>0</v>
      </c>
      <c r="F330" s="26">
        <f t="shared" si="58"/>
        <v>0</v>
      </c>
      <c r="G330" s="26">
        <f t="shared" si="59"/>
        <v>0</v>
      </c>
      <c r="H330" s="26">
        <f t="shared" si="60"/>
        <v>0</v>
      </c>
      <c r="I330" s="26">
        <f t="shared" si="61"/>
        <v>0</v>
      </c>
      <c r="J330" s="26">
        <f t="shared" si="62"/>
        <v>0</v>
      </c>
      <c r="K330" s="26">
        <f t="shared" ca="1" si="63"/>
        <v>1.5806490589635534E-3</v>
      </c>
      <c r="L330" s="26">
        <f t="shared" ca="1" si="64"/>
        <v>2.4984514476023667E-6</v>
      </c>
      <c r="M330" s="26">
        <f t="shared" ca="1" si="65"/>
        <v>736.73015358491432</v>
      </c>
      <c r="N330" s="26">
        <f t="shared" ca="1" si="66"/>
        <v>7.6208523824166363</v>
      </c>
      <c r="O330" s="26">
        <f t="shared" ca="1" si="67"/>
        <v>4508.7191552465511</v>
      </c>
      <c r="P330">
        <f t="shared" ca="1" si="68"/>
        <v>-1.5806490589635534E-3</v>
      </c>
    </row>
    <row r="331" spans="4:16">
      <c r="D331" s="114">
        <f t="shared" si="56"/>
        <v>0</v>
      </c>
      <c r="E331" s="114">
        <f t="shared" si="57"/>
        <v>0</v>
      </c>
      <c r="F331" s="26">
        <f t="shared" si="58"/>
        <v>0</v>
      </c>
      <c r="G331" s="26">
        <f t="shared" si="59"/>
        <v>0</v>
      </c>
      <c r="H331" s="26">
        <f t="shared" si="60"/>
        <v>0</v>
      </c>
      <c r="I331" s="26">
        <f t="shared" si="61"/>
        <v>0</v>
      </c>
      <c r="J331" s="26">
        <f t="shared" si="62"/>
        <v>0</v>
      </c>
      <c r="K331" s="26">
        <f t="shared" ca="1" si="63"/>
        <v>1.5806490589635534E-3</v>
      </c>
      <c r="L331" s="26">
        <f t="shared" ca="1" si="64"/>
        <v>2.4984514476023667E-6</v>
      </c>
      <c r="M331" s="26">
        <f t="shared" ca="1" si="65"/>
        <v>736.73015358491432</v>
      </c>
      <c r="N331" s="26">
        <f t="shared" ca="1" si="66"/>
        <v>7.6208523824166363</v>
      </c>
      <c r="O331" s="26">
        <f t="shared" ca="1" si="67"/>
        <v>4508.7191552465511</v>
      </c>
      <c r="P331">
        <f t="shared" ca="1" si="68"/>
        <v>-1.5806490589635534E-3</v>
      </c>
    </row>
    <row r="332" spans="4:16">
      <c r="D332" s="114">
        <f t="shared" si="56"/>
        <v>0</v>
      </c>
      <c r="E332" s="114">
        <f t="shared" si="57"/>
        <v>0</v>
      </c>
      <c r="F332" s="26">
        <f t="shared" si="58"/>
        <v>0</v>
      </c>
      <c r="G332" s="26">
        <f t="shared" si="59"/>
        <v>0</v>
      </c>
      <c r="H332" s="26">
        <f t="shared" si="60"/>
        <v>0</v>
      </c>
      <c r="I332" s="26">
        <f t="shared" si="61"/>
        <v>0</v>
      </c>
      <c r="J332" s="26">
        <f t="shared" si="62"/>
        <v>0</v>
      </c>
      <c r="K332" s="26">
        <f t="shared" ca="1" si="63"/>
        <v>1.5806490589635534E-3</v>
      </c>
      <c r="L332" s="26">
        <f t="shared" ca="1" si="64"/>
        <v>2.4984514476023667E-6</v>
      </c>
      <c r="M332" s="26">
        <f t="shared" ca="1" si="65"/>
        <v>736.73015358491432</v>
      </c>
      <c r="N332" s="26">
        <f t="shared" ca="1" si="66"/>
        <v>7.6208523824166363</v>
      </c>
      <c r="O332" s="26">
        <f t="shared" ca="1" si="67"/>
        <v>4508.7191552465511</v>
      </c>
      <c r="P332">
        <f t="shared" ca="1" si="68"/>
        <v>-1.5806490589635534E-3</v>
      </c>
    </row>
    <row r="333" spans="4:16">
      <c r="D333" s="114">
        <f t="shared" si="56"/>
        <v>0</v>
      </c>
      <c r="E333" s="114">
        <f t="shared" si="57"/>
        <v>0</v>
      </c>
      <c r="F333" s="26">
        <f t="shared" si="58"/>
        <v>0</v>
      </c>
      <c r="G333" s="26">
        <f t="shared" si="59"/>
        <v>0</v>
      </c>
      <c r="H333" s="26">
        <f t="shared" si="60"/>
        <v>0</v>
      </c>
      <c r="I333" s="26">
        <f t="shared" si="61"/>
        <v>0</v>
      </c>
      <c r="J333" s="26">
        <f t="shared" si="62"/>
        <v>0</v>
      </c>
      <c r="K333" s="26">
        <f t="shared" ca="1" si="63"/>
        <v>1.5806490589635534E-3</v>
      </c>
      <c r="L333" s="26">
        <f t="shared" ca="1" si="64"/>
        <v>2.4984514476023667E-6</v>
      </c>
      <c r="M333" s="26">
        <f t="shared" ca="1" si="65"/>
        <v>736.73015358491432</v>
      </c>
      <c r="N333" s="26">
        <f t="shared" ca="1" si="66"/>
        <v>7.6208523824166363</v>
      </c>
      <c r="O333" s="26">
        <f t="shared" ca="1" si="67"/>
        <v>4508.7191552465511</v>
      </c>
      <c r="P333">
        <f t="shared" ca="1" si="68"/>
        <v>-1.5806490589635534E-3</v>
      </c>
    </row>
    <row r="334" spans="4:16">
      <c r="D334" s="114">
        <f t="shared" si="56"/>
        <v>0</v>
      </c>
      <c r="E334" s="114">
        <f t="shared" si="57"/>
        <v>0</v>
      </c>
      <c r="F334" s="26">
        <f t="shared" si="58"/>
        <v>0</v>
      </c>
      <c r="G334" s="26">
        <f t="shared" si="59"/>
        <v>0</v>
      </c>
      <c r="H334" s="26">
        <f t="shared" si="60"/>
        <v>0</v>
      </c>
      <c r="I334" s="26">
        <f t="shared" si="61"/>
        <v>0</v>
      </c>
      <c r="J334" s="26">
        <f t="shared" si="62"/>
        <v>0</v>
      </c>
      <c r="K334" s="26">
        <f t="shared" ca="1" si="63"/>
        <v>1.5806490589635534E-3</v>
      </c>
      <c r="L334" s="26">
        <f t="shared" ca="1" si="64"/>
        <v>2.4984514476023667E-6</v>
      </c>
      <c r="M334" s="26">
        <f t="shared" ca="1" si="65"/>
        <v>736.73015358491432</v>
      </c>
      <c r="N334" s="26">
        <f t="shared" ca="1" si="66"/>
        <v>7.6208523824166363</v>
      </c>
      <c r="O334" s="26">
        <f t="shared" ca="1" si="67"/>
        <v>4508.7191552465511</v>
      </c>
      <c r="P334">
        <f t="shared" ca="1" si="68"/>
        <v>-1.5806490589635534E-3</v>
      </c>
    </row>
    <row r="335" spans="4:16">
      <c r="D335" s="114">
        <f t="shared" si="56"/>
        <v>0</v>
      </c>
      <c r="E335" s="114">
        <f t="shared" si="57"/>
        <v>0</v>
      </c>
      <c r="F335" s="26">
        <f t="shared" si="58"/>
        <v>0</v>
      </c>
      <c r="G335" s="26">
        <f t="shared" si="59"/>
        <v>0</v>
      </c>
      <c r="H335" s="26">
        <f t="shared" si="60"/>
        <v>0</v>
      </c>
      <c r="I335" s="26">
        <f t="shared" si="61"/>
        <v>0</v>
      </c>
      <c r="J335" s="26">
        <f t="shared" si="62"/>
        <v>0</v>
      </c>
      <c r="K335" s="26">
        <f t="shared" ca="1" si="63"/>
        <v>1.5806490589635534E-3</v>
      </c>
      <c r="L335" s="26">
        <f t="shared" ca="1" si="64"/>
        <v>2.4984514476023667E-6</v>
      </c>
      <c r="M335" s="26">
        <f t="shared" ca="1" si="65"/>
        <v>736.73015358491432</v>
      </c>
      <c r="N335" s="26">
        <f t="shared" ca="1" si="66"/>
        <v>7.6208523824166363</v>
      </c>
      <c r="O335" s="26">
        <f t="shared" ca="1" si="67"/>
        <v>4508.7191552465511</v>
      </c>
      <c r="P335">
        <f t="shared" ca="1" si="68"/>
        <v>-1.5806490589635534E-3</v>
      </c>
    </row>
    <row r="336" spans="4:16">
      <c r="D336" s="114">
        <f t="shared" si="56"/>
        <v>0</v>
      </c>
      <c r="E336" s="114">
        <f t="shared" si="57"/>
        <v>0</v>
      </c>
      <c r="F336" s="26">
        <f t="shared" si="58"/>
        <v>0</v>
      </c>
      <c r="G336" s="26">
        <f t="shared" si="59"/>
        <v>0</v>
      </c>
      <c r="H336" s="26">
        <f t="shared" si="60"/>
        <v>0</v>
      </c>
      <c r="I336" s="26">
        <f t="shared" si="61"/>
        <v>0</v>
      </c>
      <c r="J336" s="26">
        <f t="shared" si="62"/>
        <v>0</v>
      </c>
      <c r="K336" s="26">
        <f t="shared" ca="1" si="63"/>
        <v>1.5806490589635534E-3</v>
      </c>
      <c r="L336" s="26">
        <f t="shared" ca="1" si="64"/>
        <v>2.4984514476023667E-6</v>
      </c>
      <c r="M336" s="26">
        <f t="shared" ca="1" si="65"/>
        <v>736.73015358491432</v>
      </c>
      <c r="N336" s="26">
        <f t="shared" ca="1" si="66"/>
        <v>7.6208523824166363</v>
      </c>
      <c r="O336" s="26">
        <f t="shared" ca="1" si="67"/>
        <v>4508.7191552465511</v>
      </c>
      <c r="P336">
        <f t="shared" ca="1" si="68"/>
        <v>-1.5806490589635534E-3</v>
      </c>
    </row>
    <row r="337" spans="4:16">
      <c r="D337" s="114">
        <f t="shared" si="56"/>
        <v>0</v>
      </c>
      <c r="E337" s="114">
        <f t="shared" si="57"/>
        <v>0</v>
      </c>
      <c r="F337" s="26">
        <f t="shared" si="58"/>
        <v>0</v>
      </c>
      <c r="G337" s="26">
        <f t="shared" si="59"/>
        <v>0</v>
      </c>
      <c r="H337" s="26">
        <f t="shared" si="60"/>
        <v>0</v>
      </c>
      <c r="I337" s="26">
        <f t="shared" si="61"/>
        <v>0</v>
      </c>
      <c r="J337" s="26">
        <f t="shared" si="62"/>
        <v>0</v>
      </c>
      <c r="K337" s="26">
        <f t="shared" ca="1" si="63"/>
        <v>1.5806490589635534E-3</v>
      </c>
      <c r="L337" s="26">
        <f t="shared" ca="1" si="64"/>
        <v>2.4984514476023667E-6</v>
      </c>
      <c r="M337" s="26">
        <f t="shared" ca="1" si="65"/>
        <v>736.73015358491432</v>
      </c>
      <c r="N337" s="26">
        <f t="shared" ca="1" si="66"/>
        <v>7.6208523824166363</v>
      </c>
      <c r="O337" s="26">
        <f t="shared" ca="1" si="67"/>
        <v>4508.7191552465511</v>
      </c>
      <c r="P337">
        <f t="shared" ca="1" si="68"/>
        <v>-1.5806490589635534E-3</v>
      </c>
    </row>
    <row r="338" spans="4:16">
      <c r="D338" s="114">
        <f t="shared" si="56"/>
        <v>0</v>
      </c>
      <c r="E338" s="114">
        <f t="shared" si="57"/>
        <v>0</v>
      </c>
      <c r="F338" s="26">
        <f t="shared" si="58"/>
        <v>0</v>
      </c>
      <c r="G338" s="26">
        <f t="shared" si="59"/>
        <v>0</v>
      </c>
      <c r="H338" s="26">
        <f t="shared" si="60"/>
        <v>0</v>
      </c>
      <c r="I338" s="26">
        <f t="shared" si="61"/>
        <v>0</v>
      </c>
      <c r="J338" s="26">
        <f t="shared" si="62"/>
        <v>0</v>
      </c>
      <c r="K338" s="26">
        <f t="shared" ca="1" si="63"/>
        <v>1.5806490589635534E-3</v>
      </c>
      <c r="L338" s="26">
        <f t="shared" ca="1" si="64"/>
        <v>2.4984514476023667E-6</v>
      </c>
      <c r="M338" s="26">
        <f t="shared" ca="1" si="65"/>
        <v>736.73015358491432</v>
      </c>
      <c r="N338" s="26">
        <f t="shared" ca="1" si="66"/>
        <v>7.6208523824166363</v>
      </c>
      <c r="O338" s="26">
        <f t="shared" ca="1" si="67"/>
        <v>4508.7191552465511</v>
      </c>
      <c r="P338">
        <f t="shared" ca="1" si="68"/>
        <v>-1.5806490589635534E-3</v>
      </c>
    </row>
    <row r="339" spans="4:16">
      <c r="D339" s="114">
        <f t="shared" si="56"/>
        <v>0</v>
      </c>
      <c r="E339" s="114">
        <f t="shared" si="57"/>
        <v>0</v>
      </c>
      <c r="F339" s="26">
        <f t="shared" si="58"/>
        <v>0</v>
      </c>
      <c r="G339" s="26">
        <f t="shared" si="59"/>
        <v>0</v>
      </c>
      <c r="H339" s="26">
        <f t="shared" si="60"/>
        <v>0</v>
      </c>
      <c r="I339" s="26">
        <f t="shared" si="61"/>
        <v>0</v>
      </c>
      <c r="J339" s="26">
        <f t="shared" si="62"/>
        <v>0</v>
      </c>
      <c r="K339" s="26">
        <f t="shared" ca="1" si="63"/>
        <v>1.5806490589635534E-3</v>
      </c>
      <c r="L339" s="26">
        <f t="shared" ca="1" si="64"/>
        <v>2.4984514476023667E-6</v>
      </c>
      <c r="M339" s="26">
        <f t="shared" ca="1" si="65"/>
        <v>736.73015358491432</v>
      </c>
      <c r="N339" s="26">
        <f t="shared" ca="1" si="66"/>
        <v>7.6208523824166363</v>
      </c>
      <c r="O339" s="26">
        <f t="shared" ca="1" si="67"/>
        <v>4508.7191552465511</v>
      </c>
      <c r="P339">
        <f t="shared" ca="1" si="68"/>
        <v>-1.5806490589635534E-3</v>
      </c>
    </row>
    <row r="340" spans="4:16">
      <c r="D340" s="114">
        <f t="shared" si="56"/>
        <v>0</v>
      </c>
      <c r="E340" s="114">
        <f t="shared" si="57"/>
        <v>0</v>
      </c>
      <c r="F340" s="26">
        <f t="shared" si="58"/>
        <v>0</v>
      </c>
      <c r="G340" s="26">
        <f t="shared" si="59"/>
        <v>0</v>
      </c>
      <c r="H340" s="26">
        <f t="shared" si="60"/>
        <v>0</v>
      </c>
      <c r="I340" s="26">
        <f t="shared" si="61"/>
        <v>0</v>
      </c>
      <c r="J340" s="26">
        <f t="shared" si="62"/>
        <v>0</v>
      </c>
      <c r="K340" s="26">
        <f t="shared" ca="1" si="63"/>
        <v>1.5806490589635534E-3</v>
      </c>
      <c r="L340" s="26">
        <f t="shared" ca="1" si="64"/>
        <v>2.4984514476023667E-6</v>
      </c>
      <c r="M340" s="26">
        <f t="shared" ca="1" si="65"/>
        <v>736.73015358491432</v>
      </c>
      <c r="N340" s="26">
        <f t="shared" ca="1" si="66"/>
        <v>7.6208523824166363</v>
      </c>
      <c r="O340" s="26">
        <f t="shared" ca="1" si="67"/>
        <v>4508.7191552465511</v>
      </c>
      <c r="P340">
        <f t="shared" ca="1" si="68"/>
        <v>-1.5806490589635534E-3</v>
      </c>
    </row>
    <row r="341" spans="4:16">
      <c r="D341" s="114">
        <f t="shared" si="56"/>
        <v>0</v>
      </c>
      <c r="E341" s="114">
        <f t="shared" si="57"/>
        <v>0</v>
      </c>
      <c r="F341" s="26">
        <f t="shared" si="58"/>
        <v>0</v>
      </c>
      <c r="G341" s="26">
        <f>D341*F341</f>
        <v>0</v>
      </c>
      <c r="H341" s="26">
        <f t="shared" si="60"/>
        <v>0</v>
      </c>
      <c r="I341" s="26">
        <f t="shared" si="61"/>
        <v>0</v>
      </c>
      <c r="J341" s="26">
        <f>I341*D341</f>
        <v>0</v>
      </c>
      <c r="K341" s="26">
        <f t="shared" ca="1" si="63"/>
        <v>1.5806490589635534E-3</v>
      </c>
      <c r="L341" s="26">
        <f ca="1">+(K341-E341)^2</f>
        <v>2.4984514476023667E-6</v>
      </c>
      <c r="M341" s="26">
        <f t="shared" ca="1" si="65"/>
        <v>736.73015358491432</v>
      </c>
      <c r="N341" s="26">
        <f ca="1">(-M$2+M$4*D341-M$5*F341)^2</f>
        <v>7.6208523824166363</v>
      </c>
      <c r="O341" s="26">
        <f t="shared" ca="1" si="67"/>
        <v>4508.7191552465511</v>
      </c>
      <c r="P341">
        <f t="shared" ca="1" si="68"/>
        <v>-1.5806490589635534E-3</v>
      </c>
    </row>
    <row r="342" spans="4:16">
      <c r="D342" s="114">
        <f t="shared" si="56"/>
        <v>0</v>
      </c>
      <c r="E342" s="114">
        <f t="shared" si="57"/>
        <v>0</v>
      </c>
      <c r="F342" s="26">
        <f t="shared" si="58"/>
        <v>0</v>
      </c>
      <c r="G342" s="26">
        <f>D342*F342</f>
        <v>0</v>
      </c>
      <c r="H342" s="26">
        <f t="shared" si="60"/>
        <v>0</v>
      </c>
      <c r="I342" s="26">
        <f t="shared" si="61"/>
        <v>0</v>
      </c>
      <c r="J342" s="26">
        <f>I342*D342</f>
        <v>0</v>
      </c>
      <c r="K342" s="26">
        <f t="shared" ca="1" si="63"/>
        <v>1.5806490589635534E-3</v>
      </c>
      <c r="L342" s="26">
        <f ca="1">+(K342-E342)^2</f>
        <v>2.4984514476023667E-6</v>
      </c>
      <c r="M342" s="26">
        <f t="shared" ca="1" si="65"/>
        <v>736.73015358491432</v>
      </c>
      <c r="N342" s="26">
        <f ca="1">(-M$2+M$4*D342-M$5*F342)^2</f>
        <v>7.6208523824166363</v>
      </c>
      <c r="O342" s="26">
        <f t="shared" ca="1" si="67"/>
        <v>4508.7191552465511</v>
      </c>
      <c r="P342">
        <f t="shared" ca="1" si="68"/>
        <v>-1.5806490589635534E-3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V65"/>
  <sheetViews>
    <sheetView topLeftCell="A10" workbookViewId="0">
      <selection activeCell="R24" sqref="R24"/>
    </sheetView>
  </sheetViews>
  <sheetFormatPr defaultColWidth="10.28515625" defaultRowHeight="12.75"/>
  <cols>
    <col min="1" max="1" width="14.42578125" style="1" customWidth="1"/>
    <col min="2" max="2" width="3.7109375" style="1" customWidth="1"/>
    <col min="3" max="3" width="11.85546875" style="1" customWidth="1"/>
    <col min="4" max="4" width="9.42578125" style="1" customWidth="1"/>
    <col min="5" max="5" width="9.1406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3</v>
      </c>
      <c r="B2" s="1" t="s">
        <v>4</v>
      </c>
      <c r="D2" s="1" t="s">
        <v>5</v>
      </c>
    </row>
    <row r="3" spans="1:6">
      <c r="A3" s="115" t="s">
        <v>185</v>
      </c>
    </row>
    <row r="4" spans="1:6">
      <c r="A4" s="5" t="s">
        <v>6</v>
      </c>
      <c r="C4" s="6" t="s">
        <v>7</v>
      </c>
      <c r="D4" s="7" t="s">
        <v>7</v>
      </c>
    </row>
    <row r="6" spans="1:6">
      <c r="A6" s="5" t="s">
        <v>10</v>
      </c>
    </row>
    <row r="7" spans="1:6">
      <c r="A7" s="1" t="s">
        <v>11</v>
      </c>
      <c r="C7" s="1">
        <f>+D7-C8/2</f>
        <v>52607.440050500001</v>
      </c>
      <c r="D7" s="11">
        <v>52607.595000000001</v>
      </c>
    </row>
    <row r="8" spans="1:6">
      <c r="A8" s="1" t="s">
        <v>12</v>
      </c>
      <c r="C8" s="16">
        <v>0.30989899999999998</v>
      </c>
      <c r="D8" s="16" t="s">
        <v>13</v>
      </c>
    </row>
    <row r="9" spans="1:6">
      <c r="A9" s="116" t="s">
        <v>168</v>
      </c>
      <c r="E9" s="117">
        <v>50</v>
      </c>
    </row>
    <row r="10" spans="1:6">
      <c r="C10" s="3" t="s">
        <v>15</v>
      </c>
      <c r="D10" s="3" t="s">
        <v>16</v>
      </c>
    </row>
    <row r="11" spans="1:6">
      <c r="A11" s="1" t="s">
        <v>17</v>
      </c>
      <c r="C11" s="26">
        <f ca="1">INTERCEPT(INDIRECT($G$19):G898,INDIRECT($F$19):F898)</f>
        <v>6.7190084538598302E-5</v>
      </c>
      <c r="D11" s="18">
        <f>+E11*F11</f>
        <v>1.373600991630635E-3</v>
      </c>
      <c r="E11" s="19">
        <v>0.13736009916306349</v>
      </c>
      <c r="F11" s="1">
        <v>0.01</v>
      </c>
    </row>
    <row r="12" spans="1:6">
      <c r="A12" s="1" t="s">
        <v>18</v>
      </c>
      <c r="C12" s="26">
        <f ca="1">SLOPE(INDIRECT($G$19):G898,INDIRECT($F$19):F898)</f>
        <v>-4.1840050379859917E-6</v>
      </c>
      <c r="D12" s="18">
        <f>+E12*F12</f>
        <v>-2.2411037512570217E-6</v>
      </c>
      <c r="E12" s="20">
        <v>-0.22411037512570214</v>
      </c>
      <c r="F12" s="1">
        <v>1.0000000000000001E-5</v>
      </c>
    </row>
    <row r="13" spans="1:6">
      <c r="A13" s="1" t="s">
        <v>19</v>
      </c>
      <c r="C13" s="18" t="s">
        <v>20</v>
      </c>
      <c r="D13" s="18">
        <f>+E13*F13</f>
        <v>5.5955631961344715E-10</v>
      </c>
      <c r="E13" s="22">
        <v>0.5595563196134471</v>
      </c>
      <c r="F13" s="1">
        <v>1.0000000000000001E-9</v>
      </c>
    </row>
    <row r="14" spans="1:6">
      <c r="A14" s="1" t="s">
        <v>21</v>
      </c>
      <c r="C14" s="1" t="s">
        <v>178</v>
      </c>
      <c r="D14" s="1">
        <f>2*365.2422*D13/C8</f>
        <v>1.3189689621426245E-6</v>
      </c>
      <c r="E14" s="1">
        <f>SUM(T21:T1568)</f>
        <v>1.730192572228E-4</v>
      </c>
    </row>
    <row r="15" spans="1:6">
      <c r="A15" s="5" t="s">
        <v>22</v>
      </c>
      <c r="C15" s="23">
        <f ca="1">(C7+C11)+(C8+C12)*INT(MAX(F21:F3428))</f>
        <v>52366.341950846007</v>
      </c>
      <c r="D15" s="10">
        <f>+C7+INT(MAX(F21:F1483))*C8+D11+D12*INT(MAX(F21:F3918))+D13*INT(MAX(F21:F3945)^2)</f>
        <v>52366.342083934862</v>
      </c>
    </row>
    <row r="16" spans="1:6">
      <c r="A16" s="5" t="s">
        <v>24</v>
      </c>
      <c r="C16" s="23">
        <f ca="1">+C8+C12</f>
        <v>0.30989481599496199</v>
      </c>
      <c r="D16" s="25">
        <f>+C8+D12+2*D13*MAX(F21:F65)</f>
        <v>0.30989588878617175</v>
      </c>
    </row>
    <row r="17" spans="1:22">
      <c r="A17" s="17" t="s">
        <v>26</v>
      </c>
      <c r="C17" s="1">
        <f>COUNT(C21:C4634)</f>
        <v>45</v>
      </c>
    </row>
    <row r="18" spans="1:22">
      <c r="A18" s="5" t="s">
        <v>169</v>
      </c>
      <c r="C18" s="27">
        <f ca="1">+C15</f>
        <v>52366.341950846007</v>
      </c>
      <c r="D18" s="28">
        <f ca="1">C16</f>
        <v>0.30989481599496199</v>
      </c>
      <c r="E18" s="17" t="s">
        <v>15</v>
      </c>
    </row>
    <row r="19" spans="1:22">
      <c r="A19" s="5" t="s">
        <v>170</v>
      </c>
      <c r="C19" s="29">
        <f>D15</f>
        <v>52366.342083934862</v>
      </c>
      <c r="D19" s="30">
        <f>+D16</f>
        <v>0.30989588878617175</v>
      </c>
      <c r="E19" s="15" t="s">
        <v>171</v>
      </c>
      <c r="F19" s="118" t="str">
        <f>"F"&amp;E9</f>
        <v>F50</v>
      </c>
      <c r="G19" s="10" t="str">
        <f>"G"&amp;E9</f>
        <v>G50</v>
      </c>
    </row>
    <row r="20" spans="1:22" ht="14.25">
      <c r="A20" s="3" t="s">
        <v>32</v>
      </c>
      <c r="B20" s="3" t="s">
        <v>33</v>
      </c>
      <c r="C20" s="3" t="s">
        <v>34</v>
      </c>
      <c r="D20" s="3" t="s">
        <v>35</v>
      </c>
      <c r="E20" s="3" t="s">
        <v>36</v>
      </c>
      <c r="F20" s="3" t="s">
        <v>1</v>
      </c>
      <c r="G20" s="3" t="s">
        <v>37</v>
      </c>
      <c r="H20" s="4" t="s">
        <v>172</v>
      </c>
      <c r="I20" s="4" t="s">
        <v>173</v>
      </c>
      <c r="J20" s="4" t="s">
        <v>174</v>
      </c>
      <c r="K20" s="4" t="s">
        <v>175</v>
      </c>
      <c r="L20" s="4" t="s">
        <v>42</v>
      </c>
      <c r="M20" s="4" t="s">
        <v>43</v>
      </c>
      <c r="N20" s="4" t="s">
        <v>44</v>
      </c>
      <c r="O20" s="4" t="s">
        <v>45</v>
      </c>
      <c r="P20" s="4" t="s">
        <v>2</v>
      </c>
      <c r="Q20" s="3" t="s">
        <v>46</v>
      </c>
      <c r="R20" s="32" t="s">
        <v>186</v>
      </c>
      <c r="S20" s="32" t="s">
        <v>48</v>
      </c>
      <c r="T20" s="32" t="s">
        <v>187</v>
      </c>
    </row>
    <row r="21" spans="1:22">
      <c r="A21" s="33" t="s">
        <v>50</v>
      </c>
      <c r="B21" s="18" t="s">
        <v>51</v>
      </c>
      <c r="C21" s="34">
        <v>50495.522100000002</v>
      </c>
      <c r="D21" s="34">
        <v>5.9999999999999995E-4</v>
      </c>
      <c r="E21" s="1">
        <f t="shared" ref="E21:E65" si="0">+(C21-C$7)/C$8</f>
        <v>-6814.8588749883011</v>
      </c>
      <c r="F21" s="1">
        <f t="shared" ref="F21:F65" si="1">ROUND(2*E21,0)/2</f>
        <v>-6815</v>
      </c>
      <c r="G21" s="1">
        <f t="shared" ref="G21:G65" si="2">+C21-(C$7+F21*C$8)</f>
        <v>4.3734500002756249E-2</v>
      </c>
      <c r="I21" s="1">
        <f t="shared" ref="I21:I65" si="3">+G21</f>
        <v>4.3734500002756249E-2</v>
      </c>
      <c r="P21" s="1">
        <f t="shared" ref="P21:P65" si="4">+D$11+D$12*F21+D$13*F21^2</f>
        <v>4.263488266474609E-2</v>
      </c>
      <c r="Q21" s="35">
        <f t="shared" ref="Q21:Q65" si="5">+C21-15018.5</f>
        <v>35477.022100000002</v>
      </c>
      <c r="R21" s="1">
        <f t="shared" ref="R21:R65" si="6">+(P21-G21)^2</f>
        <v>1.2091582900525477E-6</v>
      </c>
      <c r="S21" s="18">
        <v>1</v>
      </c>
      <c r="T21" s="1">
        <f>+S21*R21</f>
        <v>1.2091582900525477E-6</v>
      </c>
      <c r="U21" s="1">
        <v>-6500</v>
      </c>
      <c r="V21" s="1">
        <f t="shared" ref="V21:V47" si="7">+D$11+D$12*U21+D$13*U21^2</f>
        <v>3.958202987846942E-2</v>
      </c>
    </row>
    <row r="22" spans="1:22">
      <c r="A22" s="33" t="s">
        <v>50</v>
      </c>
      <c r="B22" s="18" t="s">
        <v>52</v>
      </c>
      <c r="C22" s="34">
        <v>50495.675999999999</v>
      </c>
      <c r="D22" s="34">
        <v>1E-3</v>
      </c>
      <c r="E22" s="1">
        <f t="shared" si="0"/>
        <v>-6814.3622615755521</v>
      </c>
      <c r="F22" s="1">
        <f t="shared" si="1"/>
        <v>-6814.5</v>
      </c>
      <c r="G22" s="1">
        <f t="shared" si="2"/>
        <v>4.2685000000346918E-2</v>
      </c>
      <c r="I22" s="1">
        <f t="shared" si="3"/>
        <v>4.2685000000346918E-2</v>
      </c>
      <c r="P22" s="1">
        <f t="shared" si="4"/>
        <v>4.2629948876441379E-2</v>
      </c>
      <c r="Q22" s="35">
        <f t="shared" si="5"/>
        <v>35477.175999999999</v>
      </c>
      <c r="R22" s="1">
        <f t="shared" si="6"/>
        <v>3.0306262432630088E-9</v>
      </c>
      <c r="S22" s="18">
        <v>0.8</v>
      </c>
      <c r="T22" s="1">
        <f t="shared" ref="T22:T65" si="8">+S22*R22</f>
        <v>2.4245009946104071E-9</v>
      </c>
      <c r="U22" s="1">
        <v>-6000</v>
      </c>
      <c r="V22" s="1">
        <f t="shared" si="7"/>
        <v>3.4964251005256859E-2</v>
      </c>
    </row>
    <row r="23" spans="1:22">
      <c r="A23" s="33" t="s">
        <v>50</v>
      </c>
      <c r="B23" s="18" t="s">
        <v>52</v>
      </c>
      <c r="C23" s="34">
        <v>50496.603000000003</v>
      </c>
      <c r="D23" s="34">
        <v>1E-3</v>
      </c>
      <c r="E23" s="1">
        <f t="shared" si="0"/>
        <v>-6811.3709644109813</v>
      </c>
      <c r="F23" s="1">
        <f t="shared" si="1"/>
        <v>-6811.5</v>
      </c>
      <c r="G23" s="1">
        <f t="shared" si="2"/>
        <v>3.9988000004086643E-2</v>
      </c>
      <c r="I23" s="1">
        <f t="shared" si="3"/>
        <v>3.9988000004086643E-2</v>
      </c>
      <c r="P23" s="1">
        <f t="shared" si="4"/>
        <v>4.2600352021954446E-2</v>
      </c>
      <c r="Q23" s="35">
        <f t="shared" si="5"/>
        <v>35478.103000000003</v>
      </c>
      <c r="R23" s="1">
        <f t="shared" si="6"/>
        <v>6.824383065257981E-6</v>
      </c>
      <c r="S23" s="18">
        <v>0.8</v>
      </c>
      <c r="T23" s="1">
        <f t="shared" si="8"/>
        <v>5.4595064522063848E-6</v>
      </c>
      <c r="U23" s="1">
        <v>-5000</v>
      </c>
      <c r="V23" s="1">
        <f t="shared" si="7"/>
        <v>2.6568027738251922E-2</v>
      </c>
    </row>
    <row r="24" spans="1:22">
      <c r="A24" s="33" t="s">
        <v>50</v>
      </c>
      <c r="B24" s="18" t="s">
        <v>51</v>
      </c>
      <c r="C24" s="34">
        <v>50496.759100000003</v>
      </c>
      <c r="D24" s="34">
        <v>2.0000000000000001E-4</v>
      </c>
      <c r="E24" s="1">
        <f t="shared" si="0"/>
        <v>-6810.8672519111014</v>
      </c>
      <c r="F24" s="1">
        <f t="shared" si="1"/>
        <v>-6811</v>
      </c>
      <c r="G24" s="1">
        <f t="shared" si="2"/>
        <v>4.1138500004308298E-2</v>
      </c>
      <c r="I24" s="1">
        <f t="shared" si="3"/>
        <v>4.1138500004308298E-2</v>
      </c>
      <c r="P24" s="1">
        <f t="shared" si="4"/>
        <v>4.2595420192096847E-2</v>
      </c>
      <c r="Q24" s="35">
        <f t="shared" si="5"/>
        <v>35478.259100000003</v>
      </c>
      <c r="R24" s="1">
        <f t="shared" si="6"/>
        <v>2.1226164335858211E-6</v>
      </c>
      <c r="S24" s="18">
        <v>1</v>
      </c>
      <c r="T24" s="1">
        <f t="shared" si="8"/>
        <v>2.1226164335858211E-6</v>
      </c>
      <c r="U24" s="1">
        <v>-4000</v>
      </c>
      <c r="V24" s="1">
        <f t="shared" si="7"/>
        <v>1.9290917110473878E-2</v>
      </c>
    </row>
    <row r="25" spans="1:22">
      <c r="A25" s="33" t="s">
        <v>50</v>
      </c>
      <c r="B25" s="18" t="s">
        <v>51</v>
      </c>
      <c r="C25" s="34">
        <v>50497.688600000001</v>
      </c>
      <c r="D25" s="34">
        <v>6.9999999999999999E-4</v>
      </c>
      <c r="E25" s="1">
        <f t="shared" si="0"/>
        <v>-6807.8678876020895</v>
      </c>
      <c r="F25" s="1">
        <f t="shared" si="1"/>
        <v>-6808</v>
      </c>
      <c r="G25" s="1">
        <f t="shared" si="2"/>
        <v>4.0941500003100373E-2</v>
      </c>
      <c r="I25" s="1">
        <f t="shared" si="3"/>
        <v>4.0941500003100373E-2</v>
      </c>
      <c r="P25" s="1">
        <f t="shared" si="4"/>
        <v>4.2565835088292633E-2</v>
      </c>
      <c r="Q25" s="35">
        <f t="shared" si="5"/>
        <v>35479.188600000001</v>
      </c>
      <c r="R25" s="1">
        <f t="shared" si="6"/>
        <v>2.6384644689865483E-6</v>
      </c>
      <c r="S25" s="18">
        <v>1</v>
      </c>
      <c r="T25" s="1">
        <f t="shared" si="8"/>
        <v>2.6384644689865483E-6</v>
      </c>
      <c r="U25" s="1">
        <v>-3000</v>
      </c>
      <c r="V25" s="1">
        <f t="shared" si="7"/>
        <v>1.3132919121922725E-2</v>
      </c>
    </row>
    <row r="26" spans="1:22">
      <c r="A26" s="33" t="s">
        <v>50</v>
      </c>
      <c r="B26" s="18" t="s">
        <v>52</v>
      </c>
      <c r="C26" s="34">
        <v>50498.464999999997</v>
      </c>
      <c r="D26" s="34">
        <v>8.9999999999999998E-4</v>
      </c>
      <c r="E26" s="1">
        <f t="shared" si="0"/>
        <v>-6805.3625552196199</v>
      </c>
      <c r="F26" s="1">
        <f t="shared" si="1"/>
        <v>-6805.5</v>
      </c>
      <c r="G26" s="1">
        <f t="shared" si="2"/>
        <v>4.2593999998643994E-2</v>
      </c>
      <c r="I26" s="1">
        <f t="shared" si="3"/>
        <v>4.2593999998643994E-2</v>
      </c>
      <c r="P26" s="1">
        <f t="shared" si="4"/>
        <v>4.2541188529021848E-2</v>
      </c>
      <c r="Q26" s="35">
        <f t="shared" si="5"/>
        <v>35479.964999999997</v>
      </c>
      <c r="R26" s="1">
        <f t="shared" si="6"/>
        <v>2.7890513236509085E-9</v>
      </c>
      <c r="S26" s="18">
        <v>1</v>
      </c>
      <c r="T26" s="1">
        <f t="shared" si="8"/>
        <v>2.7890513236509085E-9</v>
      </c>
      <c r="U26" s="1">
        <v>-2000</v>
      </c>
      <c r="V26" s="1">
        <f t="shared" si="7"/>
        <v>8.0940337725984683E-3</v>
      </c>
    </row>
    <row r="27" spans="1:22">
      <c r="A27" s="33" t="s">
        <v>50</v>
      </c>
      <c r="B27" s="18" t="s">
        <v>51</v>
      </c>
      <c r="C27" s="34">
        <v>50498.618900000001</v>
      </c>
      <c r="D27" s="34">
        <v>4.0000000000000002E-4</v>
      </c>
      <c r="E27" s="1">
        <f t="shared" si="0"/>
        <v>-6804.8659418068473</v>
      </c>
      <c r="F27" s="1">
        <f t="shared" si="1"/>
        <v>-6805</v>
      </c>
      <c r="G27" s="1">
        <f t="shared" si="2"/>
        <v>4.1544499996234663E-2</v>
      </c>
      <c r="I27" s="1">
        <f t="shared" si="3"/>
        <v>4.1544499996234663E-2</v>
      </c>
      <c r="P27" s="1">
        <f t="shared" si="4"/>
        <v>4.253626005650217E-2</v>
      </c>
      <c r="Q27" s="35">
        <f t="shared" si="5"/>
        <v>35480.118900000001</v>
      </c>
      <c r="R27" s="1">
        <f t="shared" si="6"/>
        <v>9.8358801714181009E-7</v>
      </c>
      <c r="S27" s="18">
        <v>1</v>
      </c>
      <c r="T27" s="1">
        <f t="shared" si="8"/>
        <v>9.8358801714181009E-7</v>
      </c>
      <c r="U27" s="1">
        <v>-1000</v>
      </c>
      <c r="V27" s="1">
        <f t="shared" si="7"/>
        <v>4.1742610625011035E-3</v>
      </c>
    </row>
    <row r="28" spans="1:22">
      <c r="A28" s="33" t="s">
        <v>50</v>
      </c>
      <c r="B28" s="18" t="s">
        <v>52</v>
      </c>
      <c r="C28" s="34">
        <v>50499.703999999998</v>
      </c>
      <c r="D28" s="34">
        <v>2.9999999999999997E-4</v>
      </c>
      <c r="E28" s="1">
        <f t="shared" si="0"/>
        <v>-6801.3644784268536</v>
      </c>
      <c r="F28" s="1">
        <f t="shared" si="1"/>
        <v>-6801.5</v>
      </c>
      <c r="G28" s="1">
        <f t="shared" si="2"/>
        <v>4.1997999993327539E-2</v>
      </c>
      <c r="I28" s="1">
        <f t="shared" si="3"/>
        <v>4.1997999993327539E-2</v>
      </c>
      <c r="P28" s="1">
        <f t="shared" si="4"/>
        <v>4.25017685826529E-2</v>
      </c>
      <c r="Q28" s="35">
        <f t="shared" si="5"/>
        <v>35481.203999999998</v>
      </c>
      <c r="R28" s="1">
        <f t="shared" si="6"/>
        <v>2.5378279159086424E-7</v>
      </c>
      <c r="S28" s="18">
        <v>1</v>
      </c>
      <c r="T28" s="1">
        <f t="shared" si="8"/>
        <v>2.5378279159086424E-7</v>
      </c>
      <c r="U28" s="1">
        <v>0</v>
      </c>
      <c r="V28" s="1">
        <f t="shared" si="7"/>
        <v>1.373600991630635E-3</v>
      </c>
    </row>
    <row r="29" spans="1:22">
      <c r="A29" s="33" t="s">
        <v>50</v>
      </c>
      <c r="B29" s="18" t="s">
        <v>52</v>
      </c>
      <c r="C29" s="34">
        <v>50500.632700000002</v>
      </c>
      <c r="D29" s="34">
        <v>8.0000000000000004E-4</v>
      </c>
      <c r="E29" s="1">
        <f t="shared" si="0"/>
        <v>-6798.3676956040499</v>
      </c>
      <c r="F29" s="1">
        <f t="shared" si="1"/>
        <v>-6798.5</v>
      </c>
      <c r="G29" s="1">
        <f t="shared" si="2"/>
        <v>4.1000999997777399E-2</v>
      </c>
      <c r="I29" s="1">
        <f t="shared" si="3"/>
        <v>4.1000999997777399E-2</v>
      </c>
      <c r="P29" s="1">
        <f t="shared" si="4"/>
        <v>4.24722153735589E-2</v>
      </c>
      <c r="Q29" s="35">
        <f t="shared" si="5"/>
        <v>35482.132700000002</v>
      </c>
      <c r="R29" s="1">
        <f t="shared" si="6"/>
        <v>2.1644746819359034E-6</v>
      </c>
      <c r="S29" s="18">
        <v>1</v>
      </c>
      <c r="T29" s="1">
        <f t="shared" si="8"/>
        <v>2.1644746819359034E-6</v>
      </c>
      <c r="U29" s="1">
        <v>500</v>
      </c>
      <c r="V29" s="1">
        <f t="shared" si="7"/>
        <v>3.9293819590548591E-4</v>
      </c>
    </row>
    <row r="30" spans="1:22">
      <c r="A30" s="33" t="s">
        <v>50</v>
      </c>
      <c r="B30" s="18" t="s">
        <v>51</v>
      </c>
      <c r="C30" s="34">
        <v>50539.53</v>
      </c>
      <c r="D30" s="34">
        <v>2E-3</v>
      </c>
      <c r="E30" s="1">
        <f t="shared" si="0"/>
        <v>-6672.8516403731619</v>
      </c>
      <c r="F30" s="1">
        <f t="shared" si="1"/>
        <v>-6673</v>
      </c>
      <c r="G30" s="1">
        <f t="shared" si="2"/>
        <v>4.5976499997777864E-2</v>
      </c>
      <c r="I30" s="1">
        <f t="shared" si="3"/>
        <v>4.5976499997777864E-2</v>
      </c>
      <c r="P30" s="1">
        <f t="shared" si="4"/>
        <v>4.1244929951337238E-2</v>
      </c>
      <c r="Q30" s="35">
        <f t="shared" si="5"/>
        <v>35521.03</v>
      </c>
      <c r="R30" s="1">
        <f t="shared" si="6"/>
        <v>2.2387755104374154E-5</v>
      </c>
      <c r="S30" s="18">
        <v>0.4</v>
      </c>
      <c r="T30" s="1">
        <f t="shared" si="8"/>
        <v>8.9551020417496616E-6</v>
      </c>
      <c r="U30" s="1">
        <v>1000</v>
      </c>
      <c r="V30" s="1">
        <f t="shared" si="7"/>
        <v>-3.0794644001293963E-4</v>
      </c>
    </row>
    <row r="31" spans="1:22">
      <c r="A31" s="33" t="s">
        <v>50</v>
      </c>
      <c r="B31" s="18" t="s">
        <v>51</v>
      </c>
      <c r="C31" s="34">
        <v>50540.458700000003</v>
      </c>
      <c r="D31" s="34">
        <v>5.0000000000000001E-4</v>
      </c>
      <c r="E31" s="1">
        <f t="shared" si="0"/>
        <v>-6669.8548575503582</v>
      </c>
      <c r="F31" s="1">
        <f t="shared" si="1"/>
        <v>-6670</v>
      </c>
      <c r="G31" s="1">
        <f t="shared" si="2"/>
        <v>4.4979500002227724E-2</v>
      </c>
      <c r="I31" s="1">
        <f t="shared" si="3"/>
        <v>4.4979500002227724E-2</v>
      </c>
      <c r="P31" s="1">
        <f t="shared" si="4"/>
        <v>4.1215808160165665E-2</v>
      </c>
      <c r="Q31" s="35">
        <f t="shared" si="5"/>
        <v>35521.958700000003</v>
      </c>
      <c r="R31" s="1">
        <f t="shared" si="6"/>
        <v>1.4165376282004491E-5</v>
      </c>
      <c r="S31" s="18">
        <v>1</v>
      </c>
      <c r="T31" s="1">
        <f t="shared" si="8"/>
        <v>1.4165376282004491E-5</v>
      </c>
      <c r="U31" s="1">
        <v>1500</v>
      </c>
      <c r="V31" s="1">
        <f t="shared" si="7"/>
        <v>-7.2905291612464164E-4</v>
      </c>
    </row>
    <row r="32" spans="1:22">
      <c r="A32" s="33" t="s">
        <v>50</v>
      </c>
      <c r="B32" s="18" t="s">
        <v>51</v>
      </c>
      <c r="C32" s="34">
        <v>50547.5841</v>
      </c>
      <c r="D32" s="34">
        <v>8.0000000000000004E-4</v>
      </c>
      <c r="E32" s="1">
        <f t="shared" si="0"/>
        <v>-6646.862205105539</v>
      </c>
      <c r="F32" s="1">
        <f t="shared" si="1"/>
        <v>-6647</v>
      </c>
      <c r="G32" s="1">
        <f t="shared" si="2"/>
        <v>4.2702499995357357E-2</v>
      </c>
      <c r="I32" s="1">
        <f t="shared" si="3"/>
        <v>4.2702499995357357E-2</v>
      </c>
      <c r="P32" s="1">
        <f t="shared" si="4"/>
        <v>4.0992875709196026E-2</v>
      </c>
      <c r="Q32" s="35">
        <f t="shared" si="5"/>
        <v>35529.0841</v>
      </c>
      <c r="R32" s="1">
        <f t="shared" si="6"/>
        <v>2.9228151998326393E-6</v>
      </c>
      <c r="S32" s="18">
        <v>1</v>
      </c>
      <c r="T32" s="1">
        <f t="shared" si="8"/>
        <v>2.9228151998326393E-6</v>
      </c>
      <c r="U32" s="1">
        <v>2000</v>
      </c>
      <c r="V32" s="1">
        <f t="shared" si="7"/>
        <v>-8.7038123242961975E-4</v>
      </c>
    </row>
    <row r="33" spans="1:22">
      <c r="A33" s="33" t="s">
        <v>50</v>
      </c>
      <c r="B33" s="18" t="s">
        <v>51</v>
      </c>
      <c r="C33" s="34">
        <v>51228.411999999997</v>
      </c>
      <c r="D33" s="34">
        <v>5.0000000000000001E-4</v>
      </c>
      <c r="E33" s="1">
        <f t="shared" si="0"/>
        <v>-4449.9273973133331</v>
      </c>
      <c r="F33" s="1">
        <f t="shared" si="1"/>
        <v>-4450</v>
      </c>
      <c r="G33" s="1">
        <f t="shared" si="2"/>
        <v>2.2499499995319638E-2</v>
      </c>
      <c r="I33" s="1">
        <f t="shared" si="3"/>
        <v>2.2499499995319638E-2</v>
      </c>
      <c r="P33" s="1">
        <f t="shared" si="4"/>
        <v>2.2427126703869669E-2</v>
      </c>
      <c r="Q33" s="35">
        <f t="shared" si="5"/>
        <v>36209.911999999997</v>
      </c>
      <c r="R33" s="1">
        <f t="shared" si="6"/>
        <v>5.2378933153021418E-9</v>
      </c>
      <c r="S33" s="18">
        <v>1</v>
      </c>
      <c r="T33" s="1">
        <f t="shared" si="8"/>
        <v>5.2378933153021418E-9</v>
      </c>
      <c r="U33" s="1">
        <v>2500</v>
      </c>
      <c r="V33" s="1">
        <f t="shared" si="7"/>
        <v>-7.3193138892787418E-4</v>
      </c>
    </row>
    <row r="34" spans="1:22">
      <c r="A34" s="33" t="s">
        <v>50</v>
      </c>
      <c r="B34" s="18" t="s">
        <v>52</v>
      </c>
      <c r="C34" s="34">
        <v>51228.567799999997</v>
      </c>
      <c r="D34" s="34">
        <v>1E-4</v>
      </c>
      <c r="E34" s="1">
        <f t="shared" si="0"/>
        <v>-4449.4246528707881</v>
      </c>
      <c r="F34" s="1">
        <f t="shared" si="1"/>
        <v>-4449.5</v>
      </c>
      <c r="G34" s="1">
        <f t="shared" si="2"/>
        <v>2.3349999995843973E-2</v>
      </c>
      <c r="I34" s="1">
        <f t="shared" si="3"/>
        <v>2.3349999995843973E-2</v>
      </c>
      <c r="P34" s="1">
        <f t="shared" si="4"/>
        <v>2.2423516266260837E-2</v>
      </c>
      <c r="Q34" s="35">
        <f t="shared" si="5"/>
        <v>36210.067799999997</v>
      </c>
      <c r="R34" s="1">
        <f t="shared" si="6"/>
        <v>8.5837210118227696E-7</v>
      </c>
      <c r="S34" s="18">
        <v>1</v>
      </c>
      <c r="T34" s="1">
        <f t="shared" si="8"/>
        <v>8.5837210118227696E-7</v>
      </c>
      <c r="U34" s="1">
        <v>3000</v>
      </c>
      <c r="V34" s="1">
        <f t="shared" si="7"/>
        <v>-3.1370338561940558E-4</v>
      </c>
    </row>
    <row r="35" spans="1:22">
      <c r="A35" s="33" t="s">
        <v>50</v>
      </c>
      <c r="B35" s="18" t="s">
        <v>51</v>
      </c>
      <c r="C35" s="34">
        <v>51236.469230000002</v>
      </c>
      <c r="D35" s="34">
        <v>1E-4</v>
      </c>
      <c r="E35" s="1">
        <f t="shared" si="0"/>
        <v>-4423.9278619808356</v>
      </c>
      <c r="F35" s="1">
        <f t="shared" si="1"/>
        <v>-4424</v>
      </c>
      <c r="G35" s="1">
        <f t="shared" si="2"/>
        <v>2.2355499997502193E-2</v>
      </c>
      <c r="I35" s="1">
        <f t="shared" si="3"/>
        <v>2.2355499997502193E-2</v>
      </c>
      <c r="P35" s="1">
        <f t="shared" si="4"/>
        <v>2.223975493405049E-2</v>
      </c>
      <c r="Q35" s="35">
        <f t="shared" si="5"/>
        <v>36217.969230000002</v>
      </c>
      <c r="R35" s="1">
        <f t="shared" si="6"/>
        <v>1.3396919713438674E-8</v>
      </c>
      <c r="S35" s="18">
        <v>1</v>
      </c>
      <c r="T35" s="1">
        <f t="shared" si="8"/>
        <v>1.3396919713438674E-8</v>
      </c>
      <c r="U35" s="1">
        <v>3500</v>
      </c>
      <c r="V35" s="1">
        <f t="shared" si="7"/>
        <v>3.8430277749578693E-4</v>
      </c>
    </row>
    <row r="36" spans="1:22">
      <c r="A36" s="33" t="s">
        <v>50</v>
      </c>
      <c r="B36" s="18" t="s">
        <v>52</v>
      </c>
      <c r="C36" s="34">
        <v>51236.6253</v>
      </c>
      <c r="D36" s="34">
        <v>2.9999999999999997E-4</v>
      </c>
      <c r="E36" s="1">
        <f t="shared" si="0"/>
        <v>-4423.4242462866987</v>
      </c>
      <c r="F36" s="1">
        <f t="shared" si="1"/>
        <v>-4423.5</v>
      </c>
      <c r="G36" s="1">
        <f t="shared" si="2"/>
        <v>2.347600000211969E-2</v>
      </c>
      <c r="I36" s="1">
        <f t="shared" si="3"/>
        <v>2.347600000211969E-2</v>
      </c>
      <c r="P36" s="1">
        <f t="shared" si="4"/>
        <v>2.2236159044905973E-2</v>
      </c>
      <c r="Q36" s="35">
        <f t="shared" si="5"/>
        <v>36218.1253</v>
      </c>
      <c r="R36" s="1">
        <f t="shared" si="6"/>
        <v>1.537205599184626E-6</v>
      </c>
      <c r="S36" s="18">
        <v>1</v>
      </c>
      <c r="T36" s="1">
        <f t="shared" si="8"/>
        <v>1.537205599184626E-6</v>
      </c>
      <c r="U36" s="1">
        <v>4000</v>
      </c>
      <c r="V36" s="1">
        <f t="shared" si="7"/>
        <v>1.3620871004177025E-3</v>
      </c>
    </row>
    <row r="37" spans="1:22">
      <c r="A37" s="33" t="s">
        <v>50</v>
      </c>
      <c r="B37" s="18" t="s">
        <v>51</v>
      </c>
      <c r="C37" s="34">
        <v>51237.398500000003</v>
      </c>
      <c r="D37" s="34">
        <v>4.0000000000000002E-4</v>
      </c>
      <c r="E37" s="1">
        <f t="shared" si="0"/>
        <v>-4420.929239849107</v>
      </c>
      <c r="F37" s="1">
        <f t="shared" si="1"/>
        <v>-4421</v>
      </c>
      <c r="G37" s="1">
        <f t="shared" si="2"/>
        <v>2.1928499998466577E-2</v>
      </c>
      <c r="I37" s="1">
        <f t="shared" si="3"/>
        <v>2.1928499998466577E-2</v>
      </c>
      <c r="P37" s="1">
        <f t="shared" si="4"/>
        <v>2.221818379585578E-2</v>
      </c>
      <c r="Q37" s="35">
        <f t="shared" si="5"/>
        <v>36218.898500000003</v>
      </c>
      <c r="R37" s="1">
        <f t="shared" si="6"/>
        <v>8.3916702469828345E-8</v>
      </c>
      <c r="S37" s="18">
        <v>1</v>
      </c>
      <c r="T37" s="1">
        <f t="shared" si="8"/>
        <v>8.3916702469828345E-8</v>
      </c>
      <c r="U37" s="1">
        <v>4500</v>
      </c>
      <c r="V37" s="1">
        <f t="shared" si="7"/>
        <v>2.6196495831463419E-3</v>
      </c>
    </row>
    <row r="38" spans="1:22">
      <c r="A38" s="33" t="s">
        <v>50</v>
      </c>
      <c r="B38" s="18" t="s">
        <v>52</v>
      </c>
      <c r="C38" s="34">
        <v>51237.554700000001</v>
      </c>
      <c r="D38" s="34">
        <v>2.0000000000000001E-4</v>
      </c>
      <c r="E38" s="1">
        <f t="shared" si="0"/>
        <v>-4420.4252046634574</v>
      </c>
      <c r="F38" s="1">
        <f t="shared" si="1"/>
        <v>-4420.5</v>
      </c>
      <c r="G38" s="1">
        <f t="shared" si="2"/>
        <v>2.317899999616202E-2</v>
      </c>
      <c r="I38" s="1">
        <f t="shared" si="3"/>
        <v>2.317899999616202E-2</v>
      </c>
      <c r="P38" s="1">
        <f t="shared" si="4"/>
        <v>2.221458958538022E-2</v>
      </c>
      <c r="Q38" s="35">
        <f t="shared" si="5"/>
        <v>36219.054700000001</v>
      </c>
      <c r="R38" s="1">
        <f t="shared" si="6"/>
        <v>9.3008744042431985E-7</v>
      </c>
      <c r="S38" s="18">
        <v>1</v>
      </c>
      <c r="T38" s="1">
        <f t="shared" si="8"/>
        <v>9.3008744042431985E-7</v>
      </c>
      <c r="U38" s="1">
        <v>5000</v>
      </c>
      <c r="V38" s="1">
        <f t="shared" si="7"/>
        <v>4.1569902256817053E-3</v>
      </c>
    </row>
    <row r="39" spans="1:22">
      <c r="A39" s="33" t="s">
        <v>50</v>
      </c>
      <c r="B39" s="18" t="s">
        <v>51</v>
      </c>
      <c r="C39" s="34">
        <v>51238.3315</v>
      </c>
      <c r="D39" s="34">
        <v>5.9999999999999995E-4</v>
      </c>
      <c r="E39" s="1">
        <f t="shared" si="0"/>
        <v>-4417.9185815378596</v>
      </c>
      <c r="F39" s="1">
        <f t="shared" si="1"/>
        <v>-4418</v>
      </c>
      <c r="G39" s="1">
        <f t="shared" si="2"/>
        <v>2.5231499996152706E-2</v>
      </c>
      <c r="I39" s="1">
        <f t="shared" si="3"/>
        <v>2.5231499996152706E-2</v>
      </c>
      <c r="P39" s="1">
        <f t="shared" si="4"/>
        <v>2.219662272967482E-2</v>
      </c>
      <c r="Q39" s="35">
        <f t="shared" si="5"/>
        <v>36219.8315</v>
      </c>
      <c r="R39" s="1">
        <f t="shared" si="6"/>
        <v>9.21048002258429E-6</v>
      </c>
      <c r="S39" s="18">
        <v>1</v>
      </c>
      <c r="T39" s="1">
        <f t="shared" si="8"/>
        <v>9.21048002258429E-6</v>
      </c>
      <c r="U39" s="1">
        <v>5500</v>
      </c>
      <c r="V39" s="1">
        <f t="shared" si="7"/>
        <v>5.9741090280237899E-3</v>
      </c>
    </row>
    <row r="40" spans="1:22">
      <c r="A40" s="33" t="s">
        <v>50</v>
      </c>
      <c r="B40" s="18" t="s">
        <v>52</v>
      </c>
      <c r="C40" s="34">
        <v>51238.48</v>
      </c>
      <c r="D40" s="34"/>
      <c r="E40" s="1">
        <f t="shared" si="0"/>
        <v>-4417.4393931571194</v>
      </c>
      <c r="F40" s="1">
        <f t="shared" si="1"/>
        <v>-4417.5</v>
      </c>
      <c r="G40" s="1">
        <f t="shared" si="2"/>
        <v>1.8781999999191612E-2</v>
      </c>
      <c r="I40" s="1">
        <f t="shared" si="3"/>
        <v>1.8781999999191612E-2</v>
      </c>
      <c r="P40" s="1">
        <f t="shared" si="4"/>
        <v>2.2193030197868217E-2</v>
      </c>
      <c r="Q40" s="35">
        <f t="shared" si="5"/>
        <v>36219.980000000003</v>
      </c>
      <c r="R40" s="1">
        <f t="shared" si="6"/>
        <v>1.1635127016283761E-5</v>
      </c>
      <c r="S40" s="18">
        <v>0.4</v>
      </c>
      <c r="T40" s="1">
        <f t="shared" si="8"/>
        <v>4.6540508065135049E-6</v>
      </c>
      <c r="U40" s="1">
        <v>6000</v>
      </c>
      <c r="V40" s="1">
        <f t="shared" si="7"/>
        <v>8.071005990172601E-3</v>
      </c>
    </row>
    <row r="41" spans="1:22">
      <c r="A41" s="33" t="s">
        <v>50</v>
      </c>
      <c r="B41" s="18" t="s">
        <v>51</v>
      </c>
      <c r="C41" s="34">
        <v>51242.356599999999</v>
      </c>
      <c r="D41" s="34">
        <v>2.0000000000000001E-4</v>
      </c>
      <c r="E41" s="1">
        <f t="shared" si="0"/>
        <v>-4404.9301562767296</v>
      </c>
      <c r="F41" s="1">
        <f t="shared" si="1"/>
        <v>-4405</v>
      </c>
      <c r="G41" s="1">
        <f t="shared" si="2"/>
        <v>2.1644499996909872E-2</v>
      </c>
      <c r="I41" s="1">
        <f t="shared" si="3"/>
        <v>2.1644499996909872E-2</v>
      </c>
      <c r="P41" s="1">
        <f t="shared" si="4"/>
        <v>2.2103307830605136E-2</v>
      </c>
      <c r="Q41" s="35">
        <f t="shared" si="5"/>
        <v>36223.856599999999</v>
      </c>
      <c r="R41" s="1">
        <f t="shared" si="6"/>
        <v>2.105046282601412E-7</v>
      </c>
      <c r="S41" s="18">
        <v>1</v>
      </c>
      <c r="T41" s="1">
        <f t="shared" si="8"/>
        <v>2.105046282601412E-7</v>
      </c>
      <c r="U41" s="1">
        <v>6500</v>
      </c>
      <c r="V41" s="1">
        <f t="shared" si="7"/>
        <v>1.0447681112128135E-2</v>
      </c>
    </row>
    <row r="42" spans="1:22">
      <c r="A42" s="33" t="s">
        <v>50</v>
      </c>
      <c r="B42" s="18" t="s">
        <v>52</v>
      </c>
      <c r="C42" s="34">
        <v>51242.5144</v>
      </c>
      <c r="D42" s="34">
        <v>2.0000000000000001E-4</v>
      </c>
      <c r="E42" s="1">
        <f t="shared" si="0"/>
        <v>-4404.4209581186169</v>
      </c>
      <c r="F42" s="1">
        <f t="shared" si="1"/>
        <v>-4404.5</v>
      </c>
      <c r="G42" s="1">
        <f t="shared" si="2"/>
        <v>2.449499999784166E-2</v>
      </c>
      <c r="I42" s="1">
        <f t="shared" si="3"/>
        <v>2.449499999784166E-2</v>
      </c>
      <c r="P42" s="1">
        <f t="shared" si="4"/>
        <v>2.2099722573030688E-2</v>
      </c>
      <c r="Q42" s="35">
        <f t="shared" si="5"/>
        <v>36224.0144</v>
      </c>
      <c r="R42" s="1">
        <f t="shared" si="6"/>
        <v>5.7373539418090833E-6</v>
      </c>
      <c r="S42" s="18">
        <v>1</v>
      </c>
      <c r="T42" s="1">
        <f t="shared" si="8"/>
        <v>5.7373539418090833E-6</v>
      </c>
      <c r="U42" s="1">
        <v>7000</v>
      </c>
      <c r="V42" s="1">
        <f t="shared" si="7"/>
        <v>1.3104134393890392E-2</v>
      </c>
    </row>
    <row r="43" spans="1:22">
      <c r="A43" s="33" t="s">
        <v>50</v>
      </c>
      <c r="B43" s="18" t="s">
        <v>51</v>
      </c>
      <c r="C43" s="34">
        <v>51250.412499999999</v>
      </c>
      <c r="D43" s="34">
        <v>5.0000000000000001E-4</v>
      </c>
      <c r="E43" s="1">
        <f t="shared" si="0"/>
        <v>-4378.9349126651032</v>
      </c>
      <c r="F43" s="1">
        <f t="shared" si="1"/>
        <v>-4379</v>
      </c>
      <c r="G43" s="1">
        <f t="shared" si="2"/>
        <v>2.0170499999949243E-2</v>
      </c>
      <c r="I43" s="1">
        <f t="shared" si="3"/>
        <v>2.0170499999949243E-2</v>
      </c>
      <c r="P43" s="1">
        <f t="shared" si="4"/>
        <v>2.1917245422573853E-2</v>
      </c>
      <c r="Q43" s="35">
        <f t="shared" si="5"/>
        <v>36231.912499999999</v>
      </c>
      <c r="R43" s="1">
        <f t="shared" si="6"/>
        <v>3.0511195714600268E-6</v>
      </c>
      <c r="S43" s="18">
        <v>1</v>
      </c>
      <c r="T43" s="1">
        <f t="shared" si="8"/>
        <v>3.0511195714600268E-6</v>
      </c>
      <c r="U43" s="1">
        <v>7500</v>
      </c>
      <c r="V43" s="1">
        <f t="shared" si="7"/>
        <v>1.6040365835459373E-2</v>
      </c>
    </row>
    <row r="44" spans="1:22">
      <c r="A44" s="33" t="s">
        <v>50</v>
      </c>
      <c r="B44" s="18" t="s">
        <v>52</v>
      </c>
      <c r="C44" s="34">
        <v>51250.565999999999</v>
      </c>
      <c r="D44" s="34"/>
      <c r="E44" s="1">
        <f t="shared" si="0"/>
        <v>-4378.4395899954579</v>
      </c>
      <c r="F44" s="1">
        <f t="shared" si="1"/>
        <v>-4378.5</v>
      </c>
      <c r="G44" s="1">
        <f t="shared" si="2"/>
        <v>1.8721000000368804E-2</v>
      </c>
      <c r="I44" s="1">
        <f t="shared" si="3"/>
        <v>1.8721000000368804E-2</v>
      </c>
      <c r="P44" s="1">
        <f t="shared" si="4"/>
        <v>2.191367471346372E-2</v>
      </c>
      <c r="Q44" s="35">
        <f t="shared" si="5"/>
        <v>36232.065999999999</v>
      </c>
      <c r="R44" s="1">
        <f t="shared" si="6"/>
        <v>1.0193171823635703E-5</v>
      </c>
      <c r="S44" s="18">
        <v>0.8</v>
      </c>
      <c r="T44" s="1">
        <f t="shared" si="8"/>
        <v>8.1545374589085637E-6</v>
      </c>
      <c r="U44" s="1">
        <v>8000</v>
      </c>
      <c r="V44" s="1">
        <f t="shared" si="7"/>
        <v>1.9256375436835078E-2</v>
      </c>
    </row>
    <row r="45" spans="1:22">
      <c r="A45" s="33" t="s">
        <v>50</v>
      </c>
      <c r="B45" s="18" t="s">
        <v>52</v>
      </c>
      <c r="C45" s="34">
        <v>51262.345000000001</v>
      </c>
      <c r="D45" s="34">
        <v>1E-3</v>
      </c>
      <c r="E45" s="1">
        <f t="shared" si="0"/>
        <v>-4340.4304321730633</v>
      </c>
      <c r="F45" s="1">
        <f t="shared" si="1"/>
        <v>-4340.5</v>
      </c>
      <c r="G45" s="1">
        <f t="shared" si="2"/>
        <v>2.1559000000706874E-2</v>
      </c>
      <c r="I45" s="1">
        <f t="shared" si="3"/>
        <v>2.1559000000706874E-2</v>
      </c>
      <c r="P45" s="1">
        <f t="shared" si="4"/>
        <v>2.1643119451988983E-2</v>
      </c>
      <c r="Q45" s="35">
        <f t="shared" si="5"/>
        <v>36243.845000000001</v>
      </c>
      <c r="R45" s="1">
        <f t="shared" si="6"/>
        <v>7.0760820840031869E-9</v>
      </c>
      <c r="S45" s="18">
        <v>0.8</v>
      </c>
      <c r="T45" s="1">
        <f t="shared" si="8"/>
        <v>5.6608656672025497E-9</v>
      </c>
      <c r="U45" s="1">
        <v>8500</v>
      </c>
      <c r="V45" s="1">
        <f t="shared" si="7"/>
        <v>2.2752163198017508E-2</v>
      </c>
    </row>
    <row r="46" spans="1:22">
      <c r="A46" s="33" t="s">
        <v>50</v>
      </c>
      <c r="B46" s="18" t="s">
        <v>51</v>
      </c>
      <c r="C46" s="34">
        <v>51262.499000000003</v>
      </c>
      <c r="D46" s="34">
        <v>1E-3</v>
      </c>
      <c r="E46" s="1">
        <f t="shared" si="0"/>
        <v>-4339.9334960745209</v>
      </c>
      <c r="F46" s="1">
        <f t="shared" si="1"/>
        <v>-4340</v>
      </c>
      <c r="G46" s="1">
        <f t="shared" si="2"/>
        <v>2.0609500003047287E-2</v>
      </c>
      <c r="I46" s="1">
        <f t="shared" si="3"/>
        <v>2.0609500003047287E-2</v>
      </c>
      <c r="P46" s="1">
        <f t="shared" si="4"/>
        <v>2.1639570285797154E-2</v>
      </c>
      <c r="Q46" s="35">
        <f t="shared" si="5"/>
        <v>36243.999000000003</v>
      </c>
      <c r="R46" s="1">
        <f t="shared" si="6"/>
        <v>1.0610447874043892E-6</v>
      </c>
      <c r="S46" s="18">
        <v>0.8</v>
      </c>
      <c r="T46" s="1">
        <f t="shared" si="8"/>
        <v>8.4883582992351143E-7</v>
      </c>
      <c r="U46" s="1">
        <v>9000</v>
      </c>
      <c r="V46" s="1">
        <f t="shared" si="7"/>
        <v>2.6527729119006659E-2</v>
      </c>
    </row>
    <row r="47" spans="1:22">
      <c r="A47" s="33" t="s">
        <v>50</v>
      </c>
      <c r="B47" s="18" t="s">
        <v>51</v>
      </c>
      <c r="C47" s="34">
        <v>51263.427100000001</v>
      </c>
      <c r="D47" s="34">
        <v>1E-4</v>
      </c>
      <c r="E47" s="1">
        <f t="shared" si="0"/>
        <v>-4336.9386493664078</v>
      </c>
      <c r="F47" s="1">
        <f t="shared" si="1"/>
        <v>-4337</v>
      </c>
      <c r="G47" s="1">
        <f t="shared" si="2"/>
        <v>1.9012500000826549E-2</v>
      </c>
      <c r="I47" s="1">
        <f t="shared" si="3"/>
        <v>1.9012500000826549E-2</v>
      </c>
      <c r="P47" s="1">
        <f t="shared" si="4"/>
        <v>2.1618281163987525E-2</v>
      </c>
      <c r="Q47" s="35">
        <f t="shared" si="5"/>
        <v>36244.927100000001</v>
      </c>
      <c r="R47" s="1">
        <f t="shared" si="6"/>
        <v>6.7900954702845678E-6</v>
      </c>
      <c r="S47" s="18">
        <v>1</v>
      </c>
      <c r="T47" s="1">
        <f t="shared" si="8"/>
        <v>6.7900954702845678E-6</v>
      </c>
      <c r="U47" s="1">
        <v>9500</v>
      </c>
      <c r="V47" s="1">
        <f t="shared" si="7"/>
        <v>3.0583073199802531E-2</v>
      </c>
    </row>
    <row r="48" spans="1:22">
      <c r="A48" s="33" t="s">
        <v>50</v>
      </c>
      <c r="B48" s="18" t="s">
        <v>52</v>
      </c>
      <c r="C48" s="34">
        <v>51349.423000000003</v>
      </c>
      <c r="D48" s="34">
        <v>1E-4</v>
      </c>
      <c r="E48" s="1">
        <f t="shared" si="0"/>
        <v>-4059.4421101713747</v>
      </c>
      <c r="F48" s="1">
        <f t="shared" si="1"/>
        <v>-4059.5</v>
      </c>
      <c r="G48" s="1">
        <f t="shared" si="2"/>
        <v>1.7939999997906853E-2</v>
      </c>
      <c r="I48" s="1">
        <f t="shared" si="3"/>
        <v>1.7939999997906853E-2</v>
      </c>
      <c r="P48" s="1">
        <f t="shared" si="4"/>
        <v>1.9692592561070182E-2</v>
      </c>
      <c r="Q48" s="35">
        <f t="shared" si="5"/>
        <v>36330.923000000003</v>
      </c>
      <c r="R48" s="1">
        <f t="shared" si="6"/>
        <v>3.0715806924554079E-6</v>
      </c>
      <c r="S48" s="18">
        <v>1</v>
      </c>
      <c r="T48" s="1">
        <f t="shared" si="8"/>
        <v>3.0715806924554079E-6</v>
      </c>
    </row>
    <row r="49" spans="1:20">
      <c r="A49" s="33" t="s">
        <v>50</v>
      </c>
      <c r="B49" s="18" t="s">
        <v>51</v>
      </c>
      <c r="C49" s="34">
        <v>51356.400199999996</v>
      </c>
      <c r="D49" s="34">
        <v>5.0000000000000001E-4</v>
      </c>
      <c r="E49" s="1">
        <f t="shared" si="0"/>
        <v>-4036.9276780499613</v>
      </c>
      <c r="F49" s="1">
        <f t="shared" si="1"/>
        <v>-4037</v>
      </c>
      <c r="G49" s="1">
        <f t="shared" si="2"/>
        <v>2.2412499994970858E-2</v>
      </c>
      <c r="I49" s="1">
        <f t="shared" si="3"/>
        <v>2.2412499994970858E-2</v>
      </c>
      <c r="P49" s="1">
        <f t="shared" si="4"/>
        <v>1.9540232652477518E-2</v>
      </c>
      <c r="Q49" s="35">
        <f t="shared" si="5"/>
        <v>36337.900199999996</v>
      </c>
      <c r="R49" s="1">
        <f t="shared" si="6"/>
        <v>8.2499196867537569E-6</v>
      </c>
      <c r="S49" s="18">
        <v>1</v>
      </c>
      <c r="T49" s="1">
        <f t="shared" si="8"/>
        <v>8.2499196867537569E-6</v>
      </c>
    </row>
    <row r="50" spans="1:20">
      <c r="A50" s="33" t="s">
        <v>50</v>
      </c>
      <c r="B50" s="18" t="s">
        <v>52</v>
      </c>
      <c r="C50" s="34">
        <v>51675.43</v>
      </c>
      <c r="D50" s="34">
        <v>8.0000000000000004E-4</v>
      </c>
      <c r="E50" s="1">
        <f t="shared" si="0"/>
        <v>-3007.4638850076994</v>
      </c>
      <c r="F50" s="1">
        <f t="shared" si="1"/>
        <v>-3007.5</v>
      </c>
      <c r="G50" s="1">
        <f t="shared" si="2"/>
        <v>1.1191999998118263E-2</v>
      </c>
      <c r="I50" s="1">
        <f t="shared" si="3"/>
        <v>1.1191999998118263E-2</v>
      </c>
      <c r="O50" s="1">
        <f t="shared" ref="O50:O65" ca="1" si="9">+C$11+C$12*$F50</f>
        <v>1.2650585236281469E-2</v>
      </c>
      <c r="P50" s="1">
        <f t="shared" si="4"/>
        <v>1.3174938909482736E-2</v>
      </c>
      <c r="Q50" s="35">
        <f t="shared" si="5"/>
        <v>36656.93</v>
      </c>
      <c r="R50" s="1">
        <f t="shared" si="6"/>
        <v>3.9320467262033236E-6</v>
      </c>
      <c r="S50" s="18">
        <v>1</v>
      </c>
      <c r="T50" s="1">
        <f t="shared" si="8"/>
        <v>3.9320467262033236E-6</v>
      </c>
    </row>
    <row r="51" spans="1:20">
      <c r="A51" s="33" t="s">
        <v>50</v>
      </c>
      <c r="B51" s="18" t="s">
        <v>52</v>
      </c>
      <c r="C51" s="34">
        <v>51715.411</v>
      </c>
      <c r="D51" s="34"/>
      <c r="E51" s="1">
        <f t="shared" si="0"/>
        <v>-2878.4508839976934</v>
      </c>
      <c r="F51" s="1">
        <f t="shared" si="1"/>
        <v>-2878.5</v>
      </c>
      <c r="G51" s="1">
        <f t="shared" si="2"/>
        <v>1.5221000001474749E-2</v>
      </c>
      <c r="I51" s="1">
        <f t="shared" si="3"/>
        <v>1.5221000001474749E-2</v>
      </c>
      <c r="O51" s="1">
        <f t="shared" ca="1" si="9"/>
        <v>1.2110848586381276E-2</v>
      </c>
      <c r="P51" s="1">
        <f t="shared" si="4"/>
        <v>1.2460968769426008E-2</v>
      </c>
      <c r="Q51" s="35">
        <f t="shared" si="5"/>
        <v>36696.911</v>
      </c>
      <c r="R51" s="1">
        <f t="shared" si="6"/>
        <v>7.6177724018844907E-6</v>
      </c>
      <c r="S51" s="18">
        <v>0.8</v>
      </c>
      <c r="T51" s="1">
        <f t="shared" si="8"/>
        <v>6.0942179215075931E-6</v>
      </c>
    </row>
    <row r="52" spans="1:20">
      <c r="A52" s="33" t="s">
        <v>53</v>
      </c>
      <c r="B52" s="36" t="s">
        <v>51</v>
      </c>
      <c r="C52" s="34">
        <v>51731.367200000001</v>
      </c>
      <c r="D52" s="34">
        <v>2.0000000000000001E-4</v>
      </c>
      <c r="E52" s="1">
        <f t="shared" si="0"/>
        <v>-2826.9624958454228</v>
      </c>
      <c r="F52" s="1">
        <f t="shared" si="1"/>
        <v>-2827</v>
      </c>
      <c r="G52" s="1">
        <f t="shared" si="2"/>
        <v>1.1622500001976732E-2</v>
      </c>
      <c r="I52" s="1">
        <f t="shared" si="3"/>
        <v>1.1622500001976732E-2</v>
      </c>
      <c r="O52" s="1">
        <f t="shared" ca="1" si="9"/>
        <v>1.1895372326924997E-2</v>
      </c>
      <c r="P52" s="1">
        <f t="shared" si="4"/>
        <v>1.2181135674286213E-2</v>
      </c>
      <c r="Q52" s="35">
        <f t="shared" si="5"/>
        <v>36712.867200000001</v>
      </c>
      <c r="R52" s="1">
        <f t="shared" si="6"/>
        <v>3.1207381437666547E-7</v>
      </c>
      <c r="S52" s="18">
        <v>1</v>
      </c>
      <c r="T52" s="1">
        <f t="shared" si="8"/>
        <v>3.1207381437666547E-7</v>
      </c>
    </row>
    <row r="53" spans="1:20">
      <c r="A53" s="33" t="s">
        <v>53</v>
      </c>
      <c r="B53" s="36" t="s">
        <v>52</v>
      </c>
      <c r="C53" s="34">
        <v>51840.602899999998</v>
      </c>
      <c r="D53" s="34">
        <v>2.9999999999999997E-4</v>
      </c>
      <c r="E53" s="1">
        <f t="shared" si="0"/>
        <v>-2474.4744271520826</v>
      </c>
      <c r="F53" s="1">
        <f t="shared" si="1"/>
        <v>-2474.5</v>
      </c>
      <c r="G53" s="1">
        <f t="shared" si="2"/>
        <v>7.9249999980675057E-3</v>
      </c>
      <c r="I53" s="1">
        <f t="shared" si="3"/>
        <v>7.9249999980675057E-3</v>
      </c>
      <c r="O53" s="1">
        <f t="shared" ca="1" si="9"/>
        <v>1.0420510551034936E-2</v>
      </c>
      <c r="P53" s="1">
        <f t="shared" si="4"/>
        <v>1.0345459642446295E-2</v>
      </c>
      <c r="Q53" s="35">
        <f t="shared" si="5"/>
        <v>36822.102899999998</v>
      </c>
      <c r="R53" s="1">
        <f t="shared" si="6"/>
        <v>5.8586248900662968E-6</v>
      </c>
      <c r="S53" s="18">
        <v>1</v>
      </c>
      <c r="T53" s="1">
        <f t="shared" si="8"/>
        <v>5.8586248900662968E-6</v>
      </c>
    </row>
    <row r="54" spans="1:20">
      <c r="A54" s="33" t="s">
        <v>53</v>
      </c>
      <c r="B54" s="36" t="s">
        <v>51</v>
      </c>
      <c r="C54" s="34">
        <v>51842.623599999999</v>
      </c>
      <c r="D54" s="34">
        <v>8.0000000000000004E-4</v>
      </c>
      <c r="E54" s="1">
        <f t="shared" si="0"/>
        <v>-2467.9539156305837</v>
      </c>
      <c r="F54" s="1">
        <f t="shared" si="1"/>
        <v>-2468</v>
      </c>
      <c r="G54" s="1">
        <f t="shared" si="2"/>
        <v>1.4281499999924563E-2</v>
      </c>
      <c r="I54" s="1">
        <f t="shared" si="3"/>
        <v>1.4281499999924563E-2</v>
      </c>
      <c r="O54" s="1">
        <f t="shared" ca="1" si="9"/>
        <v>1.0393314518288026E-2</v>
      </c>
      <c r="P54" s="1">
        <f t="shared" si="4"/>
        <v>1.0312916021850142E-2</v>
      </c>
      <c r="Q54" s="35">
        <f t="shared" si="5"/>
        <v>36824.123599999999</v>
      </c>
      <c r="R54" s="1">
        <f t="shared" si="6"/>
        <v>1.5749658791029E-5</v>
      </c>
      <c r="S54" s="18">
        <v>1</v>
      </c>
      <c r="T54" s="1">
        <f t="shared" si="8"/>
        <v>1.5749658791029E-5</v>
      </c>
    </row>
    <row r="55" spans="1:20">
      <c r="A55" s="33" t="s">
        <v>53</v>
      </c>
      <c r="B55" s="36" t="s">
        <v>51</v>
      </c>
      <c r="C55" s="34">
        <v>51925.36</v>
      </c>
      <c r="D55" s="34">
        <v>1E-3</v>
      </c>
      <c r="E55" s="1">
        <f t="shared" si="0"/>
        <v>-2200.9753193782512</v>
      </c>
      <c r="F55" s="1">
        <f t="shared" si="1"/>
        <v>-2201</v>
      </c>
      <c r="G55" s="1">
        <f t="shared" si="2"/>
        <v>7.648500002687797E-3</v>
      </c>
      <c r="I55" s="1">
        <f t="shared" si="3"/>
        <v>7.648500002687797E-3</v>
      </c>
      <c r="O55" s="1">
        <f t="shared" ca="1" si="9"/>
        <v>9.2761851731457661E-3</v>
      </c>
      <c r="P55" s="1">
        <f t="shared" si="4"/>
        <v>9.0169855424390433E-3</v>
      </c>
      <c r="Q55" s="35">
        <f t="shared" si="5"/>
        <v>36906.86</v>
      </c>
      <c r="R55" s="1">
        <f t="shared" si="6"/>
        <v>1.8727526725082599E-6</v>
      </c>
      <c r="S55" s="18">
        <v>0.8</v>
      </c>
      <c r="T55" s="1">
        <f t="shared" si="8"/>
        <v>1.498202138006608E-6</v>
      </c>
    </row>
    <row r="56" spans="1:20">
      <c r="A56" s="33" t="s">
        <v>53</v>
      </c>
      <c r="B56" s="36" t="s">
        <v>52</v>
      </c>
      <c r="C56" s="34">
        <v>51958.362800000003</v>
      </c>
      <c r="D56" s="34">
        <v>2.9999999999999997E-4</v>
      </c>
      <c r="E56" s="1">
        <f t="shared" si="0"/>
        <v>-2094.4799773474542</v>
      </c>
      <c r="F56" s="1">
        <f t="shared" si="1"/>
        <v>-2094.5</v>
      </c>
      <c r="G56" s="1">
        <f t="shared" si="2"/>
        <v>6.2049999978626147E-3</v>
      </c>
      <c r="I56" s="1">
        <f t="shared" si="3"/>
        <v>6.2049999978626147E-3</v>
      </c>
      <c r="O56" s="1">
        <f t="shared" ca="1" si="9"/>
        <v>8.8305886366002572E-3</v>
      </c>
      <c r="P56" s="1">
        <f t="shared" si="4"/>
        <v>8.5223273437293676E-3</v>
      </c>
      <c r="Q56" s="35">
        <f t="shared" si="5"/>
        <v>36939.862800000003</v>
      </c>
      <c r="R56" s="1">
        <f t="shared" si="6"/>
        <v>5.3700060279018489E-6</v>
      </c>
      <c r="S56" s="18">
        <v>1</v>
      </c>
      <c r="T56" s="1">
        <f t="shared" si="8"/>
        <v>5.3700060279018489E-6</v>
      </c>
    </row>
    <row r="57" spans="1:20">
      <c r="A57" s="33" t="s">
        <v>53</v>
      </c>
      <c r="B57" s="36" t="s">
        <v>51</v>
      </c>
      <c r="C57" s="34">
        <v>51967.507799999999</v>
      </c>
      <c r="D57" s="34">
        <v>4.0000000000000002E-4</v>
      </c>
      <c r="E57" s="1">
        <f t="shared" si="0"/>
        <v>-2064.970362924701</v>
      </c>
      <c r="F57" s="1">
        <f t="shared" si="1"/>
        <v>-2065</v>
      </c>
      <c r="G57" s="1">
        <f t="shared" si="2"/>
        <v>9.1844999988097697E-3</v>
      </c>
      <c r="I57" s="1">
        <f t="shared" si="3"/>
        <v>9.1844999988097697E-3</v>
      </c>
      <c r="O57" s="1">
        <f t="shared" ca="1" si="9"/>
        <v>8.7071604879796708E-3</v>
      </c>
      <c r="P57" s="1">
        <f t="shared" si="4"/>
        <v>8.3875542849800363E-3</v>
      </c>
      <c r="Q57" s="35">
        <f t="shared" si="5"/>
        <v>36949.007799999999</v>
      </c>
      <c r="R57" s="1">
        <f t="shared" si="6"/>
        <v>6.3512247079158347E-7</v>
      </c>
      <c r="S57" s="18">
        <v>1</v>
      </c>
      <c r="T57" s="1">
        <f t="shared" si="8"/>
        <v>6.3512247079158347E-7</v>
      </c>
    </row>
    <row r="58" spans="1:20">
      <c r="A58" s="33" t="s">
        <v>53</v>
      </c>
      <c r="B58" s="36" t="s">
        <v>51</v>
      </c>
      <c r="C58" s="34">
        <v>52000.356</v>
      </c>
      <c r="D58" s="34">
        <v>5.0000000000000001E-4</v>
      </c>
      <c r="E58" s="1">
        <f t="shared" si="0"/>
        <v>-1958.973893107114</v>
      </c>
      <c r="F58" s="1">
        <f t="shared" si="1"/>
        <v>-1959</v>
      </c>
      <c r="G58" s="1">
        <f t="shared" si="2"/>
        <v>8.0904999995254911E-3</v>
      </c>
      <c r="I58" s="1">
        <f t="shared" si="3"/>
        <v>8.0904999995254911E-3</v>
      </c>
      <c r="O58" s="1">
        <f t="shared" ca="1" si="9"/>
        <v>8.263655953953156E-3</v>
      </c>
      <c r="P58" s="1">
        <f t="shared" si="4"/>
        <v>7.9113218965535942E-3</v>
      </c>
      <c r="Q58" s="35">
        <f t="shared" si="5"/>
        <v>36981.856</v>
      </c>
      <c r="R58" s="1">
        <f t="shared" si="6"/>
        <v>3.2104792584607709E-8</v>
      </c>
      <c r="S58" s="18">
        <v>1</v>
      </c>
      <c r="T58" s="1">
        <f t="shared" si="8"/>
        <v>3.2104792584607709E-8</v>
      </c>
    </row>
    <row r="59" spans="1:20">
      <c r="A59" s="33" t="s">
        <v>54</v>
      </c>
      <c r="B59" s="36" t="s">
        <v>51</v>
      </c>
      <c r="C59" s="34">
        <v>52263.456700000002</v>
      </c>
      <c r="D59" s="34">
        <v>2.0000000000000001E-4</v>
      </c>
      <c r="E59" s="1">
        <f t="shared" si="0"/>
        <v>-1109.9853516790915</v>
      </c>
      <c r="F59" s="1">
        <f t="shared" si="1"/>
        <v>-1110</v>
      </c>
      <c r="G59" s="1">
        <f t="shared" si="2"/>
        <v>4.5394999979180284E-3</v>
      </c>
      <c r="I59" s="1">
        <f t="shared" si="3"/>
        <v>4.5394999979180284E-3</v>
      </c>
      <c r="O59" s="1">
        <f t="shared" ca="1" si="9"/>
        <v>4.7114356767030494E-3</v>
      </c>
      <c r="P59" s="1">
        <f t="shared" si="4"/>
        <v>4.5506554969216581E-3</v>
      </c>
      <c r="Q59" s="35">
        <f t="shared" si="5"/>
        <v>37244.956700000002</v>
      </c>
      <c r="R59" s="1">
        <f t="shared" si="6"/>
        <v>1.2444515801998445E-10</v>
      </c>
      <c r="S59" s="18">
        <v>1</v>
      </c>
      <c r="T59" s="1">
        <f t="shared" si="8"/>
        <v>1.2444515801998445E-10</v>
      </c>
    </row>
    <row r="60" spans="1:20">
      <c r="A60" s="33" t="s">
        <v>54</v>
      </c>
      <c r="B60" s="36" t="s">
        <v>51</v>
      </c>
      <c r="C60" s="34">
        <v>52298.48</v>
      </c>
      <c r="D60" s="34">
        <v>1E-3</v>
      </c>
      <c r="E60" s="1">
        <f t="shared" si="0"/>
        <v>-996.97014349835933</v>
      </c>
      <c r="F60" s="1">
        <f t="shared" si="1"/>
        <v>-997</v>
      </c>
      <c r="G60" s="1">
        <f t="shared" si="2"/>
        <v>9.2525000000023283E-3</v>
      </c>
      <c r="I60" s="1">
        <f t="shared" si="3"/>
        <v>9.2525000000023283E-3</v>
      </c>
      <c r="O60" s="1">
        <f t="shared" ca="1" si="9"/>
        <v>4.2386431074106319E-3</v>
      </c>
      <c r="P60" s="1">
        <f t="shared" si="4"/>
        <v>4.1641854493365289E-3</v>
      </c>
      <c r="Q60" s="35">
        <f t="shared" si="5"/>
        <v>37279.980000000003</v>
      </c>
      <c r="R60" s="1">
        <f t="shared" si="6"/>
        <v>2.5890944966517295E-5</v>
      </c>
      <c r="S60" s="18">
        <v>0.8</v>
      </c>
      <c r="T60" s="1">
        <f t="shared" si="8"/>
        <v>2.0712755973213839E-5</v>
      </c>
    </row>
    <row r="61" spans="1:20">
      <c r="A61" s="33" t="s">
        <v>54</v>
      </c>
      <c r="B61" s="36" t="s">
        <v>52</v>
      </c>
      <c r="C61" s="34">
        <v>52298.625999999997</v>
      </c>
      <c r="D61" s="34">
        <v>1E-3</v>
      </c>
      <c r="E61" s="1">
        <f t="shared" si="0"/>
        <v>-996.49902226210702</v>
      </c>
      <c r="F61" s="1">
        <f t="shared" si="1"/>
        <v>-996.5</v>
      </c>
      <c r="G61" s="1">
        <f t="shared" si="2"/>
        <v>3.0299999343696982E-4</v>
      </c>
      <c r="I61" s="1">
        <f t="shared" si="3"/>
        <v>3.0299999343696982E-4</v>
      </c>
      <c r="O61" s="1">
        <f t="shared" ca="1" si="9"/>
        <v>4.2365511048916386E-3</v>
      </c>
      <c r="P61" s="1">
        <f t="shared" si="4"/>
        <v>4.162507159699326E-3</v>
      </c>
      <c r="Q61" s="35">
        <f t="shared" si="5"/>
        <v>37280.125999999997</v>
      </c>
      <c r="R61" s="1">
        <f t="shared" si="6"/>
        <v>1.4895795566430483E-5</v>
      </c>
      <c r="S61" s="18">
        <v>0.8</v>
      </c>
      <c r="T61" s="1">
        <f t="shared" si="8"/>
        <v>1.1916636453144387E-5</v>
      </c>
    </row>
    <row r="62" spans="1:20">
      <c r="A62" s="33" t="s">
        <v>54</v>
      </c>
      <c r="B62" s="36" t="s">
        <v>51</v>
      </c>
      <c r="C62" s="34">
        <v>52347.438699999999</v>
      </c>
      <c r="D62" s="34">
        <v>1E-4</v>
      </c>
      <c r="E62" s="1">
        <f t="shared" si="0"/>
        <v>-838.98738137264866</v>
      </c>
      <c r="F62" s="1">
        <f t="shared" si="1"/>
        <v>-839</v>
      </c>
      <c r="G62" s="1">
        <f t="shared" si="2"/>
        <v>3.9104999959818088E-3</v>
      </c>
      <c r="I62" s="1">
        <f t="shared" si="3"/>
        <v>3.9104999959818088E-3</v>
      </c>
      <c r="O62" s="1">
        <f t="shared" ca="1" si="9"/>
        <v>3.5775703114088453E-3</v>
      </c>
      <c r="P62" s="1">
        <f t="shared" si="4"/>
        <v>3.6477704829938938E-3</v>
      </c>
      <c r="Q62" s="35">
        <f t="shared" si="5"/>
        <v>37328.938699999999</v>
      </c>
      <c r="R62" s="1">
        <f t="shared" si="6"/>
        <v>6.9026796994866945E-8</v>
      </c>
      <c r="S62" s="18">
        <v>1</v>
      </c>
      <c r="T62" s="1">
        <f t="shared" si="8"/>
        <v>6.9026796994866945E-8</v>
      </c>
    </row>
    <row r="63" spans="1:20">
      <c r="A63" s="33" t="s">
        <v>54</v>
      </c>
      <c r="B63" s="36" t="s">
        <v>52</v>
      </c>
      <c r="C63" s="34">
        <v>52347.595000000001</v>
      </c>
      <c r="D63" s="34">
        <v>5.0000000000000001E-4</v>
      </c>
      <c r="E63" s="1">
        <f t="shared" si="0"/>
        <v>-838.48302350120548</v>
      </c>
      <c r="F63" s="1">
        <f t="shared" si="1"/>
        <v>-838.5</v>
      </c>
      <c r="G63" s="1">
        <f t="shared" si="2"/>
        <v>5.2609999984269962E-3</v>
      </c>
      <c r="I63" s="1">
        <f t="shared" si="3"/>
        <v>5.2609999984269962E-3</v>
      </c>
      <c r="O63" s="1">
        <f t="shared" ca="1" si="9"/>
        <v>3.5754783088898525E-3</v>
      </c>
      <c r="P63" s="1">
        <f t="shared" si="4"/>
        <v>3.646180603255189E-3</v>
      </c>
      <c r="Q63" s="35">
        <f t="shared" si="5"/>
        <v>37329.095000000001</v>
      </c>
      <c r="R63" s="1">
        <f t="shared" si="6"/>
        <v>2.6076416790230409E-6</v>
      </c>
      <c r="S63" s="18">
        <v>1</v>
      </c>
      <c r="T63" s="1">
        <f t="shared" si="8"/>
        <v>2.6076416790230409E-6</v>
      </c>
    </row>
    <row r="64" spans="1:20">
      <c r="A64" s="33" t="s">
        <v>54</v>
      </c>
      <c r="B64" s="36" t="s">
        <v>51</v>
      </c>
      <c r="C64" s="34">
        <v>52366.340100000001</v>
      </c>
      <c r="D64" s="34">
        <v>2.0000000000000001E-4</v>
      </c>
      <c r="E64" s="1">
        <f t="shared" si="0"/>
        <v>-777.99525167877277</v>
      </c>
      <c r="F64" s="1">
        <f t="shared" si="1"/>
        <v>-778</v>
      </c>
      <c r="G64" s="1">
        <f t="shared" si="2"/>
        <v>1.4714999997522682E-3</v>
      </c>
      <c r="I64" s="1">
        <f t="shared" si="3"/>
        <v>1.4714999997522682E-3</v>
      </c>
      <c r="O64" s="1">
        <f t="shared" ca="1" si="9"/>
        <v>3.3223460040917E-3</v>
      </c>
      <c r="P64" s="1">
        <f t="shared" si="4"/>
        <v>3.4558701974695041E-3</v>
      </c>
      <c r="Q64" s="35">
        <f t="shared" si="5"/>
        <v>37347.840100000001</v>
      </c>
      <c r="R64" s="1">
        <f t="shared" si="6"/>
        <v>3.9377250815883417E-6</v>
      </c>
      <c r="S64" s="18">
        <v>1</v>
      </c>
      <c r="T64" s="1">
        <f t="shared" si="8"/>
        <v>3.9377250815883417E-6</v>
      </c>
    </row>
    <row r="65" spans="1:20">
      <c r="A65" s="33" t="s">
        <v>54</v>
      </c>
      <c r="B65" s="36" t="s">
        <v>52</v>
      </c>
      <c r="C65" s="34">
        <v>52366.497000000003</v>
      </c>
      <c r="D65" s="34">
        <v>1E-3</v>
      </c>
      <c r="E65" s="1">
        <f t="shared" si="0"/>
        <v>-777.48895769266187</v>
      </c>
      <c r="F65" s="1">
        <f t="shared" si="1"/>
        <v>-777.5</v>
      </c>
      <c r="G65" s="1">
        <f t="shared" si="2"/>
        <v>3.4220000015920959E-3</v>
      </c>
      <c r="I65" s="1">
        <f t="shared" si="3"/>
        <v>3.4220000015920959E-3</v>
      </c>
      <c r="O65" s="1">
        <f t="shared" ca="1" si="9"/>
        <v>3.3202540015727067E-3</v>
      </c>
      <c r="P65" s="1">
        <f t="shared" si="4"/>
        <v>3.4543144506662955E-3</v>
      </c>
      <c r="Q65" s="35">
        <f t="shared" si="5"/>
        <v>37347.997000000003</v>
      </c>
      <c r="R65" s="1">
        <f t="shared" si="6"/>
        <v>1.0442236189690374E-9</v>
      </c>
      <c r="S65" s="18">
        <v>0.8</v>
      </c>
      <c r="T65" s="1">
        <f t="shared" si="8"/>
        <v>8.3537889517522994E-10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B342"/>
  <sheetViews>
    <sheetView workbookViewId="0">
      <selection activeCell="E22" sqref="E22"/>
    </sheetView>
  </sheetViews>
  <sheetFormatPr defaultRowHeight="12.75"/>
  <cols>
    <col min="2" max="2" width="10.7109375" customWidth="1"/>
    <col min="5" max="6" width="12.42578125" customWidth="1"/>
    <col min="7" max="7" width="10.7109375" customWidth="1"/>
    <col min="14" max="14" width="12.140625" customWidth="1"/>
    <col min="15" max="15" width="11" customWidth="1"/>
  </cols>
  <sheetData>
    <row r="1" spans="1:28" ht="18">
      <c r="A1" s="72" t="s">
        <v>78</v>
      </c>
      <c r="D1" s="73" t="s">
        <v>79</v>
      </c>
      <c r="M1" s="74" t="s">
        <v>80</v>
      </c>
      <c r="N1" t="s">
        <v>81</v>
      </c>
      <c r="O1">
        <f ca="1">H18*J18-I18*I18</f>
        <v>1.5285088900284158</v>
      </c>
      <c r="P1" t="s">
        <v>82</v>
      </c>
      <c r="U1" s="4" t="s">
        <v>83</v>
      </c>
      <c r="V1" s="75" t="s">
        <v>84</v>
      </c>
      <c r="AA1">
        <v>1</v>
      </c>
      <c r="AB1" t="s">
        <v>85</v>
      </c>
    </row>
    <row r="2" spans="1:28">
      <c r="A2" s="115" t="s">
        <v>185</v>
      </c>
      <c r="M2" s="74" t="s">
        <v>86</v>
      </c>
      <c r="N2" t="s">
        <v>87</v>
      </c>
      <c r="O2">
        <f ca="1">+F18*J18-H18*I18</f>
        <v>-7.7638824757916183</v>
      </c>
      <c r="P2" t="s">
        <v>88</v>
      </c>
      <c r="U2">
        <v>-0.8</v>
      </c>
      <c r="V2">
        <f t="shared" ref="V2:V19" ca="1" si="0">+E$4+E$5*U2+E$6*U2^2</f>
        <v>5.5114329072707025E-2</v>
      </c>
      <c r="AA2">
        <v>2</v>
      </c>
      <c r="AB2" t="s">
        <v>89</v>
      </c>
    </row>
    <row r="3" spans="1:28">
      <c r="A3" t="s">
        <v>90</v>
      </c>
      <c r="B3" t="s">
        <v>91</v>
      </c>
      <c r="E3" s="76" t="s">
        <v>92</v>
      </c>
      <c r="F3" s="76" t="s">
        <v>93</v>
      </c>
      <c r="G3" s="76" t="s">
        <v>94</v>
      </c>
      <c r="H3" s="76" t="s">
        <v>95</v>
      </c>
      <c r="M3" s="74" t="s">
        <v>96</v>
      </c>
      <c r="N3" t="s">
        <v>97</v>
      </c>
      <c r="O3">
        <f ca="1">+F18*I18-H18*H18</f>
        <v>8.4146257918811784</v>
      </c>
      <c r="P3" t="s">
        <v>98</v>
      </c>
      <c r="U3">
        <v>-0.7</v>
      </c>
      <c r="V3">
        <f t="shared" ca="1" si="0"/>
        <v>4.4479702413983455E-2</v>
      </c>
      <c r="AA3">
        <v>3</v>
      </c>
      <c r="AB3" t="s">
        <v>99</v>
      </c>
    </row>
    <row r="4" spans="1:28">
      <c r="A4" t="s">
        <v>100</v>
      </c>
      <c r="B4" t="s">
        <v>101</v>
      </c>
      <c r="D4" s="77" t="s">
        <v>102</v>
      </c>
      <c r="E4" s="78">
        <f ca="1">(G18*O1-K18*O2+L18*O3)/O7</f>
        <v>1.3739372262074434E-3</v>
      </c>
      <c r="F4" s="79">
        <f ca="1">+E7/O7*O18</f>
        <v>1.1542737859269773E-3</v>
      </c>
      <c r="G4" s="80">
        <f>+B18</f>
        <v>1</v>
      </c>
      <c r="H4" s="81">
        <f ca="1">ABS(F4/E4)</f>
        <v>0.84012119615769087</v>
      </c>
      <c r="M4" s="74" t="s">
        <v>103</v>
      </c>
      <c r="N4" t="s">
        <v>104</v>
      </c>
      <c r="O4">
        <f ca="1">+C18*J18-H18*H18</f>
        <v>47.892081961152385</v>
      </c>
      <c r="P4" t="s">
        <v>105</v>
      </c>
      <c r="U4">
        <v>-0.6</v>
      </c>
      <c r="V4">
        <f t="shared" ca="1" si="0"/>
        <v>3.4964240806091645E-2</v>
      </c>
      <c r="AA4">
        <v>4</v>
      </c>
      <c r="AB4" t="s">
        <v>106</v>
      </c>
    </row>
    <row r="5" spans="1:28">
      <c r="A5" t="s">
        <v>107</v>
      </c>
      <c r="B5" s="82">
        <v>40323</v>
      </c>
      <c r="D5" s="83" t="s">
        <v>108</v>
      </c>
      <c r="E5" s="84">
        <f ca="1">+(-G18*O2+K18*O4-L18*O5)/O7</f>
        <v>-2.2408887774854586E-2</v>
      </c>
      <c r="F5" s="85">
        <f ca="1">P18*E7/O7</f>
        <v>6.4869119755342009E-3</v>
      </c>
      <c r="G5" s="86">
        <f>+B18/A18</f>
        <v>1E-4</v>
      </c>
      <c r="H5" s="81">
        <f ca="1">ABS(F5/E5)</f>
        <v>0.28947942623075124</v>
      </c>
      <c r="M5" s="74" t="s">
        <v>109</v>
      </c>
      <c r="N5" t="s">
        <v>110</v>
      </c>
      <c r="O5">
        <f ca="1">+C18*I18-F18*H18</f>
        <v>-56.814306099703629</v>
      </c>
      <c r="P5" t="s">
        <v>111</v>
      </c>
      <c r="U5">
        <v>-0.5</v>
      </c>
      <c r="V5">
        <f t="shared" ca="1" si="0"/>
        <v>2.6567944249031576E-2</v>
      </c>
      <c r="AA5">
        <v>5</v>
      </c>
      <c r="AB5" t="s">
        <v>112</v>
      </c>
    </row>
    <row r="6" spans="1:28">
      <c r="D6" s="87" t="s">
        <v>113</v>
      </c>
      <c r="E6" s="88">
        <f ca="1">+(G18*O3-K18*O5+L18*O6)/O7</f>
        <v>5.5958252541587351E-2</v>
      </c>
      <c r="F6" s="89">
        <f ca="1">Q18*E7/O7</f>
        <v>7.9288436000594237E-3</v>
      </c>
      <c r="G6" s="90">
        <f>+B18/A18^2</f>
        <v>1E-8</v>
      </c>
      <c r="H6" s="81">
        <f ca="1">ABS(F6/E6)</f>
        <v>0.14169212296554157</v>
      </c>
      <c r="M6" s="91" t="s">
        <v>114</v>
      </c>
      <c r="N6" s="92" t="s">
        <v>115</v>
      </c>
      <c r="O6" s="92">
        <f ca="1">+C18*H18-F18*F18</f>
        <v>71.253478034999716</v>
      </c>
      <c r="P6" t="s">
        <v>116</v>
      </c>
      <c r="U6">
        <v>-0.4</v>
      </c>
      <c r="V6">
        <f t="shared" ca="1" si="0"/>
        <v>1.9290812742803257E-2</v>
      </c>
      <c r="AA6">
        <v>6</v>
      </c>
      <c r="AB6" t="s">
        <v>117</v>
      </c>
    </row>
    <row r="7" spans="1:28">
      <c r="D7" s="93" t="s">
        <v>118</v>
      </c>
      <c r="E7" s="94">
        <f ca="1">SQRT(N18/(B15-3))</f>
        <v>2.029656649304312E-3</v>
      </c>
      <c r="G7" s="95">
        <f>+B22</f>
        <v>4.2685000000346918E-2</v>
      </c>
      <c r="M7" s="74" t="s">
        <v>119</v>
      </c>
      <c r="N7" s="96" t="s">
        <v>120</v>
      </c>
      <c r="O7">
        <f ca="1">+C18*O1-F18*O2+H18*O3</f>
        <v>4.4165558009222252</v>
      </c>
      <c r="U7">
        <v>-0.3</v>
      </c>
      <c r="V7">
        <f t="shared" ca="1" si="0"/>
        <v>1.3132846287406682E-2</v>
      </c>
      <c r="AA7">
        <v>7</v>
      </c>
      <c r="AB7" t="s">
        <v>121</v>
      </c>
    </row>
    <row r="8" spans="1:28">
      <c r="A8" s="97">
        <v>21</v>
      </c>
      <c r="B8" t="s">
        <v>122</v>
      </c>
      <c r="C8" s="98">
        <v>21</v>
      </c>
      <c r="D8" s="93" t="s">
        <v>123</v>
      </c>
      <c r="F8" s="99">
        <f ca="1">CORREL(INDIRECT(E12):INDIRECT(E13),INDIRECT(M12):INDIRECT(M13))</f>
        <v>0.98813807492140038</v>
      </c>
      <c r="G8" s="94"/>
      <c r="K8" s="95"/>
      <c r="N8" s="96"/>
      <c r="U8">
        <v>-0.19999999999999901</v>
      </c>
      <c r="V8">
        <f t="shared" ca="1" si="0"/>
        <v>8.0940448828418117E-3</v>
      </c>
      <c r="AA8">
        <v>8</v>
      </c>
      <c r="AB8" t="s">
        <v>124</v>
      </c>
    </row>
    <row r="9" spans="1:28">
      <c r="A9" s="97">
        <f>20+COUNT(A21:A1449)</f>
        <v>65</v>
      </c>
      <c r="B9" t="s">
        <v>125</v>
      </c>
      <c r="C9" s="98">
        <f>A9</f>
        <v>65</v>
      </c>
      <c r="E9" s="100">
        <f ca="1">E6*G6</f>
        <v>5.5958252541587356E-10</v>
      </c>
      <c r="F9" s="101">
        <f ca="1">H6</f>
        <v>0.14169212296554157</v>
      </c>
      <c r="G9" s="102">
        <f ca="1">F8</f>
        <v>0.98813807492140038</v>
      </c>
      <c r="K9" s="95"/>
      <c r="N9" s="96"/>
      <c r="U9">
        <v>-9.9999999999999103E-2</v>
      </c>
      <c r="V9">
        <f t="shared" ca="1" si="0"/>
        <v>4.1744085291087456E-3</v>
      </c>
      <c r="AA9">
        <v>9</v>
      </c>
      <c r="AB9" t="s">
        <v>51</v>
      </c>
    </row>
    <row r="10" spans="1:28">
      <c r="A10" s="103" t="s">
        <v>12</v>
      </c>
      <c r="B10" s="104">
        <f>+'A (3)'!C8</f>
        <v>0.30989899999999998</v>
      </c>
      <c r="D10" s="24" t="s">
        <v>178</v>
      </c>
      <c r="E10" s="24">
        <f ca="1">2*E9*365.2422/B10</f>
        <v>1.3190307336548333E-6</v>
      </c>
      <c r="F10" s="24">
        <f ca="1">+F9*E10</f>
        <v>1.8689626490834915E-7</v>
      </c>
      <c r="G10" s="24" t="s">
        <v>127</v>
      </c>
      <c r="U10">
        <v>0</v>
      </c>
      <c r="V10">
        <f t="shared" ca="1" si="0"/>
        <v>1.3739372262074434E-3</v>
      </c>
      <c r="AA10">
        <v>10</v>
      </c>
      <c r="AB10" t="s">
        <v>128</v>
      </c>
    </row>
    <row r="11" spans="1:28">
      <c r="A11" s="105"/>
      <c r="B11" s="105"/>
      <c r="U11">
        <v>0.100000000000001</v>
      </c>
      <c r="V11">
        <f t="shared" ca="1" si="0"/>
        <v>-3.0736902586215307E-4</v>
      </c>
      <c r="AA11">
        <v>11</v>
      </c>
      <c r="AB11" t="s">
        <v>129</v>
      </c>
    </row>
    <row r="12" spans="1:28">
      <c r="C12" s="18" t="str">
        <f t="shared" ref="C12:F13" si="1">C$15&amp;$C8</f>
        <v>C21</v>
      </c>
      <c r="D12" s="18" t="str">
        <f t="shared" si="1"/>
        <v>D21</v>
      </c>
      <c r="E12" s="18" t="str">
        <f t="shared" si="1"/>
        <v>E21</v>
      </c>
      <c r="F12" s="18" t="str">
        <f t="shared" si="1"/>
        <v>F21</v>
      </c>
      <c r="G12" s="18" t="str">
        <f t="shared" ref="G12:Q12" si="2">G15&amp;$C8</f>
        <v>G21</v>
      </c>
      <c r="H12" s="18" t="str">
        <f t="shared" si="2"/>
        <v>H21</v>
      </c>
      <c r="I12" s="18" t="str">
        <f t="shared" si="2"/>
        <v>I21</v>
      </c>
      <c r="J12" s="18" t="str">
        <f t="shared" si="2"/>
        <v>J21</v>
      </c>
      <c r="K12" s="18" t="str">
        <f t="shared" si="2"/>
        <v>K21</v>
      </c>
      <c r="L12" s="18" t="str">
        <f t="shared" si="2"/>
        <v>L21</v>
      </c>
      <c r="M12" s="18" t="str">
        <f t="shared" si="2"/>
        <v>M21</v>
      </c>
      <c r="N12" s="18" t="str">
        <f t="shared" si="2"/>
        <v>N21</v>
      </c>
      <c r="O12" s="18" t="str">
        <f t="shared" si="2"/>
        <v>O21</v>
      </c>
      <c r="P12" s="18" t="str">
        <f t="shared" si="2"/>
        <v>P21</v>
      </c>
      <c r="Q12" s="18" t="str">
        <f t="shared" si="2"/>
        <v>Q21</v>
      </c>
      <c r="U12">
        <v>0.2</v>
      </c>
      <c r="V12">
        <f t="shared" ca="1" si="0"/>
        <v>-8.6951022709997943E-4</v>
      </c>
      <c r="AA12">
        <v>12</v>
      </c>
      <c r="AB12" t="s">
        <v>130</v>
      </c>
    </row>
    <row r="13" spans="1:28">
      <c r="C13" s="18" t="str">
        <f t="shared" si="1"/>
        <v>C65</v>
      </c>
      <c r="D13" s="18" t="str">
        <f t="shared" si="1"/>
        <v>D65</v>
      </c>
      <c r="E13" s="18" t="str">
        <f t="shared" si="1"/>
        <v>E65</v>
      </c>
      <c r="F13" s="18" t="str">
        <f t="shared" si="1"/>
        <v>F65</v>
      </c>
      <c r="G13" s="18" t="str">
        <f t="shared" ref="G13:Q13" si="3">G$15&amp;$C9</f>
        <v>G65</v>
      </c>
      <c r="H13" s="18" t="str">
        <f t="shared" si="3"/>
        <v>H65</v>
      </c>
      <c r="I13" s="18" t="str">
        <f t="shared" si="3"/>
        <v>I65</v>
      </c>
      <c r="J13" s="18" t="str">
        <f t="shared" si="3"/>
        <v>J65</v>
      </c>
      <c r="K13" s="18" t="str">
        <f t="shared" si="3"/>
        <v>K65</v>
      </c>
      <c r="L13" s="18" t="str">
        <f t="shared" si="3"/>
        <v>L65</v>
      </c>
      <c r="M13" s="18" t="str">
        <f t="shared" si="3"/>
        <v>M65</v>
      </c>
      <c r="N13" s="18" t="str">
        <f t="shared" si="3"/>
        <v>N65</v>
      </c>
      <c r="O13" s="18" t="str">
        <f t="shared" si="3"/>
        <v>O65</v>
      </c>
      <c r="P13" s="18" t="str">
        <f t="shared" si="3"/>
        <v>P65</v>
      </c>
      <c r="Q13" s="18" t="str">
        <f t="shared" si="3"/>
        <v>Q65</v>
      </c>
      <c r="U13">
        <v>0.3</v>
      </c>
      <c r="V13">
        <f t="shared" ca="1" si="0"/>
        <v>-3.1248637750606965E-4</v>
      </c>
      <c r="AA13">
        <v>13</v>
      </c>
      <c r="AB13" t="s">
        <v>131</v>
      </c>
    </row>
    <row r="14" spans="1:28">
      <c r="O14" s="96"/>
      <c r="U14">
        <v>0.4</v>
      </c>
      <c r="V14">
        <f t="shared" ca="1" si="0"/>
        <v>1.3637025229195875E-3</v>
      </c>
      <c r="AA14">
        <v>14</v>
      </c>
      <c r="AB14" t="s">
        <v>132</v>
      </c>
    </row>
    <row r="15" spans="1:28">
      <c r="A15" s="73" t="s">
        <v>133</v>
      </c>
      <c r="B15" s="73">
        <f>C9-C8+1</f>
        <v>45</v>
      </c>
      <c r="C15" s="18" t="str">
        <f t="shared" ref="C15:Q15" si="4">VLOOKUP(C16,$AA1:$AB26,2,FALSE)</f>
        <v>C</v>
      </c>
      <c r="D15" s="18" t="str">
        <f t="shared" si="4"/>
        <v>D</v>
      </c>
      <c r="E15" s="18" t="str">
        <f t="shared" si="4"/>
        <v>E</v>
      </c>
      <c r="F15" s="18" t="str">
        <f t="shared" si="4"/>
        <v>F</v>
      </c>
      <c r="G15" s="18" t="str">
        <f t="shared" si="4"/>
        <v>G</v>
      </c>
      <c r="H15" s="18" t="str">
        <f t="shared" si="4"/>
        <v>H</v>
      </c>
      <c r="I15" s="18" t="str">
        <f t="shared" si="4"/>
        <v>I</v>
      </c>
      <c r="J15" s="18" t="str">
        <f t="shared" si="4"/>
        <v>J</v>
      </c>
      <c r="K15" s="18" t="str">
        <f t="shared" si="4"/>
        <v>K</v>
      </c>
      <c r="L15" s="18" t="str">
        <f t="shared" si="4"/>
        <v>L</v>
      </c>
      <c r="M15" s="18" t="str">
        <f t="shared" si="4"/>
        <v>M</v>
      </c>
      <c r="N15" s="18" t="str">
        <f t="shared" si="4"/>
        <v>N</v>
      </c>
      <c r="O15" s="18" t="str">
        <f t="shared" si="4"/>
        <v>O</v>
      </c>
      <c r="P15" s="18" t="str">
        <f t="shared" si="4"/>
        <v>P</v>
      </c>
      <c r="Q15" s="18" t="str">
        <f t="shared" si="4"/>
        <v>Q</v>
      </c>
      <c r="U15">
        <v>0.5</v>
      </c>
      <c r="V15">
        <f t="shared" ca="1" si="0"/>
        <v>4.1590564741769889E-3</v>
      </c>
      <c r="AA15">
        <v>15</v>
      </c>
      <c r="AB15" t="s">
        <v>134</v>
      </c>
    </row>
    <row r="16" spans="1:28">
      <c r="A16" s="18"/>
      <c r="B16" s="105"/>
      <c r="C16" s="18">
        <f>COLUMN()</f>
        <v>3</v>
      </c>
      <c r="D16" s="18">
        <f>COLUMN()</f>
        <v>4</v>
      </c>
      <c r="E16" s="18">
        <f>COLUMN()</f>
        <v>5</v>
      </c>
      <c r="F16" s="18">
        <f>COLUMN()</f>
        <v>6</v>
      </c>
      <c r="G16" s="18">
        <f>COLUMN()</f>
        <v>7</v>
      </c>
      <c r="H16" s="18">
        <f>COLUMN()</f>
        <v>8</v>
      </c>
      <c r="I16" s="18">
        <f>COLUMN()</f>
        <v>9</v>
      </c>
      <c r="J16" s="18">
        <f>COLUMN()</f>
        <v>10</v>
      </c>
      <c r="K16" s="18">
        <f>COLUMN()</f>
        <v>11</v>
      </c>
      <c r="L16" s="18">
        <f>COLUMN()</f>
        <v>12</v>
      </c>
      <c r="M16" s="18">
        <f>COLUMN()</f>
        <v>13</v>
      </c>
      <c r="N16" s="18">
        <f>COLUMN()</f>
        <v>14</v>
      </c>
      <c r="O16" s="18">
        <f>COLUMN()</f>
        <v>15</v>
      </c>
      <c r="P16" s="18">
        <f>COLUMN()</f>
        <v>16</v>
      </c>
      <c r="Q16" s="18">
        <f>COLUMN()</f>
        <v>17</v>
      </c>
      <c r="U16">
        <v>0.6</v>
      </c>
      <c r="V16">
        <f t="shared" ca="1" si="0"/>
        <v>8.0735754762661406E-3</v>
      </c>
      <c r="AA16">
        <v>16</v>
      </c>
      <c r="AB16" t="s">
        <v>135</v>
      </c>
    </row>
    <row r="17" spans="1:28">
      <c r="A17" s="73" t="s">
        <v>136</v>
      </c>
      <c r="U17">
        <v>0.7</v>
      </c>
      <c r="V17">
        <f t="shared" ca="1" si="0"/>
        <v>1.3107259529187034E-2</v>
      </c>
      <c r="AA17">
        <v>17</v>
      </c>
      <c r="AB17" t="s">
        <v>137</v>
      </c>
    </row>
    <row r="18" spans="1:28">
      <c r="A18" s="106">
        <v>10000</v>
      </c>
      <c r="B18" s="106">
        <v>1</v>
      </c>
      <c r="C18">
        <f ca="1">SUM(INDIRECT(C12):INDIRECT(C13))</f>
        <v>41.79999999999999</v>
      </c>
      <c r="D18" s="107">
        <f ca="1">SUM(INDIRECT(D12):INDIRECT(D13))</f>
        <v>-18.367700000000003</v>
      </c>
      <c r="E18" s="107">
        <f ca="1">SUM(INDIRECT(E12):INDIRECT(E13))</f>
        <v>0.99618049995478941</v>
      </c>
      <c r="F18" s="73">
        <f ca="1">SUM(INDIRECT(F12):INDIRECT(F13))</f>
        <v>-17.011560000000006</v>
      </c>
      <c r="G18" s="73">
        <f ca="1">SUM(INDIRECT(G12):INDIRECT(G13))</f>
        <v>0.9214434999550577</v>
      </c>
      <c r="H18" s="73">
        <f ca="1">SUM(INDIRECT(H12):INDIRECT(H13))</f>
        <v>8.6279103270000004</v>
      </c>
      <c r="I18" s="73">
        <f ca="1">SUM(INDIRECT(I12):INDIRECT(I13))</f>
        <v>-4.8705387632077484</v>
      </c>
      <c r="J18" s="73">
        <f ca="1">SUM(INDIRECT(J12):INDIRECT(J13))</f>
        <v>2.9266248462178388</v>
      </c>
      <c r="K18" s="73">
        <f ca="1">SUM(INDIRECT(K12):INDIRECT(K13))</f>
        <v>-0.48926152793425154</v>
      </c>
      <c r="L18" s="73">
        <f ca="1">SUM(INDIRECT(L12):INDIRECT(L13))</f>
        <v>0.2847663759695695</v>
      </c>
      <c r="N18">
        <f ca="1">SUM(INDIRECT(N12):INDIRECT(N13))</f>
        <v>1.7301925679073872E-4</v>
      </c>
      <c r="O18">
        <f ca="1">SQRT(SUM(INDIRECT(O12):INDIRECT(O13)))</f>
        <v>2.5117127997169466</v>
      </c>
      <c r="P18">
        <f ca="1">SQRT(SUM(INDIRECT(P12):INDIRECT(P13)))</f>
        <v>14.115593751010779</v>
      </c>
      <c r="Q18">
        <f ca="1">SQRT(SUM(INDIRECT(Q12):INDIRECT(Q13)))</f>
        <v>17.253253257613984</v>
      </c>
      <c r="U18">
        <v>0.8</v>
      </c>
      <c r="V18">
        <f t="shared" ca="1" si="0"/>
        <v>1.9260108632939688E-2</v>
      </c>
      <c r="AA18">
        <v>18</v>
      </c>
      <c r="AB18" t="s">
        <v>138</v>
      </c>
    </row>
    <row r="19" spans="1:28">
      <c r="A19" s="108" t="s">
        <v>139</v>
      </c>
      <c r="F19" s="109" t="s">
        <v>140</v>
      </c>
      <c r="G19" s="109" t="s">
        <v>141</v>
      </c>
      <c r="H19" s="109" t="s">
        <v>142</v>
      </c>
      <c r="I19" s="109" t="s">
        <v>143</v>
      </c>
      <c r="J19" s="109" t="s">
        <v>144</v>
      </c>
      <c r="K19" s="109" t="s">
        <v>145</v>
      </c>
      <c r="L19" s="109" t="s">
        <v>146</v>
      </c>
      <c r="M19" s="110"/>
      <c r="N19" s="110"/>
      <c r="O19" s="110"/>
      <c r="P19" s="110"/>
      <c r="Q19" s="110"/>
      <c r="U19">
        <v>0.9</v>
      </c>
      <c r="V19">
        <f t="shared" ca="1" si="0"/>
        <v>2.6532122787524072E-2</v>
      </c>
      <c r="AA19">
        <v>19</v>
      </c>
      <c r="AB19" t="s">
        <v>147</v>
      </c>
    </row>
    <row r="20" spans="1:28" ht="14.25">
      <c r="A20" s="4" t="s">
        <v>83</v>
      </c>
      <c r="B20" s="4" t="s">
        <v>148</v>
      </c>
      <c r="C20" s="4" t="s">
        <v>149</v>
      </c>
      <c r="D20" s="4" t="s">
        <v>83</v>
      </c>
      <c r="E20" s="4" t="s">
        <v>148</v>
      </c>
      <c r="F20" s="4" t="s">
        <v>150</v>
      </c>
      <c r="G20" s="4" t="s">
        <v>151</v>
      </c>
      <c r="H20" s="4" t="s">
        <v>152</v>
      </c>
      <c r="I20" s="4" t="s">
        <v>153</v>
      </c>
      <c r="J20" s="4" t="s">
        <v>154</v>
      </c>
      <c r="K20" s="32" t="s">
        <v>155</v>
      </c>
      <c r="L20" s="4" t="s">
        <v>156</v>
      </c>
      <c r="M20" s="75" t="s">
        <v>84</v>
      </c>
      <c r="N20" s="32" t="s">
        <v>157</v>
      </c>
      <c r="O20" s="32" t="s">
        <v>158</v>
      </c>
      <c r="P20" s="32" t="s">
        <v>159</v>
      </c>
      <c r="Q20" s="32" t="s">
        <v>160</v>
      </c>
      <c r="R20" s="111" t="s">
        <v>161</v>
      </c>
      <c r="AA20">
        <v>20</v>
      </c>
      <c r="AB20" t="s">
        <v>162</v>
      </c>
    </row>
    <row r="21" spans="1:28">
      <c r="A21" s="112">
        <v>-6815</v>
      </c>
      <c r="B21" s="112">
        <v>4.3734500002756249E-2</v>
      </c>
      <c r="C21" s="113">
        <v>1</v>
      </c>
      <c r="D21" s="114">
        <f t="shared" ref="D21:D84" si="5">A21/A$18</f>
        <v>-0.68149999999999999</v>
      </c>
      <c r="E21" s="114">
        <f t="shared" ref="E21:E84" si="6">B21/B$18</f>
        <v>4.3734500002756249E-2</v>
      </c>
      <c r="F21" s="26">
        <f t="shared" ref="F21:F84" si="7">$C21*D21</f>
        <v>-0.68149999999999999</v>
      </c>
      <c r="G21" s="26">
        <f t="shared" ref="G21:G84" si="8">$C21*E21</f>
        <v>4.3734500002756249E-2</v>
      </c>
      <c r="H21" s="26">
        <f t="shared" ref="H21:H84" si="9">C21*D21*D21</f>
        <v>0.46444225</v>
      </c>
      <c r="I21" s="26">
        <f t="shared" ref="I21:I84" si="10">C21*D21*D21*D21</f>
        <v>-0.31651739337500001</v>
      </c>
      <c r="J21" s="26">
        <f t="shared" ref="J21:J84" si="11">C21*D21*D21*D21*D21</f>
        <v>0.2157066035850625</v>
      </c>
      <c r="K21" s="26">
        <f t="shared" ref="K21:K84" si="12">C21*E21*D21</f>
        <v>-2.9805061751878383E-2</v>
      </c>
      <c r="L21" s="26">
        <f t="shared" ref="L21:L84" si="13">C21*E21*D21*D21</f>
        <v>2.0312149583905117E-2</v>
      </c>
      <c r="M21" s="26">
        <f t="shared" ref="M21:M84" ca="1" si="14">+E$4+E$5*D21+E$6*D21^2</f>
        <v>4.263497096125389E-2</v>
      </c>
      <c r="N21" s="26">
        <f t="shared" ref="N21:N84" ca="1" si="15">C21*(M21-E21)^2</f>
        <v>1.2089641131070962E-6</v>
      </c>
      <c r="O21" s="54">
        <f t="shared" ref="O21:O84" ca="1" si="16">(C21*O$1-O$2*F21+O$3*H21)^2</f>
        <v>2.1179190017158536E-2</v>
      </c>
      <c r="P21" s="26">
        <f t="shared" ref="P21:P84" ca="1" si="17">(-C21*O$2+O$4*F21-O$5*H21)^2</f>
        <v>2.2873319101109693</v>
      </c>
      <c r="Q21" s="26">
        <f t="shared" ref="Q21:Q84" ca="1" si="18">+(C21*O$3-F21*O$5+H21*O$6)^2</f>
        <v>7.7774157241719246</v>
      </c>
      <c r="R21">
        <f t="shared" ref="R21:R84" ca="1" si="19">+E21-M21</f>
        <v>1.099529041502359E-3</v>
      </c>
      <c r="AA21">
        <v>21</v>
      </c>
      <c r="AB21" t="s">
        <v>163</v>
      </c>
    </row>
    <row r="22" spans="1:28">
      <c r="A22" s="112">
        <v>-6814.5</v>
      </c>
      <c r="B22" s="112">
        <v>4.2685000000346918E-2</v>
      </c>
      <c r="C22" s="112">
        <v>0.8</v>
      </c>
      <c r="D22" s="114">
        <f t="shared" si="5"/>
        <v>-0.68145</v>
      </c>
      <c r="E22" s="114">
        <f t="shared" si="6"/>
        <v>4.2685000000346918E-2</v>
      </c>
      <c r="F22" s="26">
        <f t="shared" si="7"/>
        <v>-0.54515999999999998</v>
      </c>
      <c r="G22" s="26">
        <f t="shared" si="8"/>
        <v>3.4148000000277533E-2</v>
      </c>
      <c r="H22" s="26">
        <f t="shared" si="9"/>
        <v>0.37149928199999999</v>
      </c>
      <c r="I22" s="26">
        <f t="shared" si="10"/>
        <v>-0.25315818571889998</v>
      </c>
      <c r="J22" s="26">
        <f t="shared" si="11"/>
        <v>0.17251464565814439</v>
      </c>
      <c r="K22" s="26">
        <f t="shared" si="12"/>
        <v>-2.3270154600189125E-2</v>
      </c>
      <c r="L22" s="26">
        <f t="shared" si="13"/>
        <v>1.5857446852298878E-2</v>
      </c>
      <c r="M22" s="26">
        <f t="shared" ca="1" si="14"/>
        <v>4.2630037101850066E-2</v>
      </c>
      <c r="N22" s="26">
        <f t="shared" ca="1" si="15"/>
        <v>2.4167361689402036E-9</v>
      </c>
      <c r="O22" s="54">
        <f t="shared" ca="1" si="16"/>
        <v>1.3520196895364463E-2</v>
      </c>
      <c r="P22" s="26">
        <f t="shared" ca="1" si="17"/>
        <v>1.4610342615352105</v>
      </c>
      <c r="Q22" s="26">
        <f t="shared" ca="1" si="18"/>
        <v>4.9703556733998022</v>
      </c>
      <c r="R22">
        <f t="shared" ca="1" si="19"/>
        <v>5.4962898496851986E-5</v>
      </c>
      <c r="AA22">
        <v>22</v>
      </c>
      <c r="AB22" t="s">
        <v>164</v>
      </c>
    </row>
    <row r="23" spans="1:28">
      <c r="A23" s="112">
        <v>-6811.5</v>
      </c>
      <c r="B23" s="112">
        <v>3.9988000004086643E-2</v>
      </c>
      <c r="C23" s="112">
        <v>0.8</v>
      </c>
      <c r="D23" s="114">
        <f t="shared" si="5"/>
        <v>-0.68115000000000003</v>
      </c>
      <c r="E23" s="114">
        <f t="shared" si="6"/>
        <v>3.9988000004086643E-2</v>
      </c>
      <c r="F23" s="26">
        <f t="shared" si="7"/>
        <v>-0.54492000000000007</v>
      </c>
      <c r="G23" s="26">
        <f t="shared" si="8"/>
        <v>3.1990400003269318E-2</v>
      </c>
      <c r="H23" s="26">
        <f t="shared" si="9"/>
        <v>0.37117225800000009</v>
      </c>
      <c r="I23" s="26">
        <f t="shared" si="10"/>
        <v>-0.25282398353670005</v>
      </c>
      <c r="J23" s="26">
        <f t="shared" si="11"/>
        <v>0.17221105638602324</v>
      </c>
      <c r="K23" s="26">
        <f t="shared" si="12"/>
        <v>-2.1790260962226898E-2</v>
      </c>
      <c r="L23" s="26">
        <f t="shared" si="13"/>
        <v>1.4842436254420851E-2</v>
      </c>
      <c r="M23" s="26">
        <f t="shared" ca="1" si="14"/>
        <v>4.2600439821043667E-2</v>
      </c>
      <c r="N23" s="26">
        <f t="shared" ca="1" si="15"/>
        <v>5.4598734377779592E-6</v>
      </c>
      <c r="O23" s="54">
        <f t="shared" ca="1" si="16"/>
        <v>1.3314374092431627E-2</v>
      </c>
      <c r="P23" s="26">
        <f t="shared" ca="1" si="17"/>
        <v>1.4439554166990851</v>
      </c>
      <c r="Q23" s="26">
        <f t="shared" ca="1" si="18"/>
        <v>4.9273490470219787</v>
      </c>
      <c r="R23">
        <f t="shared" ca="1" si="19"/>
        <v>-2.612439816957024E-3</v>
      </c>
      <c r="AA23">
        <v>23</v>
      </c>
      <c r="AB23" t="s">
        <v>165</v>
      </c>
    </row>
    <row r="24" spans="1:28">
      <c r="A24" s="112">
        <v>-6811</v>
      </c>
      <c r="B24" s="112">
        <v>4.1138500004308298E-2</v>
      </c>
      <c r="C24" s="112">
        <v>1</v>
      </c>
      <c r="D24" s="114">
        <f t="shared" si="5"/>
        <v>-0.68110000000000004</v>
      </c>
      <c r="E24" s="114">
        <f t="shared" si="6"/>
        <v>4.1138500004308298E-2</v>
      </c>
      <c r="F24" s="26">
        <f t="shared" si="7"/>
        <v>-0.68110000000000004</v>
      </c>
      <c r="G24" s="26">
        <f t="shared" si="8"/>
        <v>4.1138500004308298E-2</v>
      </c>
      <c r="H24" s="26">
        <f t="shared" si="9"/>
        <v>0.46389721000000006</v>
      </c>
      <c r="I24" s="26">
        <f t="shared" si="10"/>
        <v>-0.31596038973100005</v>
      </c>
      <c r="J24" s="26">
        <f t="shared" si="11"/>
        <v>0.21520062144578414</v>
      </c>
      <c r="K24" s="26">
        <f t="shared" si="12"/>
        <v>-2.8019432352934383E-2</v>
      </c>
      <c r="L24" s="26">
        <f t="shared" si="13"/>
        <v>1.9084035375583609E-2</v>
      </c>
      <c r="M24" s="26">
        <f t="shared" ca="1" si="14"/>
        <v>4.2595507920178688E-2</v>
      </c>
      <c r="N24" s="26">
        <f t="shared" ca="1" si="15"/>
        <v>2.1228720669089766E-6</v>
      </c>
      <c r="O24" s="54">
        <f t="shared" ca="1" si="16"/>
        <v>2.0750392074948418E-2</v>
      </c>
      <c r="P24" s="26">
        <f t="shared" ca="1" si="17"/>
        <v>2.2517509598863623</v>
      </c>
      <c r="Q24" s="26">
        <f t="shared" ca="1" si="18"/>
        <v>7.6878185457078319</v>
      </c>
      <c r="R24">
        <f t="shared" ca="1" si="19"/>
        <v>-1.4570079158703897E-3</v>
      </c>
      <c r="AA24">
        <v>24</v>
      </c>
      <c r="AB24" t="s">
        <v>83</v>
      </c>
    </row>
    <row r="25" spans="1:28">
      <c r="A25" s="112">
        <v>-6808</v>
      </c>
      <c r="B25" s="112">
        <v>4.0941500003100373E-2</v>
      </c>
      <c r="C25" s="112">
        <v>1</v>
      </c>
      <c r="D25" s="114">
        <f t="shared" si="5"/>
        <v>-0.68079999999999996</v>
      </c>
      <c r="E25" s="114">
        <f t="shared" si="6"/>
        <v>4.0941500003100373E-2</v>
      </c>
      <c r="F25" s="26">
        <f t="shared" si="7"/>
        <v>-0.68079999999999996</v>
      </c>
      <c r="G25" s="26">
        <f t="shared" si="8"/>
        <v>4.0941500003100373E-2</v>
      </c>
      <c r="H25" s="26">
        <f t="shared" si="9"/>
        <v>0.46348863999999995</v>
      </c>
      <c r="I25" s="26">
        <f t="shared" si="10"/>
        <v>-0.31554306611199995</v>
      </c>
      <c r="J25" s="26">
        <f t="shared" si="11"/>
        <v>0.21482171940904954</v>
      </c>
      <c r="K25" s="26">
        <f t="shared" si="12"/>
        <v>-2.7872973202110733E-2</v>
      </c>
      <c r="L25" s="26">
        <f t="shared" si="13"/>
        <v>1.8975920155996986E-2</v>
      </c>
      <c r="M25" s="26">
        <f t="shared" ca="1" si="14"/>
        <v>4.2565922390605304E-2</v>
      </c>
      <c r="N25" s="26">
        <f t="shared" ca="1" si="15"/>
        <v>2.6387480930272212E-6</v>
      </c>
      <c r="O25" s="54">
        <f t="shared" ca="1" si="16"/>
        <v>2.0432176622229174E-2</v>
      </c>
      <c r="P25" s="26">
        <f t="shared" ca="1" si="17"/>
        <v>2.2252838816694891</v>
      </c>
      <c r="Q25" s="26">
        <f t="shared" ca="1" si="18"/>
        <v>7.6210439247724207</v>
      </c>
      <c r="R25">
        <f t="shared" ca="1" si="19"/>
        <v>-1.6244223875049313E-3</v>
      </c>
      <c r="AA25">
        <v>25</v>
      </c>
      <c r="AB25" t="s">
        <v>148</v>
      </c>
    </row>
    <row r="26" spans="1:28">
      <c r="A26" s="112">
        <v>-6805.5</v>
      </c>
      <c r="B26" s="112">
        <v>4.2593999998643994E-2</v>
      </c>
      <c r="C26" s="112">
        <v>1</v>
      </c>
      <c r="D26" s="114">
        <f t="shared" si="5"/>
        <v>-0.68054999999999999</v>
      </c>
      <c r="E26" s="114">
        <f t="shared" si="6"/>
        <v>4.2593999998643994E-2</v>
      </c>
      <c r="F26" s="26">
        <f t="shared" si="7"/>
        <v>-0.68054999999999999</v>
      </c>
      <c r="G26" s="26">
        <f t="shared" si="8"/>
        <v>4.2593999998643994E-2</v>
      </c>
      <c r="H26" s="26">
        <f t="shared" si="9"/>
        <v>0.4631483025</v>
      </c>
      <c r="I26" s="26">
        <f t="shared" si="10"/>
        <v>-0.31519557726637498</v>
      </c>
      <c r="J26" s="26">
        <f t="shared" si="11"/>
        <v>0.21450635010863148</v>
      </c>
      <c r="K26" s="26">
        <f t="shared" si="12"/>
        <v>-2.8987346699077168E-2</v>
      </c>
      <c r="L26" s="26">
        <f t="shared" si="13"/>
        <v>1.9727338796056967E-2</v>
      </c>
      <c r="M26" s="26">
        <f t="shared" ca="1" si="14"/>
        <v>4.2541275476887228E-2</v>
      </c>
      <c r="N26" s="26">
        <f t="shared" ca="1" si="15"/>
        <v>2.779875194479774E-9</v>
      </c>
      <c r="O26" s="54">
        <f t="shared" ca="1" si="16"/>
        <v>2.0169204014025662E-2</v>
      </c>
      <c r="P26" s="26">
        <f t="shared" ca="1" si="17"/>
        <v>2.2033706989889215</v>
      </c>
      <c r="Q26" s="26">
        <f t="shared" ca="1" si="18"/>
        <v>7.5656747948554939</v>
      </c>
      <c r="R26">
        <f t="shared" ca="1" si="19"/>
        <v>5.2724521756766785E-5</v>
      </c>
      <c r="AA26">
        <v>26</v>
      </c>
      <c r="AB26" t="s">
        <v>166</v>
      </c>
    </row>
    <row r="27" spans="1:28">
      <c r="A27" s="112">
        <v>-6805</v>
      </c>
      <c r="B27" s="112">
        <v>4.1544499996234663E-2</v>
      </c>
      <c r="C27" s="112">
        <v>1</v>
      </c>
      <c r="D27" s="114">
        <f t="shared" si="5"/>
        <v>-0.68049999999999999</v>
      </c>
      <c r="E27" s="114">
        <f t="shared" si="6"/>
        <v>4.1544499996234663E-2</v>
      </c>
      <c r="F27" s="26">
        <f t="shared" si="7"/>
        <v>-0.68049999999999999</v>
      </c>
      <c r="G27" s="26">
        <f t="shared" si="8"/>
        <v>4.1544499996234663E-2</v>
      </c>
      <c r="H27" s="26">
        <f t="shared" si="9"/>
        <v>0.46308024999999997</v>
      </c>
      <c r="I27" s="26">
        <f t="shared" si="10"/>
        <v>-0.31512611012499997</v>
      </c>
      <c r="J27" s="26">
        <f t="shared" si="11"/>
        <v>0.21444331794006247</v>
      </c>
      <c r="K27" s="26">
        <f t="shared" si="12"/>
        <v>-2.8271032247437686E-2</v>
      </c>
      <c r="L27" s="26">
        <f t="shared" si="13"/>
        <v>1.9238437444381345E-2</v>
      </c>
      <c r="M27" s="26">
        <f t="shared" ca="1" si="14"/>
        <v>4.2536346933517391E-2</v>
      </c>
      <c r="N27" s="26">
        <f t="shared" ca="1" si="15"/>
        <v>9.8376034699712819E-7</v>
      </c>
      <c r="O27" s="54">
        <f t="shared" ca="1" si="16"/>
        <v>2.011684968974373E-2</v>
      </c>
      <c r="P27" s="26">
        <f t="shared" ca="1" si="17"/>
        <v>2.199003601326182</v>
      </c>
      <c r="Q27" s="26">
        <f t="shared" ca="1" si="18"/>
        <v>7.5546310686856097</v>
      </c>
      <c r="R27">
        <f t="shared" ca="1" si="19"/>
        <v>-9.9184693728272821E-4</v>
      </c>
    </row>
    <row r="28" spans="1:28">
      <c r="A28" s="112">
        <v>-6801.5</v>
      </c>
      <c r="B28" s="112">
        <v>4.1997999993327539E-2</v>
      </c>
      <c r="C28" s="112">
        <v>1</v>
      </c>
      <c r="D28" s="114">
        <f t="shared" si="5"/>
        <v>-0.68015000000000003</v>
      </c>
      <c r="E28" s="114">
        <f t="shared" si="6"/>
        <v>4.1997999993327539E-2</v>
      </c>
      <c r="F28" s="26">
        <f t="shared" si="7"/>
        <v>-0.68015000000000003</v>
      </c>
      <c r="G28" s="26">
        <f t="shared" si="8"/>
        <v>4.1997999993327539E-2</v>
      </c>
      <c r="H28" s="26">
        <f t="shared" si="9"/>
        <v>0.46260402250000004</v>
      </c>
      <c r="I28" s="26">
        <f t="shared" si="10"/>
        <v>-0.31464012590337503</v>
      </c>
      <c r="J28" s="26">
        <f t="shared" si="11"/>
        <v>0.21400248163318053</v>
      </c>
      <c r="K28" s="26">
        <f t="shared" si="12"/>
        <v>-2.8564939695461727E-2</v>
      </c>
      <c r="L28" s="26">
        <f t="shared" si="13"/>
        <v>1.9428443733868296E-2</v>
      </c>
      <c r="M28" s="26">
        <f t="shared" ca="1" si="14"/>
        <v>4.250185496408395E-2</v>
      </c>
      <c r="N28" s="26">
        <f t="shared" ca="1" si="15"/>
        <v>2.5386983155594357E-7</v>
      </c>
      <c r="O28" s="54">
        <f t="shared" ca="1" si="16"/>
        <v>1.9752605613108667E-2</v>
      </c>
      <c r="P28" s="26">
        <f t="shared" ca="1" si="17"/>
        <v>2.1685786428370255</v>
      </c>
      <c r="Q28" s="26">
        <f t="shared" ca="1" si="18"/>
        <v>7.4776053962678928</v>
      </c>
      <c r="R28">
        <f t="shared" ca="1" si="19"/>
        <v>-5.0385497075641078E-4</v>
      </c>
    </row>
    <row r="29" spans="1:28">
      <c r="A29" s="112">
        <v>-6798.5</v>
      </c>
      <c r="B29" s="112">
        <v>4.1000999997777399E-2</v>
      </c>
      <c r="C29" s="112">
        <v>1</v>
      </c>
      <c r="D29" s="114">
        <f t="shared" si="5"/>
        <v>-0.67984999999999995</v>
      </c>
      <c r="E29" s="114">
        <f t="shared" si="6"/>
        <v>4.1000999997777399E-2</v>
      </c>
      <c r="F29" s="26">
        <f t="shared" si="7"/>
        <v>-0.67984999999999995</v>
      </c>
      <c r="G29" s="26">
        <f t="shared" si="8"/>
        <v>4.1000999997777399E-2</v>
      </c>
      <c r="H29" s="26">
        <f t="shared" si="9"/>
        <v>0.46219602249999991</v>
      </c>
      <c r="I29" s="26">
        <f t="shared" si="10"/>
        <v>-0.31422396589662493</v>
      </c>
      <c r="J29" s="26">
        <f t="shared" si="11"/>
        <v>0.21362516321482045</v>
      </c>
      <c r="K29" s="26">
        <f t="shared" si="12"/>
        <v>-2.7874529848488962E-2</v>
      </c>
      <c r="L29" s="26">
        <f t="shared" si="13"/>
        <v>1.8950499117495221E-2</v>
      </c>
      <c r="M29" s="26">
        <f t="shared" ca="1" si="14"/>
        <v>4.2472301330714515E-2</v>
      </c>
      <c r="N29" s="26">
        <f t="shared" ca="1" si="15"/>
        <v>2.164727612302536E-6</v>
      </c>
      <c r="O29" s="54">
        <f t="shared" ca="1" si="16"/>
        <v>1.9443502638589048E-2</v>
      </c>
      <c r="P29" s="26">
        <f t="shared" ca="1" si="17"/>
        <v>2.1427012323644066</v>
      </c>
      <c r="Q29" s="26">
        <f t="shared" ca="1" si="18"/>
        <v>7.4119731829093016</v>
      </c>
      <c r="R29">
        <f t="shared" ca="1" si="19"/>
        <v>-1.4713013329371166E-3</v>
      </c>
    </row>
    <row r="30" spans="1:28">
      <c r="A30" s="112">
        <v>-6673</v>
      </c>
      <c r="B30" s="112">
        <v>4.5976499997777864E-2</v>
      </c>
      <c r="C30" s="112">
        <v>0.4</v>
      </c>
      <c r="D30" s="114">
        <f t="shared" si="5"/>
        <v>-0.6673</v>
      </c>
      <c r="E30" s="114">
        <f t="shared" si="6"/>
        <v>4.5976499997777864E-2</v>
      </c>
      <c r="F30" s="26">
        <f t="shared" si="7"/>
        <v>-0.26691999999999999</v>
      </c>
      <c r="G30" s="26">
        <f t="shared" si="8"/>
        <v>1.8390599999111145E-2</v>
      </c>
      <c r="H30" s="26">
        <f t="shared" si="9"/>
        <v>0.17811571600000001</v>
      </c>
      <c r="I30" s="26">
        <f t="shared" si="10"/>
        <v>-0.11885661728680001</v>
      </c>
      <c r="J30" s="26">
        <f t="shared" si="11"/>
        <v>7.9313020715481644E-2</v>
      </c>
      <c r="K30" s="26">
        <f t="shared" si="12"/>
        <v>-1.2272047379406867E-2</v>
      </c>
      <c r="L30" s="26">
        <f t="shared" si="13"/>
        <v>8.1891372162782028E-3</v>
      </c>
      <c r="M30" s="26">
        <f t="shared" ca="1" si="14"/>
        <v>4.1244998582252036E-2</v>
      </c>
      <c r="N30" s="26">
        <f t="shared" ca="1" si="15"/>
        <v>8.954842258049166E-6</v>
      </c>
      <c r="O30" s="54">
        <f t="shared" ca="1" si="16"/>
        <v>1.4322548763969494E-3</v>
      </c>
      <c r="P30" s="26">
        <f t="shared" ca="1" si="17"/>
        <v>0.1951159251840564</v>
      </c>
      <c r="Q30" s="26">
        <f t="shared" ca="1" si="18"/>
        <v>0.79627065831328114</v>
      </c>
      <c r="R30">
        <f t="shared" ca="1" si="19"/>
        <v>4.7315014155258281E-3</v>
      </c>
    </row>
    <row r="31" spans="1:28">
      <c r="A31" s="112">
        <v>-6670</v>
      </c>
      <c r="B31" s="112">
        <v>4.4979500002227724E-2</v>
      </c>
      <c r="C31" s="112">
        <v>1</v>
      </c>
      <c r="D31" s="114">
        <f t="shared" si="5"/>
        <v>-0.66700000000000004</v>
      </c>
      <c r="E31" s="114">
        <f t="shared" si="6"/>
        <v>4.4979500002227724E-2</v>
      </c>
      <c r="F31" s="26">
        <f t="shared" si="7"/>
        <v>-0.66700000000000004</v>
      </c>
      <c r="G31" s="26">
        <f t="shared" si="8"/>
        <v>4.4979500002227724E-2</v>
      </c>
      <c r="H31" s="26">
        <f t="shared" si="9"/>
        <v>0.44488900000000003</v>
      </c>
      <c r="I31" s="26">
        <f t="shared" si="10"/>
        <v>-0.29674096300000002</v>
      </c>
      <c r="J31" s="26">
        <f t="shared" si="11"/>
        <v>0.19792622232100002</v>
      </c>
      <c r="K31" s="26">
        <f t="shared" si="12"/>
        <v>-3.0001326501485893E-2</v>
      </c>
      <c r="L31" s="26">
        <f t="shared" si="13"/>
        <v>2.0010884776491093E-2</v>
      </c>
      <c r="M31" s="26">
        <f t="shared" ca="1" si="14"/>
        <v>4.1215876387009714E-2</v>
      </c>
      <c r="N31" s="26">
        <f t="shared" ca="1" si="15"/>
        <v>1.4164862717026676E-5</v>
      </c>
      <c r="O31" s="54">
        <f t="shared" ca="1" si="16"/>
        <v>8.7560434326273869E-3</v>
      </c>
      <c r="P31" s="26">
        <f t="shared" ca="1" si="17"/>
        <v>1.201048611765853</v>
      </c>
      <c r="Q31" s="26">
        <f t="shared" ca="1" si="18"/>
        <v>4.9256130193564429</v>
      </c>
      <c r="R31">
        <f t="shared" ca="1" si="19"/>
        <v>3.7636236152180091E-3</v>
      </c>
    </row>
    <row r="32" spans="1:28">
      <c r="A32" s="112">
        <v>-6647</v>
      </c>
      <c r="B32" s="112">
        <v>4.2702499995357357E-2</v>
      </c>
      <c r="C32" s="112">
        <v>1</v>
      </c>
      <c r="D32" s="114">
        <f t="shared" si="5"/>
        <v>-0.66469999999999996</v>
      </c>
      <c r="E32" s="114">
        <f t="shared" si="6"/>
        <v>4.2702499995357357E-2</v>
      </c>
      <c r="F32" s="26">
        <f t="shared" si="7"/>
        <v>-0.66469999999999996</v>
      </c>
      <c r="G32" s="26">
        <f t="shared" si="8"/>
        <v>4.2702499995357357E-2</v>
      </c>
      <c r="H32" s="26">
        <f t="shared" si="9"/>
        <v>0.44182608999999995</v>
      </c>
      <c r="I32" s="26">
        <f t="shared" si="10"/>
        <v>-0.29368180202299993</v>
      </c>
      <c r="J32" s="26">
        <f t="shared" si="11"/>
        <v>0.19521029380468805</v>
      </c>
      <c r="K32" s="26">
        <f t="shared" si="12"/>
        <v>-2.8384351746914033E-2</v>
      </c>
      <c r="L32" s="26">
        <f t="shared" si="13"/>
        <v>1.8867078606173756E-2</v>
      </c>
      <c r="M32" s="26">
        <f t="shared" ca="1" si="14"/>
        <v>4.0992940853835383E-2</v>
      </c>
      <c r="N32" s="26">
        <f t="shared" ca="1" si="15"/>
        <v>2.9225924583613491E-6</v>
      </c>
      <c r="O32" s="54">
        <f t="shared" ca="1" si="16"/>
        <v>7.3371937397772279E-3</v>
      </c>
      <c r="P32" s="26">
        <f t="shared" ca="1" si="17"/>
        <v>1.0651443682622186</v>
      </c>
      <c r="Q32" s="26">
        <f t="shared" ca="1" si="18"/>
        <v>4.5445803066052788</v>
      </c>
      <c r="R32">
        <f t="shared" ca="1" si="19"/>
        <v>1.7095591415219741E-3</v>
      </c>
    </row>
    <row r="33" spans="1:18">
      <c r="A33" s="112">
        <v>-4450</v>
      </c>
      <c r="B33" s="112">
        <v>2.2499499995319638E-2</v>
      </c>
      <c r="C33" s="112">
        <v>1</v>
      </c>
      <c r="D33" s="114">
        <f t="shared" si="5"/>
        <v>-0.44500000000000001</v>
      </c>
      <c r="E33" s="114">
        <f t="shared" si="6"/>
        <v>2.2499499995319638E-2</v>
      </c>
      <c r="F33" s="26">
        <f t="shared" si="7"/>
        <v>-0.44500000000000001</v>
      </c>
      <c r="G33" s="26">
        <f t="shared" si="8"/>
        <v>2.2499499995319638E-2</v>
      </c>
      <c r="H33" s="26">
        <f t="shared" si="9"/>
        <v>0.19802500000000001</v>
      </c>
      <c r="I33" s="26">
        <f t="shared" si="10"/>
        <v>-8.8121125000000008E-2</v>
      </c>
      <c r="J33" s="26">
        <f t="shared" si="11"/>
        <v>3.9213900625000006E-2</v>
      </c>
      <c r="K33" s="26">
        <f t="shared" si="12"/>
        <v>-1.0012277497917239E-2</v>
      </c>
      <c r="L33" s="26">
        <f t="shared" si="13"/>
        <v>4.4554634865731713E-3</v>
      </c>
      <c r="M33" s="26">
        <f t="shared" ca="1" si="14"/>
        <v>2.2427025245565571E-2</v>
      </c>
      <c r="N33" s="26">
        <f t="shared" ca="1" si="15"/>
        <v>5.2525893519146805E-9</v>
      </c>
      <c r="O33" s="54">
        <f t="shared" ca="1" si="16"/>
        <v>6.7658533081109057E-2</v>
      </c>
      <c r="P33" s="26">
        <f t="shared" ca="1" si="17"/>
        <v>5.2782352933455954</v>
      </c>
      <c r="Q33" s="26">
        <f t="shared" ca="1" si="18"/>
        <v>7.6052977699876125</v>
      </c>
      <c r="R33">
        <f t="shared" ca="1" si="19"/>
        <v>7.2474749754067314E-5</v>
      </c>
    </row>
    <row r="34" spans="1:18">
      <c r="A34" s="112">
        <v>-4449.5</v>
      </c>
      <c r="B34" s="112">
        <v>2.3349999995843973E-2</v>
      </c>
      <c r="C34" s="112">
        <v>1</v>
      </c>
      <c r="D34" s="114">
        <f t="shared" si="5"/>
        <v>-0.44495000000000001</v>
      </c>
      <c r="E34" s="114">
        <f t="shared" si="6"/>
        <v>2.3349999995843973E-2</v>
      </c>
      <c r="F34" s="26">
        <f t="shared" si="7"/>
        <v>-0.44495000000000001</v>
      </c>
      <c r="G34" s="26">
        <f t="shared" si="8"/>
        <v>2.3349999995843973E-2</v>
      </c>
      <c r="H34" s="26">
        <f t="shared" si="9"/>
        <v>0.19798050250000002</v>
      </c>
      <c r="I34" s="26">
        <f t="shared" si="10"/>
        <v>-8.8091424587375011E-2</v>
      </c>
      <c r="J34" s="26">
        <f t="shared" si="11"/>
        <v>3.9196279370152513E-2</v>
      </c>
      <c r="K34" s="26">
        <f t="shared" si="12"/>
        <v>-1.0389582498150775E-2</v>
      </c>
      <c r="L34" s="26">
        <f t="shared" si="13"/>
        <v>4.6228447325521874E-3</v>
      </c>
      <c r="M34" s="26">
        <f t="shared" ca="1" si="14"/>
        <v>2.2423414798834359E-2</v>
      </c>
      <c r="N34" s="26">
        <f t="shared" ca="1" si="15"/>
        <v>8.5856012731734536E-7</v>
      </c>
      <c r="O34" s="54">
        <f t="shared" ca="1" si="16"/>
        <v>6.7651372729954154E-2</v>
      </c>
      <c r="P34" s="26">
        <f t="shared" ca="1" si="17"/>
        <v>5.278848684212428</v>
      </c>
      <c r="Q34" s="26">
        <f t="shared" ca="1" si="18"/>
        <v>7.6071173803692949</v>
      </c>
      <c r="R34">
        <f t="shared" ca="1" si="19"/>
        <v>9.2658519700961409E-4</v>
      </c>
    </row>
    <row r="35" spans="1:18">
      <c r="A35" s="112">
        <v>-4424</v>
      </c>
      <c r="B35" s="112">
        <v>2.2355499997502193E-2</v>
      </c>
      <c r="C35" s="112">
        <v>1</v>
      </c>
      <c r="D35" s="114">
        <f t="shared" si="5"/>
        <v>-0.44240000000000002</v>
      </c>
      <c r="E35" s="114">
        <f t="shared" si="6"/>
        <v>2.2355499997502193E-2</v>
      </c>
      <c r="F35" s="26">
        <f t="shared" si="7"/>
        <v>-0.44240000000000002</v>
      </c>
      <c r="G35" s="26">
        <f t="shared" si="8"/>
        <v>2.2355499997502193E-2</v>
      </c>
      <c r="H35" s="26">
        <f t="shared" si="9"/>
        <v>0.19571776000000002</v>
      </c>
      <c r="I35" s="26">
        <f t="shared" si="10"/>
        <v>-8.6585537024000014E-2</v>
      </c>
      <c r="J35" s="26">
        <f t="shared" si="11"/>
        <v>3.8305441579417607E-2</v>
      </c>
      <c r="K35" s="26">
        <f t="shared" si="12"/>
        <v>-9.8900731988949709E-3</v>
      </c>
      <c r="L35" s="26">
        <f t="shared" si="13"/>
        <v>4.3753683831911352E-3</v>
      </c>
      <c r="M35" s="26">
        <f t="shared" ca="1" si="14"/>
        <v>2.2239653018756897E-2</v>
      </c>
      <c r="N35" s="26">
        <f t="shared" ca="1" si="15"/>
        <v>1.3420522484413045E-8</v>
      </c>
      <c r="O35" s="54">
        <f t="shared" ca="1" si="16"/>
        <v>6.7257757412068395E-2</v>
      </c>
      <c r="P35" s="26">
        <f t="shared" ca="1" si="17"/>
        <v>5.3084429938543725</v>
      </c>
      <c r="Q35" s="26">
        <f t="shared" ca="1" si="18"/>
        <v>7.6975845295961065</v>
      </c>
      <c r="R35">
        <f t="shared" ca="1" si="19"/>
        <v>1.1584697874529593E-4</v>
      </c>
    </row>
    <row r="36" spans="1:18">
      <c r="A36" s="112">
        <v>-4423.5</v>
      </c>
      <c r="B36" s="112">
        <v>2.347600000211969E-2</v>
      </c>
      <c r="C36" s="112">
        <v>1</v>
      </c>
      <c r="D36" s="114">
        <f t="shared" si="5"/>
        <v>-0.44235000000000002</v>
      </c>
      <c r="E36" s="114">
        <f t="shared" si="6"/>
        <v>2.347600000211969E-2</v>
      </c>
      <c r="F36" s="26">
        <f t="shared" si="7"/>
        <v>-0.44235000000000002</v>
      </c>
      <c r="G36" s="26">
        <f t="shared" si="8"/>
        <v>2.347600000211969E-2</v>
      </c>
      <c r="H36" s="26">
        <f t="shared" si="9"/>
        <v>0.19567352250000003</v>
      </c>
      <c r="I36" s="26">
        <f t="shared" si="10"/>
        <v>-8.6556182677875015E-2</v>
      </c>
      <c r="J36" s="26">
        <f t="shared" si="11"/>
        <v>3.8288127407558013E-2</v>
      </c>
      <c r="K36" s="26">
        <f t="shared" si="12"/>
        <v>-1.0384608600937645E-2</v>
      </c>
      <c r="L36" s="26">
        <f t="shared" si="13"/>
        <v>4.5936316146247677E-3</v>
      </c>
      <c r="M36" s="26">
        <f t="shared" ca="1" si="14"/>
        <v>2.2236057121171347E-2</v>
      </c>
      <c r="N36" s="26">
        <f t="shared" ca="1" si="15"/>
        <v>1.5374583480144764E-6</v>
      </c>
      <c r="O36" s="54">
        <f t="shared" ca="1" si="16"/>
        <v>6.7249483591266673E-2</v>
      </c>
      <c r="P36" s="26">
        <f t="shared" ca="1" si="17"/>
        <v>5.3089900654225035</v>
      </c>
      <c r="Q36" s="26">
        <f t="shared" ca="1" si="18"/>
        <v>7.6993123357452298</v>
      </c>
      <c r="R36">
        <f t="shared" ca="1" si="19"/>
        <v>1.2399428809483429E-3</v>
      </c>
    </row>
    <row r="37" spans="1:18">
      <c r="A37" s="112">
        <v>-4421</v>
      </c>
      <c r="B37" s="112">
        <v>2.1928499998466577E-2</v>
      </c>
      <c r="C37" s="112">
        <v>1</v>
      </c>
      <c r="D37" s="114">
        <f t="shared" si="5"/>
        <v>-0.44209999999999999</v>
      </c>
      <c r="E37" s="114">
        <f t="shared" si="6"/>
        <v>2.1928499998466577E-2</v>
      </c>
      <c r="F37" s="26">
        <f t="shared" si="7"/>
        <v>-0.44209999999999999</v>
      </c>
      <c r="G37" s="26">
        <f t="shared" si="8"/>
        <v>2.1928499998466577E-2</v>
      </c>
      <c r="H37" s="26">
        <f t="shared" si="9"/>
        <v>0.19545240999999999</v>
      </c>
      <c r="I37" s="26">
        <f t="shared" si="10"/>
        <v>-8.6409510460999997E-2</v>
      </c>
      <c r="J37" s="26">
        <f t="shared" si="11"/>
        <v>3.8201644574808097E-2</v>
      </c>
      <c r="K37" s="26">
        <f t="shared" si="12"/>
        <v>-9.6945898493220745E-3</v>
      </c>
      <c r="L37" s="26">
        <f t="shared" si="13"/>
        <v>4.2859781723852894E-3</v>
      </c>
      <c r="M37" s="26">
        <f t="shared" ca="1" si="14"/>
        <v>2.2218081830112528E-2</v>
      </c>
      <c r="N37" s="26">
        <f t="shared" ca="1" si="15"/>
        <v>8.3857637219423662E-8</v>
      </c>
      <c r="O37" s="54">
        <f t="shared" ca="1" si="16"/>
        <v>6.720779490393651E-2</v>
      </c>
      <c r="P37" s="26">
        <f t="shared" ca="1" si="17"/>
        <v>5.3117062049611894</v>
      </c>
      <c r="Q37" s="26">
        <f t="shared" ca="1" si="18"/>
        <v>7.7079246015075533</v>
      </c>
      <c r="R37">
        <f t="shared" ca="1" si="19"/>
        <v>-2.8958183164595058E-4</v>
      </c>
    </row>
    <row r="38" spans="1:18">
      <c r="A38" s="112">
        <v>-4420.5</v>
      </c>
      <c r="B38" s="112">
        <v>2.317899999616202E-2</v>
      </c>
      <c r="C38" s="112">
        <v>1</v>
      </c>
      <c r="D38" s="114">
        <f t="shared" si="5"/>
        <v>-0.44205</v>
      </c>
      <c r="E38" s="114">
        <f t="shared" si="6"/>
        <v>2.317899999616202E-2</v>
      </c>
      <c r="F38" s="26">
        <f t="shared" si="7"/>
        <v>-0.44205</v>
      </c>
      <c r="G38" s="26">
        <f t="shared" si="8"/>
        <v>2.317899999616202E-2</v>
      </c>
      <c r="H38" s="26">
        <f t="shared" si="9"/>
        <v>0.19540820249999999</v>
      </c>
      <c r="I38" s="26">
        <f t="shared" si="10"/>
        <v>-8.6380195915124997E-2</v>
      </c>
      <c r="J38" s="26">
        <f t="shared" si="11"/>
        <v>3.8184365604281005E-2</v>
      </c>
      <c r="K38" s="26">
        <f t="shared" si="12"/>
        <v>-1.0246276948303421E-2</v>
      </c>
      <c r="L38" s="26">
        <f t="shared" si="13"/>
        <v>4.5293667249975272E-3</v>
      </c>
      <c r="M38" s="26">
        <f t="shared" ca="1" si="14"/>
        <v>2.2214487611274553E-2</v>
      </c>
      <c r="N38" s="26">
        <f t="shared" ca="1" si="15"/>
        <v>9.3028414060130803E-7</v>
      </c>
      <c r="O38" s="54">
        <f t="shared" ca="1" si="16"/>
        <v>6.7199393278217612E-2</v>
      </c>
      <c r="P38" s="26">
        <f t="shared" ca="1" si="17"/>
        <v>5.3122455878022521</v>
      </c>
      <c r="Q38" s="26">
        <f t="shared" ca="1" si="18"/>
        <v>7.7096416970203947</v>
      </c>
      <c r="R38">
        <f t="shared" ca="1" si="19"/>
        <v>9.6451238488746635E-4</v>
      </c>
    </row>
    <row r="39" spans="1:18">
      <c r="A39" s="112">
        <v>-4418</v>
      </c>
      <c r="B39" s="112">
        <v>2.5231499996152706E-2</v>
      </c>
      <c r="C39" s="112">
        <v>1</v>
      </c>
      <c r="D39" s="114">
        <f t="shared" si="5"/>
        <v>-0.44180000000000003</v>
      </c>
      <c r="E39" s="114">
        <f t="shared" si="6"/>
        <v>2.5231499996152706E-2</v>
      </c>
      <c r="F39" s="26">
        <f t="shared" si="7"/>
        <v>-0.44180000000000003</v>
      </c>
      <c r="G39" s="26">
        <f t="shared" si="8"/>
        <v>2.5231499996152706E-2</v>
      </c>
      <c r="H39" s="26">
        <f t="shared" si="9"/>
        <v>0.19518724000000001</v>
      </c>
      <c r="I39" s="26">
        <f t="shared" si="10"/>
        <v>-8.6233722632000007E-2</v>
      </c>
      <c r="J39" s="26">
        <f t="shared" si="11"/>
        <v>3.8098058658817602E-2</v>
      </c>
      <c r="K39" s="26">
        <f t="shared" si="12"/>
        <v>-1.1147276698300266E-2</v>
      </c>
      <c r="L39" s="26">
        <f t="shared" si="13"/>
        <v>4.924866845309058E-3</v>
      </c>
      <c r="M39" s="26">
        <f t="shared" ca="1" si="14"/>
        <v>2.2196520713953623E-2</v>
      </c>
      <c r="N39" s="26">
        <f t="shared" ca="1" si="15"/>
        <v>9.2110992433776646E-6</v>
      </c>
      <c r="O39" s="54">
        <f t="shared" ca="1" si="16"/>
        <v>6.7157065933345195E-2</v>
      </c>
      <c r="P39" s="26">
        <f t="shared" ca="1" si="17"/>
        <v>5.3149232657048913</v>
      </c>
      <c r="Q39" s="26">
        <f t="shared" ca="1" si="18"/>
        <v>7.7182003500316787</v>
      </c>
      <c r="R39">
        <f t="shared" ca="1" si="19"/>
        <v>3.0349792821990837E-3</v>
      </c>
    </row>
    <row r="40" spans="1:18">
      <c r="A40" s="112">
        <v>-4417.5</v>
      </c>
      <c r="B40" s="112">
        <v>1.8781999999191612E-2</v>
      </c>
      <c r="C40" s="112">
        <v>0.4</v>
      </c>
      <c r="D40" s="114">
        <f t="shared" si="5"/>
        <v>-0.44174999999999998</v>
      </c>
      <c r="E40" s="114">
        <f t="shared" si="6"/>
        <v>1.8781999999191612E-2</v>
      </c>
      <c r="F40" s="26">
        <f t="shared" si="7"/>
        <v>-0.1767</v>
      </c>
      <c r="G40" s="26">
        <f t="shared" si="8"/>
        <v>7.512799999676645E-3</v>
      </c>
      <c r="H40" s="26">
        <f t="shared" si="9"/>
        <v>7.8057224999999994E-2</v>
      </c>
      <c r="I40" s="26">
        <f t="shared" si="10"/>
        <v>-3.4481779143749995E-2</v>
      </c>
      <c r="J40" s="26">
        <f t="shared" si="11"/>
        <v>1.523232593675156E-2</v>
      </c>
      <c r="K40" s="26">
        <f t="shared" si="12"/>
        <v>-3.3187793998571578E-3</v>
      </c>
      <c r="L40" s="26">
        <f t="shared" si="13"/>
        <v>1.4660707998868994E-3</v>
      </c>
      <c r="M40" s="26">
        <f t="shared" ca="1" si="14"/>
        <v>2.219292817386322E-2</v>
      </c>
      <c r="N40" s="26">
        <f t="shared" ca="1" si="15"/>
        <v>4.6537724051074342E-6</v>
      </c>
      <c r="O40" s="54">
        <f t="shared" ca="1" si="16"/>
        <v>1.0743765863995633E-2</v>
      </c>
      <c r="P40" s="26">
        <f t="shared" ca="1" si="17"/>
        <v>0.85047279242223095</v>
      </c>
      <c r="Q40" s="26">
        <f t="shared" ca="1" si="18"/>
        <v>1.2351850737779804</v>
      </c>
      <c r="R40">
        <f t="shared" ca="1" si="19"/>
        <v>-3.4109281746716076E-3</v>
      </c>
    </row>
    <row r="41" spans="1:18">
      <c r="A41" s="112">
        <v>-4405</v>
      </c>
      <c r="B41" s="112">
        <v>2.1644499996909872E-2</v>
      </c>
      <c r="C41" s="112">
        <v>1</v>
      </c>
      <c r="D41" s="114">
        <f t="shared" si="5"/>
        <v>-0.4405</v>
      </c>
      <c r="E41" s="114">
        <f t="shared" si="6"/>
        <v>2.1644499996909872E-2</v>
      </c>
      <c r="F41" s="26">
        <f t="shared" si="7"/>
        <v>-0.4405</v>
      </c>
      <c r="G41" s="26">
        <f t="shared" si="8"/>
        <v>2.1644499996909872E-2</v>
      </c>
      <c r="H41" s="26">
        <f t="shared" si="9"/>
        <v>0.19404025</v>
      </c>
      <c r="I41" s="26">
        <f t="shared" si="10"/>
        <v>-8.5474730124999995E-2</v>
      </c>
      <c r="J41" s="26">
        <f t="shared" si="11"/>
        <v>3.7651618620062499E-2</v>
      </c>
      <c r="K41" s="26">
        <f t="shared" si="12"/>
        <v>-9.5344022486387979E-3</v>
      </c>
      <c r="L41" s="26">
        <f t="shared" si="13"/>
        <v>4.1999041905253906E-3</v>
      </c>
      <c r="M41" s="26">
        <f t="shared" ca="1" si="14"/>
        <v>2.2103205603763634E-2</v>
      </c>
      <c r="N41" s="26">
        <f t="shared" ca="1" si="15"/>
        <v>2.1041083375907799E-7</v>
      </c>
      <c r="O41" s="54">
        <f t="shared" ca="1" si="16"/>
        <v>6.692840546936224E-2</v>
      </c>
      <c r="P41" s="26">
        <f t="shared" ca="1" si="17"/>
        <v>5.328329537381201</v>
      </c>
      <c r="Q41" s="26">
        <f t="shared" ca="1" si="18"/>
        <v>7.761981848248805</v>
      </c>
      <c r="R41">
        <f t="shared" ca="1" si="19"/>
        <v>-4.5870560685376191E-4</v>
      </c>
    </row>
    <row r="42" spans="1:18">
      <c r="A42" s="112">
        <v>-4404.5</v>
      </c>
      <c r="B42" s="112">
        <v>2.449499999784166E-2</v>
      </c>
      <c r="C42" s="112">
        <v>1</v>
      </c>
      <c r="D42" s="114">
        <f t="shared" si="5"/>
        <v>-0.44045000000000001</v>
      </c>
      <c r="E42" s="114">
        <f t="shared" si="6"/>
        <v>2.449499999784166E-2</v>
      </c>
      <c r="F42" s="26">
        <f t="shared" si="7"/>
        <v>-0.44045000000000001</v>
      </c>
      <c r="G42" s="26">
        <f t="shared" si="8"/>
        <v>2.449499999784166E-2</v>
      </c>
      <c r="H42" s="26">
        <f t="shared" si="9"/>
        <v>0.19399620250000002</v>
      </c>
      <c r="I42" s="26">
        <f t="shared" si="10"/>
        <v>-8.5445627391125004E-2</v>
      </c>
      <c r="J42" s="26">
        <f t="shared" si="11"/>
        <v>3.7634526584421006E-2</v>
      </c>
      <c r="K42" s="26">
        <f t="shared" si="12"/>
        <v>-1.0788822749049359E-2</v>
      </c>
      <c r="L42" s="26">
        <f t="shared" si="13"/>
        <v>4.7519369798187903E-3</v>
      </c>
      <c r="M42" s="26">
        <f t="shared" ca="1" si="14"/>
        <v>2.2099620338246067E-2</v>
      </c>
      <c r="N42" s="26">
        <f t="shared" ca="1" si="15"/>
        <v>5.7378437136042987E-6</v>
      </c>
      <c r="O42" s="54">
        <f t="shared" ca="1" si="16"/>
        <v>6.6919324760503024E-2</v>
      </c>
      <c r="P42" s="26">
        <f t="shared" ca="1" si="17"/>
        <v>5.3288277949680563</v>
      </c>
      <c r="Q42" s="26">
        <f t="shared" ca="1" si="18"/>
        <v>7.76364142249541</v>
      </c>
      <c r="R42">
        <f t="shared" ca="1" si="19"/>
        <v>2.395379659595593E-3</v>
      </c>
    </row>
    <row r="43" spans="1:18">
      <c r="A43" s="112">
        <v>-4379</v>
      </c>
      <c r="B43" s="112">
        <v>2.0170499999949243E-2</v>
      </c>
      <c r="C43" s="112">
        <v>1</v>
      </c>
      <c r="D43" s="114">
        <f t="shared" si="5"/>
        <v>-0.43790000000000001</v>
      </c>
      <c r="E43" s="114">
        <f t="shared" si="6"/>
        <v>2.0170499999949243E-2</v>
      </c>
      <c r="F43" s="26">
        <f t="shared" si="7"/>
        <v>-0.43790000000000001</v>
      </c>
      <c r="G43" s="26">
        <f t="shared" si="8"/>
        <v>2.0170499999949243E-2</v>
      </c>
      <c r="H43" s="26">
        <f t="shared" si="9"/>
        <v>0.19175641000000002</v>
      </c>
      <c r="I43" s="26">
        <f t="shared" si="10"/>
        <v>-8.3970131939000006E-2</v>
      </c>
      <c r="J43" s="26">
        <f t="shared" si="11"/>
        <v>3.6770520776088104E-2</v>
      </c>
      <c r="K43" s="26">
        <f t="shared" si="12"/>
        <v>-8.8326619499777739E-3</v>
      </c>
      <c r="L43" s="26">
        <f t="shared" si="13"/>
        <v>3.8678226678952672E-3</v>
      </c>
      <c r="M43" s="26">
        <f t="shared" ca="1" si="14"/>
        <v>2.1917142800064432E-2</v>
      </c>
      <c r="N43" s="26">
        <f t="shared" ca="1" si="15"/>
        <v>3.050761071194228E-6</v>
      </c>
      <c r="O43" s="54">
        <f t="shared" ca="1" si="16"/>
        <v>6.6428264660029782E-2</v>
      </c>
      <c r="P43" s="26">
        <f t="shared" ca="1" si="17"/>
        <v>5.3525267466034148</v>
      </c>
      <c r="Q43" s="26">
        <f t="shared" ca="1" si="18"/>
        <v>7.8458682242501361</v>
      </c>
      <c r="R43">
        <f t="shared" ca="1" si="19"/>
        <v>-1.746642800115189E-3</v>
      </c>
    </row>
    <row r="44" spans="1:18">
      <c r="A44" s="112">
        <v>-4378.5</v>
      </c>
      <c r="B44" s="112">
        <v>1.8721000000368804E-2</v>
      </c>
      <c r="C44" s="112">
        <v>0.8</v>
      </c>
      <c r="D44" s="114">
        <f t="shared" si="5"/>
        <v>-0.43785000000000002</v>
      </c>
      <c r="E44" s="114">
        <f t="shared" si="6"/>
        <v>1.8721000000368804E-2</v>
      </c>
      <c r="F44" s="26">
        <f t="shared" si="7"/>
        <v>-0.35028000000000004</v>
      </c>
      <c r="G44" s="26">
        <f t="shared" si="8"/>
        <v>1.4976800000295044E-2</v>
      </c>
      <c r="H44" s="26">
        <f t="shared" si="9"/>
        <v>0.15337009800000001</v>
      </c>
      <c r="I44" s="26">
        <f t="shared" si="10"/>
        <v>-6.7153097409300005E-2</v>
      </c>
      <c r="J44" s="26">
        <f t="shared" si="11"/>
        <v>2.9402983700662008E-2</v>
      </c>
      <c r="K44" s="26">
        <f t="shared" si="12"/>
        <v>-6.5575918801291854E-3</v>
      </c>
      <c r="L44" s="26">
        <f t="shared" si="13"/>
        <v>2.8712416047145641E-3</v>
      </c>
      <c r="M44" s="26">
        <f t="shared" ca="1" si="14"/>
        <v>2.1913572083692528E-2</v>
      </c>
      <c r="N44" s="26">
        <f t="shared" ca="1" si="15"/>
        <v>8.1540132057743869E-6</v>
      </c>
      <c r="O44" s="54">
        <f t="shared" ca="1" si="16"/>
        <v>4.2507577774065337E-2</v>
      </c>
      <c r="P44" s="26">
        <f t="shared" ca="1" si="17"/>
        <v>3.4258929798127702</v>
      </c>
      <c r="Q44" s="26">
        <f t="shared" ca="1" si="18"/>
        <v>5.0223570861669709</v>
      </c>
      <c r="R44">
        <f t="shared" ca="1" si="19"/>
        <v>-3.1925720833237241E-3</v>
      </c>
    </row>
    <row r="45" spans="1:18">
      <c r="A45" s="112">
        <v>-4340.5</v>
      </c>
      <c r="B45" s="112">
        <v>2.1559000000706874E-2</v>
      </c>
      <c r="C45" s="112">
        <v>0.8</v>
      </c>
      <c r="D45" s="114">
        <f t="shared" si="5"/>
        <v>-0.43404999999999999</v>
      </c>
      <c r="E45" s="114">
        <f t="shared" si="6"/>
        <v>2.1559000000706874E-2</v>
      </c>
      <c r="F45" s="26">
        <f t="shared" si="7"/>
        <v>-0.34723999999999999</v>
      </c>
      <c r="G45" s="26">
        <f t="shared" si="8"/>
        <v>1.72472000005655E-2</v>
      </c>
      <c r="H45" s="26">
        <f t="shared" si="9"/>
        <v>0.15071952199999999</v>
      </c>
      <c r="I45" s="26">
        <f t="shared" si="10"/>
        <v>-6.5419808524099995E-2</v>
      </c>
      <c r="J45" s="26">
        <f t="shared" si="11"/>
        <v>2.8395467889885603E-2</v>
      </c>
      <c r="K45" s="26">
        <f t="shared" si="12"/>
        <v>-7.4861471602454552E-3</v>
      </c>
      <c r="L45" s="26">
        <f t="shared" si="13"/>
        <v>3.2493621749045396E-3</v>
      </c>
      <c r="M45" s="26">
        <f t="shared" ca="1" si="14"/>
        <v>2.1643016308662239E-2</v>
      </c>
      <c r="N45" s="26">
        <f t="shared" ca="1" si="15"/>
        <v>5.6469920019606273E-9</v>
      </c>
      <c r="O45" s="54">
        <f t="shared" ca="1" si="16"/>
        <v>4.1973790910654077E-2</v>
      </c>
      <c r="P45" s="26">
        <f t="shared" ca="1" si="17"/>
        <v>3.4444223485158947</v>
      </c>
      <c r="Q45" s="26">
        <f t="shared" ca="1" si="18"/>
        <v>5.0949918660287805</v>
      </c>
      <c r="R45">
        <f t="shared" ca="1" si="19"/>
        <v>-8.4016307955365327E-5</v>
      </c>
    </row>
    <row r="46" spans="1:18">
      <c r="A46" s="112">
        <v>-4340</v>
      </c>
      <c r="B46" s="112">
        <v>2.0609500003047287E-2</v>
      </c>
      <c r="C46" s="112">
        <v>0.8</v>
      </c>
      <c r="D46" s="114">
        <f t="shared" si="5"/>
        <v>-0.434</v>
      </c>
      <c r="E46" s="114">
        <f t="shared" si="6"/>
        <v>2.0609500003047287E-2</v>
      </c>
      <c r="F46" s="26">
        <f t="shared" si="7"/>
        <v>-0.34720000000000001</v>
      </c>
      <c r="G46" s="26">
        <f t="shared" si="8"/>
        <v>1.6487600002437829E-2</v>
      </c>
      <c r="H46" s="26">
        <f t="shared" si="9"/>
        <v>0.15068480000000001</v>
      </c>
      <c r="I46" s="26">
        <f t="shared" si="10"/>
        <v>-6.5397203200000004E-2</v>
      </c>
      <c r="J46" s="26">
        <f t="shared" si="11"/>
        <v>2.8382386188800002E-2</v>
      </c>
      <c r="K46" s="26">
        <f t="shared" si="12"/>
        <v>-7.1556184010580183E-3</v>
      </c>
      <c r="L46" s="26">
        <f t="shared" si="13"/>
        <v>3.10553838605918E-3</v>
      </c>
      <c r="M46" s="26">
        <f t="shared" ca="1" si="14"/>
        <v>2.1639467136217561E-2</v>
      </c>
      <c r="N46" s="26">
        <f t="shared" ca="1" si="15"/>
        <v>8.4866583632879296E-7</v>
      </c>
      <c r="O46" s="54">
        <f t="shared" ca="1" si="16"/>
        <v>4.1966258950435993E-2</v>
      </c>
      <c r="P46" s="26">
        <f t="shared" ca="1" si="17"/>
        <v>3.4446340117218832</v>
      </c>
      <c r="Q46" s="26">
        <f t="shared" ca="1" si="18"/>
        <v>5.0959015212626184</v>
      </c>
      <c r="R46">
        <f t="shared" ca="1" si="19"/>
        <v>-1.0299671331702731E-3</v>
      </c>
    </row>
    <row r="47" spans="1:18">
      <c r="A47" s="112">
        <v>-4337</v>
      </c>
      <c r="B47" s="112">
        <v>1.9012500000826549E-2</v>
      </c>
      <c r="C47" s="112">
        <v>1</v>
      </c>
      <c r="D47" s="114">
        <f t="shared" si="5"/>
        <v>-0.43369999999999997</v>
      </c>
      <c r="E47" s="114">
        <f t="shared" si="6"/>
        <v>1.9012500000826549E-2</v>
      </c>
      <c r="F47" s="26">
        <f t="shared" si="7"/>
        <v>-0.43369999999999997</v>
      </c>
      <c r="G47" s="26">
        <f t="shared" si="8"/>
        <v>1.9012500000826549E-2</v>
      </c>
      <c r="H47" s="26">
        <f t="shared" si="9"/>
        <v>0.18809568999999998</v>
      </c>
      <c r="I47" s="26">
        <f t="shared" si="10"/>
        <v>-8.1577100752999981E-2</v>
      </c>
      <c r="J47" s="26">
        <f t="shared" si="11"/>
        <v>3.5379988596576088E-2</v>
      </c>
      <c r="K47" s="26">
        <f t="shared" si="12"/>
        <v>-8.2457212503584745E-3</v>
      </c>
      <c r="L47" s="26">
        <f t="shared" si="13"/>
        <v>3.5761693062804703E-3</v>
      </c>
      <c r="M47" s="26">
        <f t="shared" ca="1" si="14"/>
        <v>2.1618177977166003E-2</v>
      </c>
      <c r="N47" s="26">
        <f t="shared" ca="1" si="15"/>
        <v>6.7895577163804742E-6</v>
      </c>
      <c r="O47" s="54">
        <f t="shared" ca="1" si="16"/>
        <v>6.5501237408089205E-2</v>
      </c>
      <c r="P47" s="26">
        <f t="shared" ca="1" si="17"/>
        <v>5.384197514672719</v>
      </c>
      <c r="Q47" s="26">
        <f t="shared" ca="1" si="18"/>
        <v>7.9708345638298095</v>
      </c>
      <c r="R47">
        <f t="shared" ca="1" si="19"/>
        <v>-2.6056779763394544E-3</v>
      </c>
    </row>
    <row r="48" spans="1:18">
      <c r="A48" s="112">
        <v>-4059.5</v>
      </c>
      <c r="B48" s="112">
        <v>1.7939999997906853E-2</v>
      </c>
      <c r="C48" s="112">
        <v>1</v>
      </c>
      <c r="D48" s="114">
        <f t="shared" si="5"/>
        <v>-0.40594999999999998</v>
      </c>
      <c r="E48" s="114">
        <f t="shared" si="6"/>
        <v>1.7939999997906853E-2</v>
      </c>
      <c r="F48" s="26">
        <f t="shared" si="7"/>
        <v>-0.40594999999999998</v>
      </c>
      <c r="G48" s="26">
        <f t="shared" si="8"/>
        <v>1.7939999997906853E-2</v>
      </c>
      <c r="H48" s="26">
        <f t="shared" si="9"/>
        <v>0.16479540249999999</v>
      </c>
      <c r="I48" s="26">
        <f t="shared" si="10"/>
        <v>-6.6898693644874996E-2</v>
      </c>
      <c r="J48" s="26">
        <f t="shared" si="11"/>
        <v>2.7157524685137002E-2</v>
      </c>
      <c r="K48" s="26">
        <f t="shared" si="12"/>
        <v>-7.282742999150286E-3</v>
      </c>
      <c r="L48" s="26">
        <f t="shared" si="13"/>
        <v>2.9564295205050583E-3</v>
      </c>
      <c r="M48" s="26">
        <f t="shared" ca="1" si="14"/>
        <v>1.9692487969197196E-2</v>
      </c>
      <c r="N48" s="26">
        <f t="shared" ca="1" si="15"/>
        <v>3.071214089517345E-6</v>
      </c>
      <c r="O48" s="54">
        <f t="shared" ca="1" si="16"/>
        <v>5.5954746608771276E-2</v>
      </c>
      <c r="P48" s="26">
        <f t="shared" ca="1" si="17"/>
        <v>5.3600202545910198</v>
      </c>
      <c r="Q48" s="26">
        <f t="shared" ca="1" si="18"/>
        <v>8.450045383803845</v>
      </c>
      <c r="R48">
        <f t="shared" ca="1" si="19"/>
        <v>-1.7524879712903438E-3</v>
      </c>
    </row>
    <row r="49" spans="1:18">
      <c r="A49" s="112">
        <v>-4037</v>
      </c>
      <c r="B49" s="112">
        <v>2.2412499994970858E-2</v>
      </c>
      <c r="C49" s="112">
        <v>1</v>
      </c>
      <c r="D49" s="114">
        <f t="shared" si="5"/>
        <v>-0.4037</v>
      </c>
      <c r="E49" s="114">
        <f t="shared" si="6"/>
        <v>2.2412499994970858E-2</v>
      </c>
      <c r="F49" s="26">
        <f t="shared" si="7"/>
        <v>-0.4037</v>
      </c>
      <c r="G49" s="26">
        <f t="shared" si="8"/>
        <v>2.2412499994970858E-2</v>
      </c>
      <c r="H49" s="26">
        <f t="shared" si="9"/>
        <v>0.16297369</v>
      </c>
      <c r="I49" s="26">
        <f t="shared" si="10"/>
        <v>-6.5792478653000003E-2</v>
      </c>
      <c r="J49" s="26">
        <f t="shared" si="11"/>
        <v>2.6560423632216102E-2</v>
      </c>
      <c r="K49" s="26">
        <f t="shared" si="12"/>
        <v>-9.0479262479697363E-3</v>
      </c>
      <c r="L49" s="26">
        <f t="shared" si="13"/>
        <v>3.6526478263053824E-3</v>
      </c>
      <c r="M49" s="26">
        <f t="shared" ca="1" si="14"/>
        <v>1.9540128123570609E-2</v>
      </c>
      <c r="N49" s="26">
        <f t="shared" ca="1" si="15"/>
        <v>8.2505201676113689E-6</v>
      </c>
      <c r="O49" s="54">
        <f t="shared" ca="1" si="16"/>
        <v>5.4947040224421408E-2</v>
      </c>
      <c r="P49" s="26">
        <f t="shared" ca="1" si="17"/>
        <v>5.3403230627683342</v>
      </c>
      <c r="Q49" s="26">
        <f t="shared" ca="1" si="18"/>
        <v>8.4615092009700774</v>
      </c>
      <c r="R49">
        <f t="shared" ca="1" si="19"/>
        <v>2.8723718714002491E-3</v>
      </c>
    </row>
    <row r="50" spans="1:18">
      <c r="A50" s="112">
        <v>-3007.5</v>
      </c>
      <c r="B50" s="112">
        <v>1.1191999998118263E-2</v>
      </c>
      <c r="C50" s="112">
        <v>1</v>
      </c>
      <c r="D50" s="114">
        <f t="shared" si="5"/>
        <v>-0.30075000000000002</v>
      </c>
      <c r="E50" s="114">
        <f t="shared" si="6"/>
        <v>1.1191999998118263E-2</v>
      </c>
      <c r="F50" s="26">
        <f t="shared" si="7"/>
        <v>-0.30075000000000002</v>
      </c>
      <c r="G50" s="26">
        <f t="shared" si="8"/>
        <v>1.1191999998118263E-2</v>
      </c>
      <c r="H50" s="26">
        <f t="shared" si="9"/>
        <v>9.0450562500000012E-2</v>
      </c>
      <c r="I50" s="26">
        <f t="shared" si="10"/>
        <v>-2.7203006671875005E-2</v>
      </c>
      <c r="J50" s="26">
        <f t="shared" si="11"/>
        <v>8.1813042565664091E-3</v>
      </c>
      <c r="K50" s="26">
        <f t="shared" si="12"/>
        <v>-3.3659939994340679E-3</v>
      </c>
      <c r="L50" s="26">
        <f t="shared" si="13"/>
        <v>1.0123226953297961E-3</v>
      </c>
      <c r="M50" s="26">
        <f t="shared" ca="1" si="14"/>
        <v>1.3174865643398592E-2</v>
      </c>
      <c r="N50" s="26">
        <f t="shared" ca="1" si="15"/>
        <v>3.9317561672329774E-6</v>
      </c>
      <c r="O50" s="54">
        <f t="shared" ca="1" si="16"/>
        <v>2.0585392980289941E-3</v>
      </c>
      <c r="P50" s="26">
        <f t="shared" ca="1" si="17"/>
        <v>2.2523262887591642</v>
      </c>
      <c r="Q50" s="26">
        <f t="shared" ca="1" si="18"/>
        <v>4.9611307844048413</v>
      </c>
      <c r="R50">
        <f t="shared" ca="1" si="19"/>
        <v>-1.9828656452803295E-3</v>
      </c>
    </row>
    <row r="51" spans="1:18">
      <c r="A51" s="112">
        <v>-2878.5</v>
      </c>
      <c r="B51" s="112">
        <v>1.5221000001474749E-2</v>
      </c>
      <c r="C51" s="112">
        <v>0.8</v>
      </c>
      <c r="D51" s="114">
        <f t="shared" si="5"/>
        <v>-0.28784999999999999</v>
      </c>
      <c r="E51" s="114">
        <f t="shared" si="6"/>
        <v>1.5221000001474749E-2</v>
      </c>
      <c r="F51" s="26">
        <f t="shared" si="7"/>
        <v>-0.23028000000000001</v>
      </c>
      <c r="G51" s="26">
        <f t="shared" si="8"/>
        <v>1.2176800001179801E-2</v>
      </c>
      <c r="H51" s="26">
        <f t="shared" si="9"/>
        <v>6.6286098000000002E-2</v>
      </c>
      <c r="I51" s="26">
        <f t="shared" si="10"/>
        <v>-1.9080453309299999E-2</v>
      </c>
      <c r="J51" s="26">
        <f t="shared" si="11"/>
        <v>5.4923084850820045E-3</v>
      </c>
      <c r="K51" s="26">
        <f t="shared" si="12"/>
        <v>-3.5050918803396056E-3</v>
      </c>
      <c r="L51" s="26">
        <f t="shared" si="13"/>
        <v>1.0089406977557554E-3</v>
      </c>
      <c r="M51" s="26">
        <f t="shared" ca="1" si="14"/>
        <v>1.2460903337049845E-2</v>
      </c>
      <c r="N51" s="26">
        <f t="shared" ca="1" si="15"/>
        <v>6.0945068775755853E-6</v>
      </c>
      <c r="O51" s="54">
        <f t="shared" ca="1" si="16"/>
        <v>5.3100873678382011E-5</v>
      </c>
      <c r="P51" s="26">
        <f t="shared" ca="1" si="17"/>
        <v>1.1056185842838757</v>
      </c>
      <c r="Q51" s="26">
        <f t="shared" ca="1" si="18"/>
        <v>2.6516303715934715</v>
      </c>
      <c r="R51">
        <f t="shared" ca="1" si="19"/>
        <v>2.7600966644249041E-3</v>
      </c>
    </row>
    <row r="52" spans="1:18">
      <c r="A52" s="112">
        <v>-2827</v>
      </c>
      <c r="B52" s="112">
        <v>1.1622500001976732E-2</v>
      </c>
      <c r="C52" s="112">
        <v>1</v>
      </c>
      <c r="D52" s="114">
        <f t="shared" si="5"/>
        <v>-0.28270000000000001</v>
      </c>
      <c r="E52" s="114">
        <f t="shared" si="6"/>
        <v>1.1622500001976732E-2</v>
      </c>
      <c r="F52" s="26">
        <f t="shared" si="7"/>
        <v>-0.28270000000000001</v>
      </c>
      <c r="G52" s="26">
        <f t="shared" si="8"/>
        <v>1.1622500001976732E-2</v>
      </c>
      <c r="H52" s="26">
        <f t="shared" si="9"/>
        <v>7.9919290000000004E-2</v>
      </c>
      <c r="I52" s="26">
        <f t="shared" si="10"/>
        <v>-2.2593183283000001E-2</v>
      </c>
      <c r="J52" s="26">
        <f t="shared" si="11"/>
        <v>6.3870929141041002E-3</v>
      </c>
      <c r="K52" s="26">
        <f t="shared" si="12"/>
        <v>-3.2856807505588221E-3</v>
      </c>
      <c r="L52" s="26">
        <f t="shared" si="13"/>
        <v>9.2886194818297908E-4</v>
      </c>
      <c r="M52" s="26">
        <f t="shared" ca="1" si="14"/>
        <v>1.2181073612923192E-2</v>
      </c>
      <c r="N52" s="26">
        <f t="shared" ca="1" si="15"/>
        <v>3.1200447884576704E-7</v>
      </c>
      <c r="O52" s="54">
        <f t="shared" ca="1" si="16"/>
        <v>3.7825366261267461E-5</v>
      </c>
      <c r="P52" s="26">
        <f t="shared" ca="1" si="17"/>
        <v>1.5243608429965902</v>
      </c>
      <c r="Q52" s="26">
        <f t="shared" ca="1" si="18"/>
        <v>3.81128462263433</v>
      </c>
      <c r="R52">
        <f t="shared" ca="1" si="19"/>
        <v>-5.585736109464598E-4</v>
      </c>
    </row>
    <row r="53" spans="1:18">
      <c r="A53" s="112">
        <v>-2474.5</v>
      </c>
      <c r="B53" s="112">
        <v>7.9249999980675057E-3</v>
      </c>
      <c r="C53" s="112">
        <v>1</v>
      </c>
      <c r="D53" s="114">
        <f t="shared" si="5"/>
        <v>-0.24745</v>
      </c>
      <c r="E53" s="114">
        <f t="shared" si="6"/>
        <v>7.9249999980675057E-3</v>
      </c>
      <c r="F53" s="26">
        <f t="shared" si="7"/>
        <v>-0.24745</v>
      </c>
      <c r="G53" s="26">
        <f t="shared" si="8"/>
        <v>7.9249999980675057E-3</v>
      </c>
      <c r="H53" s="26">
        <f t="shared" si="9"/>
        <v>6.12315025E-2</v>
      </c>
      <c r="I53" s="26">
        <f t="shared" si="10"/>
        <v>-1.5151735293625001E-2</v>
      </c>
      <c r="J53" s="26">
        <f t="shared" si="11"/>
        <v>3.7492968984075064E-3</v>
      </c>
      <c r="K53" s="26">
        <f t="shared" si="12"/>
        <v>-1.9610412495218044E-3</v>
      </c>
      <c r="L53" s="26">
        <f t="shared" si="13"/>
        <v>4.8525965719417054E-4</v>
      </c>
      <c r="M53" s="26">
        <f t="shared" ca="1" si="14"/>
        <v>1.0345424386491048E-2</v>
      </c>
      <c r="N53" s="26">
        <f t="shared" ca="1" si="15"/>
        <v>5.8584542200754794E-6</v>
      </c>
      <c r="O53" s="54">
        <f t="shared" ca="1" si="16"/>
        <v>1.5024961973017352E-2</v>
      </c>
      <c r="P53" s="26">
        <f t="shared" ca="1" si="17"/>
        <v>0.36989249678989039</v>
      </c>
      <c r="Q53" s="26">
        <f t="shared" ca="1" si="18"/>
        <v>1.6412600862801185</v>
      </c>
      <c r="R53">
        <f t="shared" ca="1" si="19"/>
        <v>-2.4204243884235425E-3</v>
      </c>
    </row>
    <row r="54" spans="1:18">
      <c r="A54" s="112">
        <v>-2468</v>
      </c>
      <c r="B54" s="112">
        <v>1.4281499999924563E-2</v>
      </c>
      <c r="C54" s="112">
        <v>1</v>
      </c>
      <c r="D54" s="114">
        <f t="shared" si="5"/>
        <v>-0.24679999999999999</v>
      </c>
      <c r="E54" s="114">
        <f t="shared" si="6"/>
        <v>1.4281499999924563E-2</v>
      </c>
      <c r="F54" s="26">
        <f t="shared" si="7"/>
        <v>-0.24679999999999999</v>
      </c>
      <c r="G54" s="26">
        <f t="shared" si="8"/>
        <v>1.4281499999924563E-2</v>
      </c>
      <c r="H54" s="26">
        <f t="shared" si="9"/>
        <v>6.0910239999999997E-2</v>
      </c>
      <c r="I54" s="26">
        <f t="shared" si="10"/>
        <v>-1.5032647231999999E-2</v>
      </c>
      <c r="J54" s="26">
        <f t="shared" si="11"/>
        <v>3.7100573368575997E-3</v>
      </c>
      <c r="K54" s="26">
        <f t="shared" si="12"/>
        <v>-3.5246741999813819E-3</v>
      </c>
      <c r="L54" s="26">
        <f t="shared" si="13"/>
        <v>8.6988959255540502E-4</v>
      </c>
      <c r="M54" s="26">
        <f t="shared" ca="1" si="14"/>
        <v>1.0312881321330252E-2</v>
      </c>
      <c r="N54" s="26">
        <f t="shared" ca="1" si="15"/>
        <v>1.5749934216087655E-5</v>
      </c>
      <c r="O54" s="54">
        <f t="shared" ca="1" si="16"/>
        <v>1.5604899342923407E-2</v>
      </c>
      <c r="P54" s="26">
        <f t="shared" ca="1" si="17"/>
        <v>0.35439439168881925</v>
      </c>
      <c r="Q54" s="26">
        <f t="shared" ca="1" si="18"/>
        <v>1.6054879393006039</v>
      </c>
      <c r="R54">
        <f t="shared" ca="1" si="19"/>
        <v>3.9686186785943111E-3</v>
      </c>
    </row>
    <row r="55" spans="1:18">
      <c r="A55" s="112">
        <v>-2201</v>
      </c>
      <c r="B55" s="112">
        <v>7.648500002687797E-3</v>
      </c>
      <c r="C55" s="112">
        <v>0.8</v>
      </c>
      <c r="D55" s="114">
        <f t="shared" si="5"/>
        <v>-0.22009999999999999</v>
      </c>
      <c r="E55" s="114">
        <f t="shared" si="6"/>
        <v>7.648500002687797E-3</v>
      </c>
      <c r="F55" s="26">
        <f t="shared" si="7"/>
        <v>-0.17608000000000001</v>
      </c>
      <c r="G55" s="26">
        <f t="shared" si="8"/>
        <v>6.1188000021502381E-3</v>
      </c>
      <c r="H55" s="26">
        <f t="shared" si="9"/>
        <v>3.8755207999999999E-2</v>
      </c>
      <c r="I55" s="26">
        <f t="shared" si="10"/>
        <v>-8.5300212808E-3</v>
      </c>
      <c r="J55" s="26">
        <f t="shared" si="11"/>
        <v>1.87745768390408E-3</v>
      </c>
      <c r="K55" s="26">
        <f t="shared" si="12"/>
        <v>-1.3467478804732673E-3</v>
      </c>
      <c r="L55" s="26">
        <f t="shared" si="13"/>
        <v>2.9641920849216615E-4</v>
      </c>
      <c r="M55" s="26">
        <f t="shared" ca="1" si="14"/>
        <v>9.0169755711601192E-3</v>
      </c>
      <c r="N55" s="26">
        <f t="shared" ca="1" si="15"/>
        <v>1.4981803052045165E-6</v>
      </c>
      <c r="O55" s="54">
        <f t="shared" ca="1" si="16"/>
        <v>3.3070607624108808E-2</v>
      </c>
      <c r="P55" s="26">
        <f t="shared" ca="1" si="17"/>
        <v>3.9527646050953601E-4</v>
      </c>
      <c r="Q55" s="26">
        <f t="shared" ca="1" si="18"/>
        <v>0.26083392000569144</v>
      </c>
      <c r="R55">
        <f t="shared" ca="1" si="19"/>
        <v>-1.3684755684723222E-3</v>
      </c>
    </row>
    <row r="56" spans="1:18">
      <c r="A56" s="112">
        <v>-2094.5</v>
      </c>
      <c r="B56" s="112">
        <v>6.2049999978626147E-3</v>
      </c>
      <c r="C56" s="112">
        <v>1</v>
      </c>
      <c r="D56" s="114">
        <f t="shared" si="5"/>
        <v>-0.20945</v>
      </c>
      <c r="E56" s="114">
        <f t="shared" si="6"/>
        <v>6.2049999978626147E-3</v>
      </c>
      <c r="F56" s="26">
        <f t="shared" si="7"/>
        <v>-0.20945</v>
      </c>
      <c r="G56" s="26">
        <f t="shared" si="8"/>
        <v>6.2049999978626147E-3</v>
      </c>
      <c r="H56" s="26">
        <f t="shared" si="9"/>
        <v>4.3869302499999999E-2</v>
      </c>
      <c r="I56" s="26">
        <f t="shared" si="10"/>
        <v>-9.1884254086250002E-3</v>
      </c>
      <c r="J56" s="26">
        <f t="shared" si="11"/>
        <v>1.9245157018365064E-3</v>
      </c>
      <c r="K56" s="26">
        <f t="shared" si="12"/>
        <v>-1.2996372495523245E-3</v>
      </c>
      <c r="L56" s="26">
        <f t="shared" si="13"/>
        <v>2.7220902191873439E-4</v>
      </c>
      <c r="M56" s="26">
        <f t="shared" ca="1" si="14"/>
        <v>8.5223282787690261E-3</v>
      </c>
      <c r="N56" s="26">
        <f t="shared" ca="1" si="15"/>
        <v>5.3700103614886644E-6</v>
      </c>
      <c r="O56" s="54">
        <f t="shared" ca="1" si="16"/>
        <v>7.3716306136671295E-2</v>
      </c>
      <c r="P56" s="26">
        <f t="shared" ca="1" si="17"/>
        <v>5.0755534375690789E-2</v>
      </c>
      <c r="Q56" s="26">
        <f t="shared" ca="1" si="18"/>
        <v>0.12908947555844574</v>
      </c>
      <c r="R56">
        <f t="shared" ca="1" si="19"/>
        <v>-2.3173282809064114E-3</v>
      </c>
    </row>
    <row r="57" spans="1:18">
      <c r="A57" s="112">
        <v>-2065</v>
      </c>
      <c r="B57" s="112">
        <v>9.1844999988097697E-3</v>
      </c>
      <c r="C57" s="112">
        <v>1</v>
      </c>
      <c r="D57" s="114">
        <f t="shared" si="5"/>
        <v>-0.20649999999999999</v>
      </c>
      <c r="E57" s="114">
        <f t="shared" si="6"/>
        <v>9.1844999988097697E-3</v>
      </c>
      <c r="F57" s="26">
        <f t="shared" si="7"/>
        <v>-0.20649999999999999</v>
      </c>
      <c r="G57" s="26">
        <f t="shared" si="8"/>
        <v>9.1844999988097697E-3</v>
      </c>
      <c r="H57" s="26">
        <f t="shared" si="9"/>
        <v>4.2642249999999993E-2</v>
      </c>
      <c r="I57" s="26">
        <f t="shared" si="10"/>
        <v>-8.8056246249999977E-3</v>
      </c>
      <c r="J57" s="26">
        <f t="shared" si="11"/>
        <v>1.8183614850624994E-3</v>
      </c>
      <c r="K57" s="26">
        <f t="shared" si="12"/>
        <v>-1.8965992497542174E-3</v>
      </c>
      <c r="L57" s="26">
        <f t="shared" si="13"/>
        <v>3.9164774507424586E-4</v>
      </c>
      <c r="M57" s="26">
        <f t="shared" ca="1" si="14"/>
        <v>8.3875583461564176E-3</v>
      </c>
      <c r="N57" s="26">
        <f t="shared" ca="1" si="15"/>
        <v>6.3511599773385619E-7</v>
      </c>
      <c r="O57" s="54">
        <f t="shared" ca="1" si="16"/>
        <v>8.0704705086901432E-2</v>
      </c>
      <c r="P57" s="26">
        <f t="shared" ca="1" si="17"/>
        <v>8.8124313021839318E-2</v>
      </c>
      <c r="Q57" s="26">
        <f t="shared" ca="1" si="18"/>
        <v>7.7907859385662429E-2</v>
      </c>
      <c r="R57">
        <f t="shared" ca="1" si="19"/>
        <v>7.9694165265335216E-4</v>
      </c>
    </row>
    <row r="58" spans="1:18">
      <c r="A58" s="112">
        <v>-1959</v>
      </c>
      <c r="B58" s="112">
        <v>8.0904999995254911E-3</v>
      </c>
      <c r="C58" s="112">
        <v>1</v>
      </c>
      <c r="D58" s="114">
        <f t="shared" si="5"/>
        <v>-0.19589999999999999</v>
      </c>
      <c r="E58" s="114">
        <f t="shared" si="6"/>
        <v>8.0904999995254911E-3</v>
      </c>
      <c r="F58" s="26">
        <f t="shared" si="7"/>
        <v>-0.19589999999999999</v>
      </c>
      <c r="G58" s="26">
        <f t="shared" si="8"/>
        <v>8.0904999995254911E-3</v>
      </c>
      <c r="H58" s="26">
        <f t="shared" si="9"/>
        <v>3.8376809999999997E-2</v>
      </c>
      <c r="I58" s="26">
        <f t="shared" si="10"/>
        <v>-7.5180170789999994E-3</v>
      </c>
      <c r="J58" s="26">
        <f t="shared" si="11"/>
        <v>1.4727795457760999E-3</v>
      </c>
      <c r="K58" s="26">
        <f t="shared" si="12"/>
        <v>-1.5849289499070436E-3</v>
      </c>
      <c r="L58" s="26">
        <f t="shared" si="13"/>
        <v>3.1048758128678983E-4</v>
      </c>
      <c r="M58" s="26">
        <f t="shared" ca="1" si="14"/>
        <v>7.9113375670219702E-3</v>
      </c>
      <c r="N58" s="26">
        <f t="shared" ca="1" si="15"/>
        <v>3.2099177220578691E-8</v>
      </c>
      <c r="O58" s="54">
        <f t="shared" ca="1" si="16"/>
        <v>0.10922417434233957</v>
      </c>
      <c r="P58" s="26">
        <f t="shared" ca="1" si="17"/>
        <v>0.31604123666369272</v>
      </c>
      <c r="Q58" s="26">
        <f t="shared" ca="1" si="18"/>
        <v>3.6804179184537014E-4</v>
      </c>
      <c r="R58">
        <f t="shared" ca="1" si="19"/>
        <v>1.7916243250352092E-4</v>
      </c>
    </row>
    <row r="59" spans="1:18">
      <c r="A59" s="112">
        <v>-1110</v>
      </c>
      <c r="B59" s="112">
        <v>4.5394999979180284E-3</v>
      </c>
      <c r="C59" s="112">
        <v>1</v>
      </c>
      <c r="D59" s="114">
        <f t="shared" si="5"/>
        <v>-0.111</v>
      </c>
      <c r="E59" s="114">
        <f t="shared" si="6"/>
        <v>4.5394999979180284E-3</v>
      </c>
      <c r="F59" s="26">
        <f t="shared" si="7"/>
        <v>-0.111</v>
      </c>
      <c r="G59" s="26">
        <f t="shared" si="8"/>
        <v>4.5394999979180284E-3</v>
      </c>
      <c r="H59" s="26">
        <f t="shared" si="9"/>
        <v>1.2321E-2</v>
      </c>
      <c r="I59" s="26">
        <f t="shared" si="10"/>
        <v>-1.367631E-3</v>
      </c>
      <c r="J59" s="26">
        <f t="shared" si="11"/>
        <v>1.51807041E-4</v>
      </c>
      <c r="K59" s="26">
        <f t="shared" si="12"/>
        <v>-5.0388449976890119E-4</v>
      </c>
      <c r="L59" s="26">
        <f t="shared" si="13"/>
        <v>5.5931179474348032E-5</v>
      </c>
      <c r="M59" s="26">
        <f t="shared" ca="1" si="14"/>
        <v>4.5507853987812007E-3</v>
      </c>
      <c r="N59" s="26">
        <f t="shared" ca="1" si="15"/>
        <v>1.2736027264248976E-10</v>
      </c>
      <c r="O59" s="54">
        <f t="shared" ca="1" si="16"/>
        <v>0.59350774664135775</v>
      </c>
      <c r="P59" s="26">
        <f t="shared" ca="1" si="17"/>
        <v>9.9090883294269982</v>
      </c>
      <c r="Q59" s="26">
        <f t="shared" ca="1" si="18"/>
        <v>8.9171032754836919</v>
      </c>
      <c r="R59">
        <f t="shared" ca="1" si="19"/>
        <v>-1.1285400863172285E-5</v>
      </c>
    </row>
    <row r="60" spans="1:18">
      <c r="A60" s="112">
        <v>-997</v>
      </c>
      <c r="B60" s="112">
        <v>9.2525000000023283E-3</v>
      </c>
      <c r="C60" s="112">
        <v>0.8</v>
      </c>
      <c r="D60" s="114">
        <f t="shared" si="5"/>
        <v>-9.9699999999999997E-2</v>
      </c>
      <c r="E60" s="114">
        <f t="shared" si="6"/>
        <v>9.2525000000023283E-3</v>
      </c>
      <c r="F60" s="26">
        <f t="shared" si="7"/>
        <v>-7.9759999999999998E-2</v>
      </c>
      <c r="G60" s="26">
        <f t="shared" si="8"/>
        <v>7.4020000000018628E-3</v>
      </c>
      <c r="H60" s="26">
        <f t="shared" si="9"/>
        <v>7.9520719999999993E-3</v>
      </c>
      <c r="I60" s="26">
        <f t="shared" si="10"/>
        <v>-7.9282157839999986E-4</v>
      </c>
      <c r="J60" s="26">
        <f t="shared" si="11"/>
        <v>7.9044311366479987E-5</v>
      </c>
      <c r="K60" s="26">
        <f t="shared" si="12"/>
        <v>-7.3797940000018569E-4</v>
      </c>
      <c r="L60" s="26">
        <f t="shared" si="13"/>
        <v>7.3576546180018505E-5</v>
      </c>
      <c r="M60" s="26">
        <f t="shared" ca="1" si="14"/>
        <v>4.1643334038665523E-3</v>
      </c>
      <c r="N60" s="26">
        <f t="shared" ca="1" si="15"/>
        <v>2.0711551448025547E-5</v>
      </c>
      <c r="O60" s="54">
        <f t="shared" ca="1" si="16"/>
        <v>0.44953478916613787</v>
      </c>
      <c r="P60" s="26">
        <f t="shared" ca="1" si="17"/>
        <v>8.0827910149937381</v>
      </c>
      <c r="Q60" s="26">
        <f t="shared" ca="1" si="18"/>
        <v>7.6552064029113112</v>
      </c>
      <c r="R60">
        <f t="shared" ca="1" si="19"/>
        <v>5.088166596135776E-3</v>
      </c>
    </row>
    <row r="61" spans="1:18">
      <c r="A61" s="112">
        <v>-996.5</v>
      </c>
      <c r="B61" s="112">
        <v>3.0299999343696982E-4</v>
      </c>
      <c r="C61" s="112">
        <v>0.8</v>
      </c>
      <c r="D61" s="114">
        <f t="shared" si="5"/>
        <v>-9.9650000000000002E-2</v>
      </c>
      <c r="E61" s="114">
        <f t="shared" si="6"/>
        <v>3.0299999343696982E-4</v>
      </c>
      <c r="F61" s="26">
        <f t="shared" si="7"/>
        <v>-7.9720000000000013E-2</v>
      </c>
      <c r="G61" s="26">
        <f t="shared" si="8"/>
        <v>2.4239999474957586E-4</v>
      </c>
      <c r="H61" s="26">
        <f t="shared" si="9"/>
        <v>7.9440980000000019E-3</v>
      </c>
      <c r="I61" s="26">
        <f t="shared" si="10"/>
        <v>-7.916293657000002E-4</v>
      </c>
      <c r="J61" s="26">
        <f t="shared" si="11"/>
        <v>7.8885866292005024E-5</v>
      </c>
      <c r="K61" s="26">
        <f t="shared" si="12"/>
        <v>-2.4155159476795236E-5</v>
      </c>
      <c r="L61" s="26">
        <f t="shared" si="13"/>
        <v>2.4070616418626453E-6</v>
      </c>
      <c r="M61" s="26">
        <f t="shared" ca="1" si="14"/>
        <v>4.1626551955956017E-3</v>
      </c>
      <c r="N61" s="26">
        <f t="shared" ca="1" si="15"/>
        <v>1.1917550623640153E-5</v>
      </c>
      <c r="O61" s="54">
        <f t="shared" ca="1" si="16"/>
        <v>0.44986131149632858</v>
      </c>
      <c r="P61" s="26">
        <f t="shared" ca="1" si="17"/>
        <v>8.0911098325547179</v>
      </c>
      <c r="Q61" s="26">
        <f t="shared" ca="1" si="18"/>
        <v>7.6646407740605351</v>
      </c>
      <c r="R61">
        <f t="shared" ca="1" si="19"/>
        <v>-3.8596552021586319E-3</v>
      </c>
    </row>
    <row r="62" spans="1:18">
      <c r="A62" s="112">
        <v>-839</v>
      </c>
      <c r="B62" s="112">
        <v>3.9104999959818088E-3</v>
      </c>
      <c r="C62" s="112">
        <v>1</v>
      </c>
      <c r="D62" s="114">
        <f t="shared" si="5"/>
        <v>-8.3900000000000002E-2</v>
      </c>
      <c r="E62" s="114">
        <f t="shared" si="6"/>
        <v>3.9104999959818088E-3</v>
      </c>
      <c r="F62" s="26">
        <f t="shared" si="7"/>
        <v>-8.3900000000000002E-2</v>
      </c>
      <c r="G62" s="26">
        <f t="shared" si="8"/>
        <v>3.9104999959818088E-3</v>
      </c>
      <c r="H62" s="26">
        <f t="shared" si="9"/>
        <v>7.0392100000000006E-3</v>
      </c>
      <c r="I62" s="26">
        <f t="shared" si="10"/>
        <v>-5.9058971900000003E-4</v>
      </c>
      <c r="J62" s="26">
        <f t="shared" si="11"/>
        <v>4.9550477424100001E-5</v>
      </c>
      <c r="K62" s="26">
        <f t="shared" si="12"/>
        <v>-3.2809094966287374E-4</v>
      </c>
      <c r="L62" s="26">
        <f t="shared" si="13"/>
        <v>2.7526830676715107E-5</v>
      </c>
      <c r="M62" s="26">
        <f t="shared" ca="1" si="14"/>
        <v>3.6479448013910102E-3</v>
      </c>
      <c r="N62" s="26">
        <f t="shared" ca="1" si="15"/>
        <v>6.8935230206612117E-8</v>
      </c>
      <c r="O62" s="54">
        <f t="shared" ca="1" si="16"/>
        <v>0.87675407224368518</v>
      </c>
      <c r="P62" s="26">
        <f t="shared" ca="1" si="17"/>
        <v>17.186535231820837</v>
      </c>
      <c r="Q62" s="26">
        <f t="shared" ca="1" si="18"/>
        <v>17.218132030434976</v>
      </c>
      <c r="R62">
        <f t="shared" ca="1" si="19"/>
        <v>2.6255519459079859E-4</v>
      </c>
    </row>
    <row r="63" spans="1:18">
      <c r="A63" s="112">
        <v>-838.5</v>
      </c>
      <c r="B63" s="112">
        <v>5.2609999984269962E-3</v>
      </c>
      <c r="C63" s="112">
        <v>1</v>
      </c>
      <c r="D63" s="114">
        <f t="shared" si="5"/>
        <v>-8.3849999999999994E-2</v>
      </c>
      <c r="E63" s="114">
        <f t="shared" si="6"/>
        <v>5.2609999984269962E-3</v>
      </c>
      <c r="F63" s="26">
        <f t="shared" si="7"/>
        <v>-8.3849999999999994E-2</v>
      </c>
      <c r="G63" s="26">
        <f t="shared" si="8"/>
        <v>5.2609999984269962E-3</v>
      </c>
      <c r="H63" s="26">
        <f t="shared" si="9"/>
        <v>7.0308224999999988E-3</v>
      </c>
      <c r="I63" s="26">
        <f t="shared" si="10"/>
        <v>-5.8953446662499988E-4</v>
      </c>
      <c r="J63" s="26">
        <f t="shared" si="11"/>
        <v>4.9432465026506238E-5</v>
      </c>
      <c r="K63" s="26">
        <f t="shared" si="12"/>
        <v>-4.4113484986810361E-4</v>
      </c>
      <c r="L63" s="26">
        <f t="shared" si="13"/>
        <v>3.6989157161440486E-5</v>
      </c>
      <c r="M63" s="26">
        <f t="shared" ca="1" si="14"/>
        <v>3.6463550071590745E-3</v>
      </c>
      <c r="N63" s="26">
        <f t="shared" ca="1" si="15"/>
        <v>2.6070784478265867E-6</v>
      </c>
      <c r="O63" s="54">
        <f t="shared" ca="1" si="16"/>
        <v>0.8773489743824664</v>
      </c>
      <c r="P63" s="26">
        <f t="shared" ca="1" si="17"/>
        <v>17.202442294787538</v>
      </c>
      <c r="Q63" s="26">
        <f t="shared" ca="1" si="18"/>
        <v>17.236752237880324</v>
      </c>
      <c r="R63">
        <f t="shared" ca="1" si="19"/>
        <v>1.6146449912679216E-3</v>
      </c>
    </row>
    <row r="64" spans="1:18">
      <c r="A64" s="112">
        <v>-778</v>
      </c>
      <c r="B64" s="112">
        <v>1.4714999997522682E-3</v>
      </c>
      <c r="C64" s="112">
        <v>1</v>
      </c>
      <c r="D64" s="114">
        <f t="shared" si="5"/>
        <v>-7.7799999999999994E-2</v>
      </c>
      <c r="E64" s="114">
        <f t="shared" si="6"/>
        <v>1.4714999997522682E-3</v>
      </c>
      <c r="F64" s="26">
        <f t="shared" si="7"/>
        <v>-7.7799999999999994E-2</v>
      </c>
      <c r="G64" s="26">
        <f t="shared" si="8"/>
        <v>1.4714999997522682E-3</v>
      </c>
      <c r="H64" s="26">
        <f t="shared" si="9"/>
        <v>6.0528399999999994E-3</v>
      </c>
      <c r="I64" s="26">
        <f t="shared" si="10"/>
        <v>-4.7091095199999994E-4</v>
      </c>
      <c r="J64" s="26">
        <f t="shared" si="11"/>
        <v>3.6636872065599989E-5</v>
      </c>
      <c r="K64" s="26">
        <f t="shared" si="12"/>
        <v>-1.1448269998072645E-4</v>
      </c>
      <c r="L64" s="26">
        <f t="shared" si="13"/>
        <v>8.9067540585005169E-6</v>
      </c>
      <c r="M64" s="26">
        <f t="shared" ca="1" si="14"/>
        <v>3.4560550444049519E-3</v>
      </c>
      <c r="N64" s="26">
        <f t="shared" ca="1" si="15"/>
        <v>3.9384587252564152E-6</v>
      </c>
      <c r="O64" s="54">
        <f t="shared" ca="1" si="16"/>
        <v>0.95142704222983099</v>
      </c>
      <c r="P64" s="26">
        <f t="shared" ca="1" si="17"/>
        <v>19.199876817001481</v>
      </c>
      <c r="Q64" s="26">
        <f t="shared" ca="1" si="18"/>
        <v>19.587339887519693</v>
      </c>
      <c r="R64">
        <f t="shared" ca="1" si="19"/>
        <v>-1.9845550446526837E-3</v>
      </c>
    </row>
    <row r="65" spans="1:18">
      <c r="A65" s="112">
        <v>-777.5</v>
      </c>
      <c r="B65" s="112">
        <v>3.4220000015920959E-3</v>
      </c>
      <c r="C65" s="112">
        <v>0.8</v>
      </c>
      <c r="D65" s="114">
        <f t="shared" si="5"/>
        <v>-7.775E-2</v>
      </c>
      <c r="E65" s="114">
        <f t="shared" si="6"/>
        <v>3.4220000015920959E-3</v>
      </c>
      <c r="F65" s="26">
        <f t="shared" si="7"/>
        <v>-6.2200000000000005E-2</v>
      </c>
      <c r="G65" s="26">
        <f t="shared" si="8"/>
        <v>2.7376000012736771E-3</v>
      </c>
      <c r="H65" s="26">
        <f t="shared" si="9"/>
        <v>4.8360500000000006E-3</v>
      </c>
      <c r="I65" s="26">
        <f t="shared" si="10"/>
        <v>-3.7600288750000004E-4</v>
      </c>
      <c r="J65" s="26">
        <f t="shared" si="11"/>
        <v>2.9234224503125002E-5</v>
      </c>
      <c r="K65" s="26">
        <f t="shared" si="12"/>
        <v>-2.1284840009902839E-4</v>
      </c>
      <c r="L65" s="26">
        <f t="shared" si="13"/>
        <v>1.6548963107699456E-5</v>
      </c>
      <c r="M65" s="26">
        <f t="shared" ca="1" si="14"/>
        <v>3.4544993847070667E-3</v>
      </c>
      <c r="N65" s="26">
        <f t="shared" ca="1" si="15"/>
        <v>8.4496792228291971E-10</v>
      </c>
      <c r="O65" s="54">
        <f t="shared" ca="1" si="16"/>
        <v>0.60931633479157776</v>
      </c>
      <c r="P65" s="26">
        <f t="shared" ca="1" si="17"/>
        <v>12.298875808558615</v>
      </c>
      <c r="Q65" s="26">
        <f t="shared" ca="1" si="18"/>
        <v>12.548854064962327</v>
      </c>
      <c r="R65">
        <f t="shared" ca="1" si="19"/>
        <v>-3.2499383114970807E-5</v>
      </c>
    </row>
    <row r="66" spans="1:18">
      <c r="A66" s="112"/>
      <c r="B66" s="112"/>
      <c r="C66" s="112"/>
      <c r="D66" s="114">
        <f t="shared" si="5"/>
        <v>0</v>
      </c>
      <c r="E66" s="114">
        <f t="shared" si="6"/>
        <v>0</v>
      </c>
      <c r="F66" s="26">
        <f t="shared" si="7"/>
        <v>0</v>
      </c>
      <c r="G66" s="26">
        <f t="shared" si="8"/>
        <v>0</v>
      </c>
      <c r="H66" s="26">
        <f t="shared" si="9"/>
        <v>0</v>
      </c>
      <c r="I66" s="26">
        <f t="shared" si="10"/>
        <v>0</v>
      </c>
      <c r="J66" s="26">
        <f t="shared" si="11"/>
        <v>0</v>
      </c>
      <c r="K66" s="26">
        <f t="shared" si="12"/>
        <v>0</v>
      </c>
      <c r="L66" s="26">
        <f t="shared" si="13"/>
        <v>0</v>
      </c>
      <c r="M66" s="26">
        <f t="shared" ca="1" si="14"/>
        <v>1.3739372262074434E-3</v>
      </c>
      <c r="N66" s="26">
        <f t="shared" ca="1" si="15"/>
        <v>0</v>
      </c>
      <c r="O66" s="54">
        <f t="shared" ca="1" si="16"/>
        <v>0</v>
      </c>
      <c r="P66" s="26">
        <f t="shared" ca="1" si="17"/>
        <v>0</v>
      </c>
      <c r="Q66" s="26">
        <f t="shared" ca="1" si="18"/>
        <v>0</v>
      </c>
      <c r="R66">
        <f t="shared" ca="1" si="19"/>
        <v>-1.3739372262074434E-3</v>
      </c>
    </row>
    <row r="67" spans="1:18">
      <c r="A67" s="112"/>
      <c r="B67" s="112"/>
      <c r="C67" s="112"/>
      <c r="D67" s="114">
        <f t="shared" si="5"/>
        <v>0</v>
      </c>
      <c r="E67" s="114">
        <f t="shared" si="6"/>
        <v>0</v>
      </c>
      <c r="F67" s="26">
        <f t="shared" si="7"/>
        <v>0</v>
      </c>
      <c r="G67" s="26">
        <f t="shared" si="8"/>
        <v>0</v>
      </c>
      <c r="H67" s="26">
        <f t="shared" si="9"/>
        <v>0</v>
      </c>
      <c r="I67" s="26">
        <f t="shared" si="10"/>
        <v>0</v>
      </c>
      <c r="J67" s="26">
        <f t="shared" si="11"/>
        <v>0</v>
      </c>
      <c r="K67" s="26">
        <f t="shared" si="12"/>
        <v>0</v>
      </c>
      <c r="L67" s="26">
        <f t="shared" si="13"/>
        <v>0</v>
      </c>
      <c r="M67" s="26">
        <f t="shared" ca="1" si="14"/>
        <v>1.3739372262074434E-3</v>
      </c>
      <c r="N67" s="26">
        <f t="shared" ca="1" si="15"/>
        <v>0</v>
      </c>
      <c r="O67" s="54">
        <f t="shared" ca="1" si="16"/>
        <v>0</v>
      </c>
      <c r="P67" s="26">
        <f t="shared" ca="1" si="17"/>
        <v>0</v>
      </c>
      <c r="Q67" s="26">
        <f t="shared" ca="1" si="18"/>
        <v>0</v>
      </c>
      <c r="R67">
        <f t="shared" ca="1" si="19"/>
        <v>-1.3739372262074434E-3</v>
      </c>
    </row>
    <row r="68" spans="1:18">
      <c r="A68" s="112"/>
      <c r="B68" s="112"/>
      <c r="C68" s="112"/>
      <c r="D68" s="114">
        <f t="shared" si="5"/>
        <v>0</v>
      </c>
      <c r="E68" s="114">
        <f t="shared" si="6"/>
        <v>0</v>
      </c>
      <c r="F68" s="26">
        <f t="shared" si="7"/>
        <v>0</v>
      </c>
      <c r="G68" s="26">
        <f t="shared" si="8"/>
        <v>0</v>
      </c>
      <c r="H68" s="26">
        <f t="shared" si="9"/>
        <v>0</v>
      </c>
      <c r="I68" s="26">
        <f t="shared" si="10"/>
        <v>0</v>
      </c>
      <c r="J68" s="26">
        <f t="shared" si="11"/>
        <v>0</v>
      </c>
      <c r="K68" s="26">
        <f t="shared" si="12"/>
        <v>0</v>
      </c>
      <c r="L68" s="26">
        <f t="shared" si="13"/>
        <v>0</v>
      </c>
      <c r="M68" s="26">
        <f t="shared" ca="1" si="14"/>
        <v>1.3739372262074434E-3</v>
      </c>
      <c r="N68" s="26">
        <f t="shared" ca="1" si="15"/>
        <v>0</v>
      </c>
      <c r="O68" s="54">
        <f t="shared" ca="1" si="16"/>
        <v>0</v>
      </c>
      <c r="P68" s="26">
        <f t="shared" ca="1" si="17"/>
        <v>0</v>
      </c>
      <c r="Q68" s="26">
        <f t="shared" ca="1" si="18"/>
        <v>0</v>
      </c>
      <c r="R68">
        <f t="shared" ca="1" si="19"/>
        <v>-1.3739372262074434E-3</v>
      </c>
    </row>
    <row r="69" spans="1:18">
      <c r="A69" s="112"/>
      <c r="B69" s="112"/>
      <c r="C69" s="112"/>
      <c r="D69" s="114">
        <f t="shared" si="5"/>
        <v>0</v>
      </c>
      <c r="E69" s="114">
        <f t="shared" si="6"/>
        <v>0</v>
      </c>
      <c r="F69" s="26">
        <f t="shared" si="7"/>
        <v>0</v>
      </c>
      <c r="G69" s="26">
        <f t="shared" si="8"/>
        <v>0</v>
      </c>
      <c r="H69" s="26">
        <f t="shared" si="9"/>
        <v>0</v>
      </c>
      <c r="I69" s="26">
        <f t="shared" si="10"/>
        <v>0</v>
      </c>
      <c r="J69" s="26">
        <f t="shared" si="11"/>
        <v>0</v>
      </c>
      <c r="K69" s="26">
        <f t="shared" si="12"/>
        <v>0</v>
      </c>
      <c r="L69" s="26">
        <f t="shared" si="13"/>
        <v>0</v>
      </c>
      <c r="M69" s="26">
        <f t="shared" ca="1" si="14"/>
        <v>1.3739372262074434E-3</v>
      </c>
      <c r="N69" s="26">
        <f t="shared" ca="1" si="15"/>
        <v>0</v>
      </c>
      <c r="O69" s="54">
        <f t="shared" ca="1" si="16"/>
        <v>0</v>
      </c>
      <c r="P69" s="26">
        <f t="shared" ca="1" si="17"/>
        <v>0</v>
      </c>
      <c r="Q69" s="26">
        <f t="shared" ca="1" si="18"/>
        <v>0</v>
      </c>
      <c r="R69">
        <f t="shared" ca="1" si="19"/>
        <v>-1.3739372262074434E-3</v>
      </c>
    </row>
    <row r="70" spans="1:18">
      <c r="A70" s="112"/>
      <c r="B70" s="112"/>
      <c r="C70" s="112"/>
      <c r="D70" s="114">
        <f t="shared" si="5"/>
        <v>0</v>
      </c>
      <c r="E70" s="114">
        <f t="shared" si="6"/>
        <v>0</v>
      </c>
      <c r="F70" s="26">
        <f t="shared" si="7"/>
        <v>0</v>
      </c>
      <c r="G70" s="26">
        <f t="shared" si="8"/>
        <v>0</v>
      </c>
      <c r="H70" s="26">
        <f t="shared" si="9"/>
        <v>0</v>
      </c>
      <c r="I70" s="26">
        <f t="shared" si="10"/>
        <v>0</v>
      </c>
      <c r="J70" s="26">
        <f t="shared" si="11"/>
        <v>0</v>
      </c>
      <c r="K70" s="26">
        <f t="shared" si="12"/>
        <v>0</v>
      </c>
      <c r="L70" s="26">
        <f t="shared" si="13"/>
        <v>0</v>
      </c>
      <c r="M70" s="26">
        <f t="shared" ca="1" si="14"/>
        <v>1.3739372262074434E-3</v>
      </c>
      <c r="N70" s="26">
        <f t="shared" ca="1" si="15"/>
        <v>0</v>
      </c>
      <c r="O70" s="54">
        <f t="shared" ca="1" si="16"/>
        <v>0</v>
      </c>
      <c r="P70" s="26">
        <f t="shared" ca="1" si="17"/>
        <v>0</v>
      </c>
      <c r="Q70" s="26">
        <f t="shared" ca="1" si="18"/>
        <v>0</v>
      </c>
      <c r="R70">
        <f t="shared" ca="1" si="19"/>
        <v>-1.3739372262074434E-3</v>
      </c>
    </row>
    <row r="71" spans="1:18">
      <c r="A71" s="112"/>
      <c r="B71" s="112"/>
      <c r="C71" s="112"/>
      <c r="D71" s="114">
        <f t="shared" si="5"/>
        <v>0</v>
      </c>
      <c r="E71" s="114">
        <f t="shared" si="6"/>
        <v>0</v>
      </c>
      <c r="F71" s="26">
        <f t="shared" si="7"/>
        <v>0</v>
      </c>
      <c r="G71" s="26">
        <f t="shared" si="8"/>
        <v>0</v>
      </c>
      <c r="H71" s="26">
        <f t="shared" si="9"/>
        <v>0</v>
      </c>
      <c r="I71" s="26">
        <f t="shared" si="10"/>
        <v>0</v>
      </c>
      <c r="J71" s="26">
        <f t="shared" si="11"/>
        <v>0</v>
      </c>
      <c r="K71" s="26">
        <f t="shared" si="12"/>
        <v>0</v>
      </c>
      <c r="L71" s="26">
        <f t="shared" si="13"/>
        <v>0</v>
      </c>
      <c r="M71" s="26">
        <f t="shared" ca="1" si="14"/>
        <v>1.3739372262074434E-3</v>
      </c>
      <c r="N71" s="26">
        <f t="shared" ca="1" si="15"/>
        <v>0</v>
      </c>
      <c r="O71" s="54">
        <f t="shared" ca="1" si="16"/>
        <v>0</v>
      </c>
      <c r="P71" s="26">
        <f t="shared" ca="1" si="17"/>
        <v>0</v>
      </c>
      <c r="Q71" s="26">
        <f t="shared" ca="1" si="18"/>
        <v>0</v>
      </c>
      <c r="R71">
        <f t="shared" ca="1" si="19"/>
        <v>-1.3739372262074434E-3</v>
      </c>
    </row>
    <row r="72" spans="1:18">
      <c r="A72" s="112"/>
      <c r="B72" s="112"/>
      <c r="C72" s="112"/>
      <c r="D72" s="114">
        <f t="shared" si="5"/>
        <v>0</v>
      </c>
      <c r="E72" s="114">
        <f t="shared" si="6"/>
        <v>0</v>
      </c>
      <c r="F72" s="26">
        <f t="shared" si="7"/>
        <v>0</v>
      </c>
      <c r="G72" s="26">
        <f t="shared" si="8"/>
        <v>0</v>
      </c>
      <c r="H72" s="26">
        <f t="shared" si="9"/>
        <v>0</v>
      </c>
      <c r="I72" s="26">
        <f t="shared" si="10"/>
        <v>0</v>
      </c>
      <c r="J72" s="26">
        <f t="shared" si="11"/>
        <v>0</v>
      </c>
      <c r="K72" s="26">
        <f t="shared" si="12"/>
        <v>0</v>
      </c>
      <c r="L72" s="26">
        <f t="shared" si="13"/>
        <v>0</v>
      </c>
      <c r="M72" s="26">
        <f t="shared" ca="1" si="14"/>
        <v>1.3739372262074434E-3</v>
      </c>
      <c r="N72" s="26">
        <f t="shared" ca="1" si="15"/>
        <v>0</v>
      </c>
      <c r="O72" s="54">
        <f t="shared" ca="1" si="16"/>
        <v>0</v>
      </c>
      <c r="P72" s="26">
        <f t="shared" ca="1" si="17"/>
        <v>0</v>
      </c>
      <c r="Q72" s="26">
        <f t="shared" ca="1" si="18"/>
        <v>0</v>
      </c>
      <c r="R72">
        <f t="shared" ca="1" si="19"/>
        <v>-1.3739372262074434E-3</v>
      </c>
    </row>
    <row r="73" spans="1:18">
      <c r="A73" s="112"/>
      <c r="B73" s="112"/>
      <c r="C73" s="112"/>
      <c r="D73" s="114">
        <f t="shared" si="5"/>
        <v>0</v>
      </c>
      <c r="E73" s="114">
        <f t="shared" si="6"/>
        <v>0</v>
      </c>
      <c r="F73" s="26">
        <f t="shared" si="7"/>
        <v>0</v>
      </c>
      <c r="G73" s="26">
        <f t="shared" si="8"/>
        <v>0</v>
      </c>
      <c r="H73" s="26">
        <f t="shared" si="9"/>
        <v>0</v>
      </c>
      <c r="I73" s="26">
        <f t="shared" si="10"/>
        <v>0</v>
      </c>
      <c r="J73" s="26">
        <f t="shared" si="11"/>
        <v>0</v>
      </c>
      <c r="K73" s="26">
        <f t="shared" si="12"/>
        <v>0</v>
      </c>
      <c r="L73" s="26">
        <f t="shared" si="13"/>
        <v>0</v>
      </c>
      <c r="M73" s="26">
        <f t="shared" ca="1" si="14"/>
        <v>1.3739372262074434E-3</v>
      </c>
      <c r="N73" s="26">
        <f t="shared" ca="1" si="15"/>
        <v>0</v>
      </c>
      <c r="O73" s="54">
        <f t="shared" ca="1" si="16"/>
        <v>0</v>
      </c>
      <c r="P73" s="26">
        <f t="shared" ca="1" si="17"/>
        <v>0</v>
      </c>
      <c r="Q73" s="26">
        <f t="shared" ca="1" si="18"/>
        <v>0</v>
      </c>
      <c r="R73">
        <f t="shared" ca="1" si="19"/>
        <v>-1.3739372262074434E-3</v>
      </c>
    </row>
    <row r="74" spans="1:18">
      <c r="A74" s="112"/>
      <c r="B74" s="112"/>
      <c r="C74" s="112"/>
      <c r="D74" s="114">
        <f t="shared" si="5"/>
        <v>0</v>
      </c>
      <c r="E74" s="114">
        <f t="shared" si="6"/>
        <v>0</v>
      </c>
      <c r="F74" s="26">
        <f t="shared" si="7"/>
        <v>0</v>
      </c>
      <c r="G74" s="26">
        <f t="shared" si="8"/>
        <v>0</v>
      </c>
      <c r="H74" s="26">
        <f t="shared" si="9"/>
        <v>0</v>
      </c>
      <c r="I74" s="26">
        <f t="shared" si="10"/>
        <v>0</v>
      </c>
      <c r="J74" s="26">
        <f t="shared" si="11"/>
        <v>0</v>
      </c>
      <c r="K74" s="26">
        <f t="shared" si="12"/>
        <v>0</v>
      </c>
      <c r="L74" s="26">
        <f t="shared" si="13"/>
        <v>0</v>
      </c>
      <c r="M74" s="26">
        <f t="shared" ca="1" si="14"/>
        <v>1.3739372262074434E-3</v>
      </c>
      <c r="N74" s="26">
        <f t="shared" ca="1" si="15"/>
        <v>0</v>
      </c>
      <c r="O74" s="54">
        <f t="shared" ca="1" si="16"/>
        <v>0</v>
      </c>
      <c r="P74" s="26">
        <f t="shared" ca="1" si="17"/>
        <v>0</v>
      </c>
      <c r="Q74" s="26">
        <f t="shared" ca="1" si="18"/>
        <v>0</v>
      </c>
      <c r="R74">
        <f t="shared" ca="1" si="19"/>
        <v>-1.3739372262074434E-3</v>
      </c>
    </row>
    <row r="75" spans="1:18">
      <c r="A75" s="112"/>
      <c r="B75" s="112"/>
      <c r="C75" s="112"/>
      <c r="D75" s="114">
        <f t="shared" si="5"/>
        <v>0</v>
      </c>
      <c r="E75" s="114">
        <f t="shared" si="6"/>
        <v>0</v>
      </c>
      <c r="F75" s="26">
        <f t="shared" si="7"/>
        <v>0</v>
      </c>
      <c r="G75" s="26">
        <f t="shared" si="8"/>
        <v>0</v>
      </c>
      <c r="H75" s="26">
        <f t="shared" si="9"/>
        <v>0</v>
      </c>
      <c r="I75" s="26">
        <f t="shared" si="10"/>
        <v>0</v>
      </c>
      <c r="J75" s="26">
        <f t="shared" si="11"/>
        <v>0</v>
      </c>
      <c r="K75" s="26">
        <f t="shared" si="12"/>
        <v>0</v>
      </c>
      <c r="L75" s="26">
        <f t="shared" si="13"/>
        <v>0</v>
      </c>
      <c r="M75" s="26">
        <f t="shared" ca="1" si="14"/>
        <v>1.3739372262074434E-3</v>
      </c>
      <c r="N75" s="26">
        <f t="shared" ca="1" si="15"/>
        <v>0</v>
      </c>
      <c r="O75" s="54">
        <f t="shared" ca="1" si="16"/>
        <v>0</v>
      </c>
      <c r="P75" s="26">
        <f t="shared" ca="1" si="17"/>
        <v>0</v>
      </c>
      <c r="Q75" s="26">
        <f t="shared" ca="1" si="18"/>
        <v>0</v>
      </c>
      <c r="R75">
        <f t="shared" ca="1" si="19"/>
        <v>-1.3739372262074434E-3</v>
      </c>
    </row>
    <row r="76" spans="1:18">
      <c r="A76" s="112"/>
      <c r="B76" s="112"/>
      <c r="C76" s="112"/>
      <c r="D76" s="114">
        <f t="shared" si="5"/>
        <v>0</v>
      </c>
      <c r="E76" s="114">
        <f t="shared" si="6"/>
        <v>0</v>
      </c>
      <c r="F76" s="26">
        <f t="shared" si="7"/>
        <v>0</v>
      </c>
      <c r="G76" s="26">
        <f t="shared" si="8"/>
        <v>0</v>
      </c>
      <c r="H76" s="26">
        <f t="shared" si="9"/>
        <v>0</v>
      </c>
      <c r="I76" s="26">
        <f t="shared" si="10"/>
        <v>0</v>
      </c>
      <c r="J76" s="26">
        <f t="shared" si="11"/>
        <v>0</v>
      </c>
      <c r="K76" s="26">
        <f t="shared" si="12"/>
        <v>0</v>
      </c>
      <c r="L76" s="26">
        <f t="shared" si="13"/>
        <v>0</v>
      </c>
      <c r="M76" s="26">
        <f t="shared" ca="1" si="14"/>
        <v>1.3739372262074434E-3</v>
      </c>
      <c r="N76" s="26">
        <f t="shared" ca="1" si="15"/>
        <v>0</v>
      </c>
      <c r="O76" s="54">
        <f t="shared" ca="1" si="16"/>
        <v>0</v>
      </c>
      <c r="P76" s="26">
        <f t="shared" ca="1" si="17"/>
        <v>0</v>
      </c>
      <c r="Q76" s="26">
        <f t="shared" ca="1" si="18"/>
        <v>0</v>
      </c>
      <c r="R76">
        <f t="shared" ca="1" si="19"/>
        <v>-1.3739372262074434E-3</v>
      </c>
    </row>
    <row r="77" spans="1:18">
      <c r="A77" s="112"/>
      <c r="B77" s="112"/>
      <c r="C77" s="112"/>
      <c r="D77" s="114">
        <f t="shared" si="5"/>
        <v>0</v>
      </c>
      <c r="E77" s="114">
        <f t="shared" si="6"/>
        <v>0</v>
      </c>
      <c r="F77" s="26">
        <f t="shared" si="7"/>
        <v>0</v>
      </c>
      <c r="G77" s="26">
        <f t="shared" si="8"/>
        <v>0</v>
      </c>
      <c r="H77" s="26">
        <f t="shared" si="9"/>
        <v>0</v>
      </c>
      <c r="I77" s="26">
        <f t="shared" si="10"/>
        <v>0</v>
      </c>
      <c r="J77" s="26">
        <f t="shared" si="11"/>
        <v>0</v>
      </c>
      <c r="K77" s="26">
        <f t="shared" si="12"/>
        <v>0</v>
      </c>
      <c r="L77" s="26">
        <f t="shared" si="13"/>
        <v>0</v>
      </c>
      <c r="M77" s="26">
        <f t="shared" ca="1" si="14"/>
        <v>1.3739372262074434E-3</v>
      </c>
      <c r="N77" s="26">
        <f t="shared" ca="1" si="15"/>
        <v>0</v>
      </c>
      <c r="O77" s="54">
        <f t="shared" ca="1" si="16"/>
        <v>0</v>
      </c>
      <c r="P77" s="26">
        <f t="shared" ca="1" si="17"/>
        <v>0</v>
      </c>
      <c r="Q77" s="26">
        <f t="shared" ca="1" si="18"/>
        <v>0</v>
      </c>
      <c r="R77">
        <f t="shared" ca="1" si="19"/>
        <v>-1.3739372262074434E-3</v>
      </c>
    </row>
    <row r="78" spans="1:18">
      <c r="A78" s="112"/>
      <c r="B78" s="112"/>
      <c r="C78" s="112"/>
      <c r="D78" s="114">
        <f t="shared" si="5"/>
        <v>0</v>
      </c>
      <c r="E78" s="114">
        <f t="shared" si="6"/>
        <v>0</v>
      </c>
      <c r="F78" s="26">
        <f t="shared" si="7"/>
        <v>0</v>
      </c>
      <c r="G78" s="26">
        <f t="shared" si="8"/>
        <v>0</v>
      </c>
      <c r="H78" s="26">
        <f t="shared" si="9"/>
        <v>0</v>
      </c>
      <c r="I78" s="26">
        <f t="shared" si="10"/>
        <v>0</v>
      </c>
      <c r="J78" s="26">
        <f t="shared" si="11"/>
        <v>0</v>
      </c>
      <c r="K78" s="26">
        <f t="shared" si="12"/>
        <v>0</v>
      </c>
      <c r="L78" s="26">
        <f t="shared" si="13"/>
        <v>0</v>
      </c>
      <c r="M78" s="26">
        <f t="shared" ca="1" si="14"/>
        <v>1.3739372262074434E-3</v>
      </c>
      <c r="N78" s="26">
        <f t="shared" ca="1" si="15"/>
        <v>0</v>
      </c>
      <c r="O78" s="54">
        <f t="shared" ca="1" si="16"/>
        <v>0</v>
      </c>
      <c r="P78" s="26">
        <f t="shared" ca="1" si="17"/>
        <v>0</v>
      </c>
      <c r="Q78" s="26">
        <f t="shared" ca="1" si="18"/>
        <v>0</v>
      </c>
      <c r="R78">
        <f t="shared" ca="1" si="19"/>
        <v>-1.3739372262074434E-3</v>
      </c>
    </row>
    <row r="79" spans="1:18">
      <c r="A79" s="112"/>
      <c r="B79" s="112"/>
      <c r="C79" s="112"/>
      <c r="D79" s="114">
        <f t="shared" si="5"/>
        <v>0</v>
      </c>
      <c r="E79" s="114">
        <f t="shared" si="6"/>
        <v>0</v>
      </c>
      <c r="F79" s="26">
        <f t="shared" si="7"/>
        <v>0</v>
      </c>
      <c r="G79" s="26">
        <f t="shared" si="8"/>
        <v>0</v>
      </c>
      <c r="H79" s="26">
        <f t="shared" si="9"/>
        <v>0</v>
      </c>
      <c r="I79" s="26">
        <f t="shared" si="10"/>
        <v>0</v>
      </c>
      <c r="J79" s="26">
        <f t="shared" si="11"/>
        <v>0</v>
      </c>
      <c r="K79" s="26">
        <f t="shared" si="12"/>
        <v>0</v>
      </c>
      <c r="L79" s="26">
        <f t="shared" si="13"/>
        <v>0</v>
      </c>
      <c r="M79" s="26">
        <f t="shared" ca="1" si="14"/>
        <v>1.3739372262074434E-3</v>
      </c>
      <c r="N79" s="26">
        <f t="shared" ca="1" si="15"/>
        <v>0</v>
      </c>
      <c r="O79" s="54">
        <f t="shared" ca="1" si="16"/>
        <v>0</v>
      </c>
      <c r="P79" s="26">
        <f t="shared" ca="1" si="17"/>
        <v>0</v>
      </c>
      <c r="Q79" s="26">
        <f t="shared" ca="1" si="18"/>
        <v>0</v>
      </c>
      <c r="R79">
        <f t="shared" ca="1" si="19"/>
        <v>-1.3739372262074434E-3</v>
      </c>
    </row>
    <row r="80" spans="1:18">
      <c r="A80" s="112"/>
      <c r="B80" s="112"/>
      <c r="C80" s="112"/>
      <c r="D80" s="114">
        <f t="shared" si="5"/>
        <v>0</v>
      </c>
      <c r="E80" s="114">
        <f t="shared" si="6"/>
        <v>0</v>
      </c>
      <c r="F80" s="26">
        <f t="shared" si="7"/>
        <v>0</v>
      </c>
      <c r="G80" s="26">
        <f t="shared" si="8"/>
        <v>0</v>
      </c>
      <c r="H80" s="26">
        <f t="shared" si="9"/>
        <v>0</v>
      </c>
      <c r="I80" s="26">
        <f t="shared" si="10"/>
        <v>0</v>
      </c>
      <c r="J80" s="26">
        <f t="shared" si="11"/>
        <v>0</v>
      </c>
      <c r="K80" s="26">
        <f t="shared" si="12"/>
        <v>0</v>
      </c>
      <c r="L80" s="26">
        <f t="shared" si="13"/>
        <v>0</v>
      </c>
      <c r="M80" s="26">
        <f t="shared" ca="1" si="14"/>
        <v>1.3739372262074434E-3</v>
      </c>
      <c r="N80" s="26">
        <f t="shared" ca="1" si="15"/>
        <v>0</v>
      </c>
      <c r="O80" s="54">
        <f t="shared" ca="1" si="16"/>
        <v>0</v>
      </c>
      <c r="P80" s="26">
        <f t="shared" ca="1" si="17"/>
        <v>0</v>
      </c>
      <c r="Q80" s="26">
        <f t="shared" ca="1" si="18"/>
        <v>0</v>
      </c>
      <c r="R80">
        <f t="shared" ca="1" si="19"/>
        <v>-1.3739372262074434E-3</v>
      </c>
    </row>
    <row r="81" spans="1:18">
      <c r="A81" s="112"/>
      <c r="B81" s="112"/>
      <c r="C81" s="112"/>
      <c r="D81" s="114">
        <f t="shared" si="5"/>
        <v>0</v>
      </c>
      <c r="E81" s="114">
        <f t="shared" si="6"/>
        <v>0</v>
      </c>
      <c r="F81" s="26">
        <f t="shared" si="7"/>
        <v>0</v>
      </c>
      <c r="G81" s="26">
        <f t="shared" si="8"/>
        <v>0</v>
      </c>
      <c r="H81" s="26">
        <f t="shared" si="9"/>
        <v>0</v>
      </c>
      <c r="I81" s="26">
        <f t="shared" si="10"/>
        <v>0</v>
      </c>
      <c r="J81" s="26">
        <f t="shared" si="11"/>
        <v>0</v>
      </c>
      <c r="K81" s="26">
        <f t="shared" si="12"/>
        <v>0</v>
      </c>
      <c r="L81" s="26">
        <f t="shared" si="13"/>
        <v>0</v>
      </c>
      <c r="M81" s="26">
        <f t="shared" ca="1" si="14"/>
        <v>1.3739372262074434E-3</v>
      </c>
      <c r="N81" s="26">
        <f t="shared" ca="1" si="15"/>
        <v>0</v>
      </c>
      <c r="O81" s="54">
        <f t="shared" ca="1" si="16"/>
        <v>0</v>
      </c>
      <c r="P81" s="26">
        <f t="shared" ca="1" si="17"/>
        <v>0</v>
      </c>
      <c r="Q81" s="26">
        <f t="shared" ca="1" si="18"/>
        <v>0</v>
      </c>
      <c r="R81">
        <f t="shared" ca="1" si="19"/>
        <v>-1.3739372262074434E-3</v>
      </c>
    </row>
    <row r="82" spans="1:18">
      <c r="A82" s="112"/>
      <c r="B82" s="112"/>
      <c r="C82" s="112"/>
      <c r="D82" s="114">
        <f t="shared" si="5"/>
        <v>0</v>
      </c>
      <c r="E82" s="114">
        <f t="shared" si="6"/>
        <v>0</v>
      </c>
      <c r="F82" s="26">
        <f t="shared" si="7"/>
        <v>0</v>
      </c>
      <c r="G82" s="26">
        <f t="shared" si="8"/>
        <v>0</v>
      </c>
      <c r="H82" s="26">
        <f t="shared" si="9"/>
        <v>0</v>
      </c>
      <c r="I82" s="26">
        <f t="shared" si="10"/>
        <v>0</v>
      </c>
      <c r="J82" s="26">
        <f t="shared" si="11"/>
        <v>0</v>
      </c>
      <c r="K82" s="26">
        <f t="shared" si="12"/>
        <v>0</v>
      </c>
      <c r="L82" s="26">
        <f t="shared" si="13"/>
        <v>0</v>
      </c>
      <c r="M82" s="26">
        <f t="shared" ca="1" si="14"/>
        <v>1.3739372262074434E-3</v>
      </c>
      <c r="N82" s="26">
        <f t="shared" ca="1" si="15"/>
        <v>0</v>
      </c>
      <c r="O82" s="54">
        <f t="shared" ca="1" si="16"/>
        <v>0</v>
      </c>
      <c r="P82" s="26">
        <f t="shared" ca="1" si="17"/>
        <v>0</v>
      </c>
      <c r="Q82" s="26">
        <f t="shared" ca="1" si="18"/>
        <v>0</v>
      </c>
      <c r="R82">
        <f t="shared" ca="1" si="19"/>
        <v>-1.3739372262074434E-3</v>
      </c>
    </row>
    <row r="83" spans="1:18">
      <c r="A83" s="112"/>
      <c r="B83" s="112"/>
      <c r="C83" s="112"/>
      <c r="D83" s="114">
        <f t="shared" si="5"/>
        <v>0</v>
      </c>
      <c r="E83" s="114">
        <f t="shared" si="6"/>
        <v>0</v>
      </c>
      <c r="F83" s="26">
        <f t="shared" si="7"/>
        <v>0</v>
      </c>
      <c r="G83" s="26">
        <f t="shared" si="8"/>
        <v>0</v>
      </c>
      <c r="H83" s="26">
        <f t="shared" si="9"/>
        <v>0</v>
      </c>
      <c r="I83" s="26">
        <f t="shared" si="10"/>
        <v>0</v>
      </c>
      <c r="J83" s="26">
        <f t="shared" si="11"/>
        <v>0</v>
      </c>
      <c r="K83" s="26">
        <f t="shared" si="12"/>
        <v>0</v>
      </c>
      <c r="L83" s="26">
        <f t="shared" si="13"/>
        <v>0</v>
      </c>
      <c r="M83" s="26">
        <f t="shared" ca="1" si="14"/>
        <v>1.3739372262074434E-3</v>
      </c>
      <c r="N83" s="26">
        <f t="shared" ca="1" si="15"/>
        <v>0</v>
      </c>
      <c r="O83" s="54">
        <f t="shared" ca="1" si="16"/>
        <v>0</v>
      </c>
      <c r="P83" s="26">
        <f t="shared" ca="1" si="17"/>
        <v>0</v>
      </c>
      <c r="Q83" s="26">
        <f t="shared" ca="1" si="18"/>
        <v>0</v>
      </c>
      <c r="R83">
        <f t="shared" ca="1" si="19"/>
        <v>-1.3739372262074434E-3</v>
      </c>
    </row>
    <row r="84" spans="1:18">
      <c r="A84" s="112"/>
      <c r="B84" s="112"/>
      <c r="C84" s="112"/>
      <c r="D84" s="114">
        <f t="shared" si="5"/>
        <v>0</v>
      </c>
      <c r="E84" s="114">
        <f t="shared" si="6"/>
        <v>0</v>
      </c>
      <c r="F84" s="26">
        <f t="shared" si="7"/>
        <v>0</v>
      </c>
      <c r="G84" s="26">
        <f t="shared" si="8"/>
        <v>0</v>
      </c>
      <c r="H84" s="26">
        <f t="shared" si="9"/>
        <v>0</v>
      </c>
      <c r="I84" s="26">
        <f t="shared" si="10"/>
        <v>0</v>
      </c>
      <c r="J84" s="26">
        <f t="shared" si="11"/>
        <v>0</v>
      </c>
      <c r="K84" s="26">
        <f t="shared" si="12"/>
        <v>0</v>
      </c>
      <c r="L84" s="26">
        <f t="shared" si="13"/>
        <v>0</v>
      </c>
      <c r="M84" s="26">
        <f t="shared" ca="1" si="14"/>
        <v>1.3739372262074434E-3</v>
      </c>
      <c r="N84" s="26">
        <f t="shared" ca="1" si="15"/>
        <v>0</v>
      </c>
      <c r="O84" s="54">
        <f t="shared" ca="1" si="16"/>
        <v>0</v>
      </c>
      <c r="P84" s="26">
        <f t="shared" ca="1" si="17"/>
        <v>0</v>
      </c>
      <c r="Q84" s="26">
        <f t="shared" ca="1" si="18"/>
        <v>0</v>
      </c>
      <c r="R84">
        <f t="shared" ca="1" si="19"/>
        <v>-1.3739372262074434E-3</v>
      </c>
    </row>
    <row r="85" spans="1:18">
      <c r="A85" s="112"/>
      <c r="B85" s="112"/>
      <c r="C85" s="112"/>
      <c r="D85" s="114">
        <f t="shared" ref="D85:D148" si="20">A85/A$18</f>
        <v>0</v>
      </c>
      <c r="E85" s="114">
        <f t="shared" ref="E85:E148" si="21">B85/B$18</f>
        <v>0</v>
      </c>
      <c r="F85" s="26">
        <f t="shared" ref="F85:F148" si="22">$C85*D85</f>
        <v>0</v>
      </c>
      <c r="G85" s="26">
        <f t="shared" ref="G85:G148" si="23">$C85*E85</f>
        <v>0</v>
      </c>
      <c r="H85" s="26">
        <f t="shared" ref="H85:H148" si="24">C85*D85*D85</f>
        <v>0</v>
      </c>
      <c r="I85" s="26">
        <f t="shared" ref="I85:I148" si="25">C85*D85*D85*D85</f>
        <v>0</v>
      </c>
      <c r="J85" s="26">
        <f t="shared" ref="J85:J148" si="26">C85*D85*D85*D85*D85</f>
        <v>0</v>
      </c>
      <c r="K85" s="26">
        <f t="shared" ref="K85:K148" si="27">C85*E85*D85</f>
        <v>0</v>
      </c>
      <c r="L85" s="26">
        <f t="shared" ref="L85:L148" si="28">C85*E85*D85*D85</f>
        <v>0</v>
      </c>
      <c r="M85" s="26">
        <f t="shared" ref="M85:M148" ca="1" si="29">+E$4+E$5*D85+E$6*D85^2</f>
        <v>1.3739372262074434E-3</v>
      </c>
      <c r="N85" s="26">
        <f t="shared" ref="N85:N148" ca="1" si="30">C85*(M85-E85)^2</f>
        <v>0</v>
      </c>
      <c r="O85" s="54">
        <f t="shared" ref="O85:O148" ca="1" si="31">(C85*O$1-O$2*F85+O$3*H85)^2</f>
        <v>0</v>
      </c>
      <c r="P85" s="26">
        <f t="shared" ref="P85:P148" ca="1" si="32">(-C85*O$2+O$4*F85-O$5*H85)^2</f>
        <v>0</v>
      </c>
      <c r="Q85" s="26">
        <f t="shared" ref="Q85:Q148" ca="1" si="33">+(C85*O$3-F85*O$5+H85*O$6)^2</f>
        <v>0</v>
      </c>
      <c r="R85">
        <f t="shared" ref="R85:R148" ca="1" si="34">+E85-M85</f>
        <v>-1.3739372262074434E-3</v>
      </c>
    </row>
    <row r="86" spans="1:18">
      <c r="A86" s="112"/>
      <c r="B86" s="112"/>
      <c r="C86" s="112"/>
      <c r="D86" s="114">
        <f t="shared" si="20"/>
        <v>0</v>
      </c>
      <c r="E86" s="114">
        <f t="shared" si="21"/>
        <v>0</v>
      </c>
      <c r="F86" s="26">
        <f t="shared" si="22"/>
        <v>0</v>
      </c>
      <c r="G86" s="26">
        <f t="shared" si="23"/>
        <v>0</v>
      </c>
      <c r="H86" s="26">
        <f t="shared" si="24"/>
        <v>0</v>
      </c>
      <c r="I86" s="26">
        <f t="shared" si="25"/>
        <v>0</v>
      </c>
      <c r="J86" s="26">
        <f t="shared" si="26"/>
        <v>0</v>
      </c>
      <c r="K86" s="26">
        <f t="shared" si="27"/>
        <v>0</v>
      </c>
      <c r="L86" s="26">
        <f t="shared" si="28"/>
        <v>0</v>
      </c>
      <c r="M86" s="26">
        <f t="shared" ca="1" si="29"/>
        <v>1.3739372262074434E-3</v>
      </c>
      <c r="N86" s="26">
        <f t="shared" ca="1" si="30"/>
        <v>0</v>
      </c>
      <c r="O86" s="54">
        <f t="shared" ca="1" si="31"/>
        <v>0</v>
      </c>
      <c r="P86" s="26">
        <f t="shared" ca="1" si="32"/>
        <v>0</v>
      </c>
      <c r="Q86" s="26">
        <f t="shared" ca="1" si="33"/>
        <v>0</v>
      </c>
      <c r="R86">
        <f t="shared" ca="1" si="34"/>
        <v>-1.3739372262074434E-3</v>
      </c>
    </row>
    <row r="87" spans="1:18">
      <c r="A87" s="112"/>
      <c r="B87" s="112"/>
      <c r="C87" s="112"/>
      <c r="D87" s="114">
        <f t="shared" si="20"/>
        <v>0</v>
      </c>
      <c r="E87" s="114">
        <f t="shared" si="21"/>
        <v>0</v>
      </c>
      <c r="F87" s="26">
        <f t="shared" si="22"/>
        <v>0</v>
      </c>
      <c r="G87" s="26">
        <f t="shared" si="23"/>
        <v>0</v>
      </c>
      <c r="H87" s="26">
        <f t="shared" si="24"/>
        <v>0</v>
      </c>
      <c r="I87" s="26">
        <f t="shared" si="25"/>
        <v>0</v>
      </c>
      <c r="J87" s="26">
        <f t="shared" si="26"/>
        <v>0</v>
      </c>
      <c r="K87" s="26">
        <f t="shared" si="27"/>
        <v>0</v>
      </c>
      <c r="L87" s="26">
        <f t="shared" si="28"/>
        <v>0</v>
      </c>
      <c r="M87" s="26">
        <f t="shared" ca="1" si="29"/>
        <v>1.3739372262074434E-3</v>
      </c>
      <c r="N87" s="26">
        <f t="shared" ca="1" si="30"/>
        <v>0</v>
      </c>
      <c r="O87" s="54">
        <f t="shared" ca="1" si="31"/>
        <v>0</v>
      </c>
      <c r="P87" s="26">
        <f t="shared" ca="1" si="32"/>
        <v>0</v>
      </c>
      <c r="Q87" s="26">
        <f t="shared" ca="1" si="33"/>
        <v>0</v>
      </c>
      <c r="R87">
        <f t="shared" ca="1" si="34"/>
        <v>-1.3739372262074434E-3</v>
      </c>
    </row>
    <row r="88" spans="1:18">
      <c r="A88" s="112"/>
      <c r="B88" s="112"/>
      <c r="C88" s="112"/>
      <c r="D88" s="114">
        <f t="shared" si="20"/>
        <v>0</v>
      </c>
      <c r="E88" s="114">
        <f t="shared" si="21"/>
        <v>0</v>
      </c>
      <c r="F88" s="26">
        <f t="shared" si="22"/>
        <v>0</v>
      </c>
      <c r="G88" s="26">
        <f t="shared" si="23"/>
        <v>0</v>
      </c>
      <c r="H88" s="26">
        <f t="shared" si="24"/>
        <v>0</v>
      </c>
      <c r="I88" s="26">
        <f t="shared" si="25"/>
        <v>0</v>
      </c>
      <c r="J88" s="26">
        <f t="shared" si="26"/>
        <v>0</v>
      </c>
      <c r="K88" s="26">
        <f t="shared" si="27"/>
        <v>0</v>
      </c>
      <c r="L88" s="26">
        <f t="shared" si="28"/>
        <v>0</v>
      </c>
      <c r="M88" s="26">
        <f t="shared" ca="1" si="29"/>
        <v>1.3739372262074434E-3</v>
      </c>
      <c r="N88" s="26">
        <f t="shared" ca="1" si="30"/>
        <v>0</v>
      </c>
      <c r="O88" s="54">
        <f t="shared" ca="1" si="31"/>
        <v>0</v>
      </c>
      <c r="P88" s="26">
        <f t="shared" ca="1" si="32"/>
        <v>0</v>
      </c>
      <c r="Q88" s="26">
        <f t="shared" ca="1" si="33"/>
        <v>0</v>
      </c>
      <c r="R88">
        <f t="shared" ca="1" si="34"/>
        <v>-1.3739372262074434E-3</v>
      </c>
    </row>
    <row r="89" spans="1:18">
      <c r="A89" s="112"/>
      <c r="B89" s="112"/>
      <c r="C89" s="112"/>
      <c r="D89" s="114">
        <f t="shared" si="20"/>
        <v>0</v>
      </c>
      <c r="E89" s="114">
        <f t="shared" si="21"/>
        <v>0</v>
      </c>
      <c r="F89" s="26">
        <f t="shared" si="22"/>
        <v>0</v>
      </c>
      <c r="G89" s="26">
        <f t="shared" si="23"/>
        <v>0</v>
      </c>
      <c r="H89" s="26">
        <f t="shared" si="24"/>
        <v>0</v>
      </c>
      <c r="I89" s="26">
        <f t="shared" si="25"/>
        <v>0</v>
      </c>
      <c r="J89" s="26">
        <f t="shared" si="26"/>
        <v>0</v>
      </c>
      <c r="K89" s="26">
        <f t="shared" si="27"/>
        <v>0</v>
      </c>
      <c r="L89" s="26">
        <f t="shared" si="28"/>
        <v>0</v>
      </c>
      <c r="M89" s="26">
        <f t="shared" ca="1" si="29"/>
        <v>1.3739372262074434E-3</v>
      </c>
      <c r="N89" s="26">
        <f t="shared" ca="1" si="30"/>
        <v>0</v>
      </c>
      <c r="O89" s="54">
        <f t="shared" ca="1" si="31"/>
        <v>0</v>
      </c>
      <c r="P89" s="26">
        <f t="shared" ca="1" si="32"/>
        <v>0</v>
      </c>
      <c r="Q89" s="26">
        <f t="shared" ca="1" si="33"/>
        <v>0</v>
      </c>
      <c r="R89">
        <f t="shared" ca="1" si="34"/>
        <v>-1.3739372262074434E-3</v>
      </c>
    </row>
    <row r="90" spans="1:18">
      <c r="A90" s="112"/>
      <c r="B90" s="112"/>
      <c r="C90" s="112"/>
      <c r="D90" s="114">
        <f t="shared" si="20"/>
        <v>0</v>
      </c>
      <c r="E90" s="114">
        <f t="shared" si="21"/>
        <v>0</v>
      </c>
      <c r="F90" s="26">
        <f t="shared" si="22"/>
        <v>0</v>
      </c>
      <c r="G90" s="26">
        <f t="shared" si="23"/>
        <v>0</v>
      </c>
      <c r="H90" s="26">
        <f t="shared" si="24"/>
        <v>0</v>
      </c>
      <c r="I90" s="26">
        <f t="shared" si="25"/>
        <v>0</v>
      </c>
      <c r="J90" s="26">
        <f t="shared" si="26"/>
        <v>0</v>
      </c>
      <c r="K90" s="26">
        <f t="shared" si="27"/>
        <v>0</v>
      </c>
      <c r="L90" s="26">
        <f t="shared" si="28"/>
        <v>0</v>
      </c>
      <c r="M90" s="26">
        <f t="shared" ca="1" si="29"/>
        <v>1.3739372262074434E-3</v>
      </c>
      <c r="N90" s="26">
        <f t="shared" ca="1" si="30"/>
        <v>0</v>
      </c>
      <c r="O90" s="54">
        <f t="shared" ca="1" si="31"/>
        <v>0</v>
      </c>
      <c r="P90" s="26">
        <f t="shared" ca="1" si="32"/>
        <v>0</v>
      </c>
      <c r="Q90" s="26">
        <f t="shared" ca="1" si="33"/>
        <v>0</v>
      </c>
      <c r="R90">
        <f t="shared" ca="1" si="34"/>
        <v>-1.3739372262074434E-3</v>
      </c>
    </row>
    <row r="91" spans="1:18">
      <c r="A91" s="112"/>
      <c r="B91" s="112"/>
      <c r="C91" s="112"/>
      <c r="D91" s="114">
        <f t="shared" si="20"/>
        <v>0</v>
      </c>
      <c r="E91" s="114">
        <f t="shared" si="21"/>
        <v>0</v>
      </c>
      <c r="F91" s="26">
        <f t="shared" si="22"/>
        <v>0</v>
      </c>
      <c r="G91" s="26">
        <f t="shared" si="23"/>
        <v>0</v>
      </c>
      <c r="H91" s="26">
        <f t="shared" si="24"/>
        <v>0</v>
      </c>
      <c r="I91" s="26">
        <f t="shared" si="25"/>
        <v>0</v>
      </c>
      <c r="J91" s="26">
        <f t="shared" si="26"/>
        <v>0</v>
      </c>
      <c r="K91" s="26">
        <f t="shared" si="27"/>
        <v>0</v>
      </c>
      <c r="L91" s="26">
        <f t="shared" si="28"/>
        <v>0</v>
      </c>
      <c r="M91" s="26">
        <f t="shared" ca="1" si="29"/>
        <v>1.3739372262074434E-3</v>
      </c>
      <c r="N91" s="26">
        <f t="shared" ca="1" si="30"/>
        <v>0</v>
      </c>
      <c r="O91" s="54">
        <f t="shared" ca="1" si="31"/>
        <v>0</v>
      </c>
      <c r="P91" s="26">
        <f t="shared" ca="1" si="32"/>
        <v>0</v>
      </c>
      <c r="Q91" s="26">
        <f t="shared" ca="1" si="33"/>
        <v>0</v>
      </c>
      <c r="R91">
        <f t="shared" ca="1" si="34"/>
        <v>-1.3739372262074434E-3</v>
      </c>
    </row>
    <row r="92" spans="1:18">
      <c r="A92" s="112"/>
      <c r="B92" s="112"/>
      <c r="C92" s="112"/>
      <c r="D92" s="114">
        <f t="shared" si="20"/>
        <v>0</v>
      </c>
      <c r="E92" s="114">
        <f t="shared" si="21"/>
        <v>0</v>
      </c>
      <c r="F92" s="26">
        <f t="shared" si="22"/>
        <v>0</v>
      </c>
      <c r="G92" s="26">
        <f t="shared" si="23"/>
        <v>0</v>
      </c>
      <c r="H92" s="26">
        <f t="shared" si="24"/>
        <v>0</v>
      </c>
      <c r="I92" s="26">
        <f t="shared" si="25"/>
        <v>0</v>
      </c>
      <c r="J92" s="26">
        <f t="shared" si="26"/>
        <v>0</v>
      </c>
      <c r="K92" s="26">
        <f t="shared" si="27"/>
        <v>0</v>
      </c>
      <c r="L92" s="26">
        <f t="shared" si="28"/>
        <v>0</v>
      </c>
      <c r="M92" s="26">
        <f t="shared" ca="1" si="29"/>
        <v>1.3739372262074434E-3</v>
      </c>
      <c r="N92" s="26">
        <f t="shared" ca="1" si="30"/>
        <v>0</v>
      </c>
      <c r="O92" s="54">
        <f t="shared" ca="1" si="31"/>
        <v>0</v>
      </c>
      <c r="P92" s="26">
        <f t="shared" ca="1" si="32"/>
        <v>0</v>
      </c>
      <c r="Q92" s="26">
        <f t="shared" ca="1" si="33"/>
        <v>0</v>
      </c>
      <c r="R92">
        <f t="shared" ca="1" si="34"/>
        <v>-1.3739372262074434E-3</v>
      </c>
    </row>
    <row r="93" spans="1:18">
      <c r="A93" s="112"/>
      <c r="B93" s="112"/>
      <c r="C93" s="112"/>
      <c r="D93" s="114">
        <f t="shared" si="20"/>
        <v>0</v>
      </c>
      <c r="E93" s="114">
        <f t="shared" si="21"/>
        <v>0</v>
      </c>
      <c r="F93" s="26">
        <f t="shared" si="22"/>
        <v>0</v>
      </c>
      <c r="G93" s="26">
        <f t="shared" si="23"/>
        <v>0</v>
      </c>
      <c r="H93" s="26">
        <f t="shared" si="24"/>
        <v>0</v>
      </c>
      <c r="I93" s="26">
        <f t="shared" si="25"/>
        <v>0</v>
      </c>
      <c r="J93" s="26">
        <f t="shared" si="26"/>
        <v>0</v>
      </c>
      <c r="K93" s="26">
        <f t="shared" si="27"/>
        <v>0</v>
      </c>
      <c r="L93" s="26">
        <f t="shared" si="28"/>
        <v>0</v>
      </c>
      <c r="M93" s="26">
        <f t="shared" ca="1" si="29"/>
        <v>1.3739372262074434E-3</v>
      </c>
      <c r="N93" s="26">
        <f t="shared" ca="1" si="30"/>
        <v>0</v>
      </c>
      <c r="O93" s="54">
        <f t="shared" ca="1" si="31"/>
        <v>0</v>
      </c>
      <c r="P93" s="26">
        <f t="shared" ca="1" si="32"/>
        <v>0</v>
      </c>
      <c r="Q93" s="26">
        <f t="shared" ca="1" si="33"/>
        <v>0</v>
      </c>
      <c r="R93">
        <f t="shared" ca="1" si="34"/>
        <v>-1.3739372262074434E-3</v>
      </c>
    </row>
    <row r="94" spans="1:18">
      <c r="A94" s="112"/>
      <c r="B94" s="112"/>
      <c r="C94" s="112"/>
      <c r="D94" s="114">
        <f t="shared" si="20"/>
        <v>0</v>
      </c>
      <c r="E94" s="114">
        <f t="shared" si="21"/>
        <v>0</v>
      </c>
      <c r="F94" s="26">
        <f t="shared" si="22"/>
        <v>0</v>
      </c>
      <c r="G94" s="26">
        <f t="shared" si="23"/>
        <v>0</v>
      </c>
      <c r="H94" s="26">
        <f t="shared" si="24"/>
        <v>0</v>
      </c>
      <c r="I94" s="26">
        <f t="shared" si="25"/>
        <v>0</v>
      </c>
      <c r="J94" s="26">
        <f t="shared" si="26"/>
        <v>0</v>
      </c>
      <c r="K94" s="26">
        <f t="shared" si="27"/>
        <v>0</v>
      </c>
      <c r="L94" s="26">
        <f t="shared" si="28"/>
        <v>0</v>
      </c>
      <c r="M94" s="26">
        <f t="shared" ca="1" si="29"/>
        <v>1.3739372262074434E-3</v>
      </c>
      <c r="N94" s="26">
        <f t="shared" ca="1" si="30"/>
        <v>0</v>
      </c>
      <c r="O94" s="54">
        <f t="shared" ca="1" si="31"/>
        <v>0</v>
      </c>
      <c r="P94" s="26">
        <f t="shared" ca="1" si="32"/>
        <v>0</v>
      </c>
      <c r="Q94" s="26">
        <f t="shared" ca="1" si="33"/>
        <v>0</v>
      </c>
      <c r="R94">
        <f t="shared" ca="1" si="34"/>
        <v>-1.3739372262074434E-3</v>
      </c>
    </row>
    <row r="95" spans="1:18">
      <c r="A95" s="112"/>
      <c r="B95" s="112"/>
      <c r="C95" s="112"/>
      <c r="D95" s="114">
        <f t="shared" si="20"/>
        <v>0</v>
      </c>
      <c r="E95" s="114">
        <f t="shared" si="21"/>
        <v>0</v>
      </c>
      <c r="F95" s="26">
        <f t="shared" si="22"/>
        <v>0</v>
      </c>
      <c r="G95" s="26">
        <f t="shared" si="23"/>
        <v>0</v>
      </c>
      <c r="H95" s="26">
        <f t="shared" si="24"/>
        <v>0</v>
      </c>
      <c r="I95" s="26">
        <f t="shared" si="25"/>
        <v>0</v>
      </c>
      <c r="J95" s="26">
        <f t="shared" si="26"/>
        <v>0</v>
      </c>
      <c r="K95" s="26">
        <f t="shared" si="27"/>
        <v>0</v>
      </c>
      <c r="L95" s="26">
        <f t="shared" si="28"/>
        <v>0</v>
      </c>
      <c r="M95" s="26">
        <f t="shared" ca="1" si="29"/>
        <v>1.3739372262074434E-3</v>
      </c>
      <c r="N95" s="26">
        <f t="shared" ca="1" si="30"/>
        <v>0</v>
      </c>
      <c r="O95" s="54">
        <f t="shared" ca="1" si="31"/>
        <v>0</v>
      </c>
      <c r="P95" s="26">
        <f t="shared" ca="1" si="32"/>
        <v>0</v>
      </c>
      <c r="Q95" s="26">
        <f t="shared" ca="1" si="33"/>
        <v>0</v>
      </c>
      <c r="R95">
        <f t="shared" ca="1" si="34"/>
        <v>-1.3739372262074434E-3</v>
      </c>
    </row>
    <row r="96" spans="1:18">
      <c r="A96" s="112"/>
      <c r="B96" s="112"/>
      <c r="C96" s="112"/>
      <c r="D96" s="114">
        <f t="shared" si="20"/>
        <v>0</v>
      </c>
      <c r="E96" s="114">
        <f t="shared" si="21"/>
        <v>0</v>
      </c>
      <c r="F96" s="26">
        <f t="shared" si="22"/>
        <v>0</v>
      </c>
      <c r="G96" s="26">
        <f t="shared" si="23"/>
        <v>0</v>
      </c>
      <c r="H96" s="26">
        <f t="shared" si="24"/>
        <v>0</v>
      </c>
      <c r="I96" s="26">
        <f t="shared" si="25"/>
        <v>0</v>
      </c>
      <c r="J96" s="26">
        <f t="shared" si="26"/>
        <v>0</v>
      </c>
      <c r="K96" s="26">
        <f t="shared" si="27"/>
        <v>0</v>
      </c>
      <c r="L96" s="26">
        <f t="shared" si="28"/>
        <v>0</v>
      </c>
      <c r="M96" s="26">
        <f t="shared" ca="1" si="29"/>
        <v>1.3739372262074434E-3</v>
      </c>
      <c r="N96" s="26">
        <f t="shared" ca="1" si="30"/>
        <v>0</v>
      </c>
      <c r="O96" s="54">
        <f t="shared" ca="1" si="31"/>
        <v>0</v>
      </c>
      <c r="P96" s="26">
        <f t="shared" ca="1" si="32"/>
        <v>0</v>
      </c>
      <c r="Q96" s="26">
        <f t="shared" ca="1" si="33"/>
        <v>0</v>
      </c>
      <c r="R96">
        <f t="shared" ca="1" si="34"/>
        <v>-1.3739372262074434E-3</v>
      </c>
    </row>
    <row r="97" spans="1:18">
      <c r="A97" s="112"/>
      <c r="B97" s="112"/>
      <c r="C97" s="112"/>
      <c r="D97" s="114">
        <f t="shared" si="20"/>
        <v>0</v>
      </c>
      <c r="E97" s="114">
        <f t="shared" si="21"/>
        <v>0</v>
      </c>
      <c r="F97" s="26">
        <f t="shared" si="22"/>
        <v>0</v>
      </c>
      <c r="G97" s="26">
        <f t="shared" si="23"/>
        <v>0</v>
      </c>
      <c r="H97" s="26">
        <f t="shared" si="24"/>
        <v>0</v>
      </c>
      <c r="I97" s="26">
        <f t="shared" si="25"/>
        <v>0</v>
      </c>
      <c r="J97" s="26">
        <f t="shared" si="26"/>
        <v>0</v>
      </c>
      <c r="K97" s="26">
        <f t="shared" si="27"/>
        <v>0</v>
      </c>
      <c r="L97" s="26">
        <f t="shared" si="28"/>
        <v>0</v>
      </c>
      <c r="M97" s="26">
        <f t="shared" ca="1" si="29"/>
        <v>1.3739372262074434E-3</v>
      </c>
      <c r="N97" s="26">
        <f t="shared" ca="1" si="30"/>
        <v>0</v>
      </c>
      <c r="O97" s="54">
        <f t="shared" ca="1" si="31"/>
        <v>0</v>
      </c>
      <c r="P97" s="26">
        <f t="shared" ca="1" si="32"/>
        <v>0</v>
      </c>
      <c r="Q97" s="26">
        <f t="shared" ca="1" si="33"/>
        <v>0</v>
      </c>
      <c r="R97">
        <f t="shared" ca="1" si="34"/>
        <v>-1.3739372262074434E-3</v>
      </c>
    </row>
    <row r="98" spans="1:18">
      <c r="A98" s="112"/>
      <c r="B98" s="112"/>
      <c r="C98" s="112"/>
      <c r="D98" s="114">
        <f t="shared" si="20"/>
        <v>0</v>
      </c>
      <c r="E98" s="114">
        <f t="shared" si="21"/>
        <v>0</v>
      </c>
      <c r="F98" s="26">
        <f t="shared" si="22"/>
        <v>0</v>
      </c>
      <c r="G98" s="26">
        <f t="shared" si="23"/>
        <v>0</v>
      </c>
      <c r="H98" s="26">
        <f t="shared" si="24"/>
        <v>0</v>
      </c>
      <c r="I98" s="26">
        <f t="shared" si="25"/>
        <v>0</v>
      </c>
      <c r="J98" s="26">
        <f t="shared" si="26"/>
        <v>0</v>
      </c>
      <c r="K98" s="26">
        <f t="shared" si="27"/>
        <v>0</v>
      </c>
      <c r="L98" s="26">
        <f t="shared" si="28"/>
        <v>0</v>
      </c>
      <c r="M98" s="26">
        <f t="shared" ca="1" si="29"/>
        <v>1.3739372262074434E-3</v>
      </c>
      <c r="N98" s="26">
        <f t="shared" ca="1" si="30"/>
        <v>0</v>
      </c>
      <c r="O98" s="54">
        <f t="shared" ca="1" si="31"/>
        <v>0</v>
      </c>
      <c r="P98" s="26">
        <f t="shared" ca="1" si="32"/>
        <v>0</v>
      </c>
      <c r="Q98" s="26">
        <f t="shared" ca="1" si="33"/>
        <v>0</v>
      </c>
      <c r="R98">
        <f t="shared" ca="1" si="34"/>
        <v>-1.3739372262074434E-3</v>
      </c>
    </row>
    <row r="99" spans="1:18">
      <c r="A99" s="112"/>
      <c r="B99" s="112"/>
      <c r="C99" s="112"/>
      <c r="D99" s="114">
        <f t="shared" si="20"/>
        <v>0</v>
      </c>
      <c r="E99" s="114">
        <f t="shared" si="21"/>
        <v>0</v>
      </c>
      <c r="F99" s="26">
        <f t="shared" si="22"/>
        <v>0</v>
      </c>
      <c r="G99" s="26">
        <f t="shared" si="23"/>
        <v>0</v>
      </c>
      <c r="H99" s="26">
        <f t="shared" si="24"/>
        <v>0</v>
      </c>
      <c r="I99" s="26">
        <f t="shared" si="25"/>
        <v>0</v>
      </c>
      <c r="J99" s="26">
        <f t="shared" si="26"/>
        <v>0</v>
      </c>
      <c r="K99" s="26">
        <f t="shared" si="27"/>
        <v>0</v>
      </c>
      <c r="L99" s="26">
        <f t="shared" si="28"/>
        <v>0</v>
      </c>
      <c r="M99" s="26">
        <f t="shared" ca="1" si="29"/>
        <v>1.3739372262074434E-3</v>
      </c>
      <c r="N99" s="26">
        <f t="shared" ca="1" si="30"/>
        <v>0</v>
      </c>
      <c r="O99" s="54">
        <f t="shared" ca="1" si="31"/>
        <v>0</v>
      </c>
      <c r="P99" s="26">
        <f t="shared" ca="1" si="32"/>
        <v>0</v>
      </c>
      <c r="Q99" s="26">
        <f t="shared" ca="1" si="33"/>
        <v>0</v>
      </c>
      <c r="R99">
        <f t="shared" ca="1" si="34"/>
        <v>-1.3739372262074434E-3</v>
      </c>
    </row>
    <row r="100" spans="1:18">
      <c r="A100" s="112"/>
      <c r="B100" s="112"/>
      <c r="C100" s="112"/>
      <c r="D100" s="114">
        <f t="shared" si="20"/>
        <v>0</v>
      </c>
      <c r="E100" s="114">
        <f t="shared" si="21"/>
        <v>0</v>
      </c>
      <c r="F100" s="26">
        <f t="shared" si="22"/>
        <v>0</v>
      </c>
      <c r="G100" s="26">
        <f t="shared" si="23"/>
        <v>0</v>
      </c>
      <c r="H100" s="26">
        <f t="shared" si="24"/>
        <v>0</v>
      </c>
      <c r="I100" s="26">
        <f t="shared" si="25"/>
        <v>0</v>
      </c>
      <c r="J100" s="26">
        <f t="shared" si="26"/>
        <v>0</v>
      </c>
      <c r="K100" s="26">
        <f t="shared" si="27"/>
        <v>0</v>
      </c>
      <c r="L100" s="26">
        <f t="shared" si="28"/>
        <v>0</v>
      </c>
      <c r="M100" s="26">
        <f t="shared" ca="1" si="29"/>
        <v>1.3739372262074434E-3</v>
      </c>
      <c r="N100" s="26">
        <f t="shared" ca="1" si="30"/>
        <v>0</v>
      </c>
      <c r="O100" s="54">
        <f t="shared" ca="1" si="31"/>
        <v>0</v>
      </c>
      <c r="P100" s="26">
        <f t="shared" ca="1" si="32"/>
        <v>0</v>
      </c>
      <c r="Q100" s="26">
        <f t="shared" ca="1" si="33"/>
        <v>0</v>
      </c>
      <c r="R100">
        <f t="shared" ca="1" si="34"/>
        <v>-1.3739372262074434E-3</v>
      </c>
    </row>
    <row r="101" spans="1:18">
      <c r="A101" s="112"/>
      <c r="B101" s="112"/>
      <c r="C101" s="112"/>
      <c r="D101" s="114">
        <f t="shared" si="20"/>
        <v>0</v>
      </c>
      <c r="E101" s="114">
        <f t="shared" si="21"/>
        <v>0</v>
      </c>
      <c r="F101" s="26">
        <f t="shared" si="22"/>
        <v>0</v>
      </c>
      <c r="G101" s="26">
        <f t="shared" si="23"/>
        <v>0</v>
      </c>
      <c r="H101" s="26">
        <f t="shared" si="24"/>
        <v>0</v>
      </c>
      <c r="I101" s="26">
        <f t="shared" si="25"/>
        <v>0</v>
      </c>
      <c r="J101" s="26">
        <f t="shared" si="26"/>
        <v>0</v>
      </c>
      <c r="K101" s="26">
        <f t="shared" si="27"/>
        <v>0</v>
      </c>
      <c r="L101" s="26">
        <f t="shared" si="28"/>
        <v>0</v>
      </c>
      <c r="M101" s="26">
        <f t="shared" ca="1" si="29"/>
        <v>1.3739372262074434E-3</v>
      </c>
      <c r="N101" s="26">
        <f t="shared" ca="1" si="30"/>
        <v>0</v>
      </c>
      <c r="O101" s="54">
        <f t="shared" ca="1" si="31"/>
        <v>0</v>
      </c>
      <c r="P101" s="26">
        <f t="shared" ca="1" si="32"/>
        <v>0</v>
      </c>
      <c r="Q101" s="26">
        <f t="shared" ca="1" si="33"/>
        <v>0</v>
      </c>
      <c r="R101">
        <f t="shared" ca="1" si="34"/>
        <v>-1.3739372262074434E-3</v>
      </c>
    </row>
    <row r="102" spans="1:18">
      <c r="A102" s="112"/>
      <c r="B102" s="112"/>
      <c r="C102" s="112"/>
      <c r="D102" s="114">
        <f t="shared" si="20"/>
        <v>0</v>
      </c>
      <c r="E102" s="114">
        <f t="shared" si="21"/>
        <v>0</v>
      </c>
      <c r="F102" s="26">
        <f t="shared" si="22"/>
        <v>0</v>
      </c>
      <c r="G102" s="26">
        <f t="shared" si="23"/>
        <v>0</v>
      </c>
      <c r="H102" s="26">
        <f t="shared" si="24"/>
        <v>0</v>
      </c>
      <c r="I102" s="26">
        <f t="shared" si="25"/>
        <v>0</v>
      </c>
      <c r="J102" s="26">
        <f t="shared" si="26"/>
        <v>0</v>
      </c>
      <c r="K102" s="26">
        <f t="shared" si="27"/>
        <v>0</v>
      </c>
      <c r="L102" s="26">
        <f t="shared" si="28"/>
        <v>0</v>
      </c>
      <c r="M102" s="26">
        <f t="shared" ca="1" si="29"/>
        <v>1.3739372262074434E-3</v>
      </c>
      <c r="N102" s="26">
        <f t="shared" ca="1" si="30"/>
        <v>0</v>
      </c>
      <c r="O102" s="54">
        <f t="shared" ca="1" si="31"/>
        <v>0</v>
      </c>
      <c r="P102" s="26">
        <f t="shared" ca="1" si="32"/>
        <v>0</v>
      </c>
      <c r="Q102" s="26">
        <f t="shared" ca="1" si="33"/>
        <v>0</v>
      </c>
      <c r="R102">
        <f t="shared" ca="1" si="34"/>
        <v>-1.3739372262074434E-3</v>
      </c>
    </row>
    <row r="103" spans="1:18">
      <c r="A103" s="112"/>
      <c r="B103" s="112"/>
      <c r="C103" s="112"/>
      <c r="D103" s="114">
        <f t="shared" si="20"/>
        <v>0</v>
      </c>
      <c r="E103" s="114">
        <f t="shared" si="21"/>
        <v>0</v>
      </c>
      <c r="F103" s="26">
        <f t="shared" si="22"/>
        <v>0</v>
      </c>
      <c r="G103" s="26">
        <f t="shared" si="23"/>
        <v>0</v>
      </c>
      <c r="H103" s="26">
        <f t="shared" si="24"/>
        <v>0</v>
      </c>
      <c r="I103" s="26">
        <f t="shared" si="25"/>
        <v>0</v>
      </c>
      <c r="J103" s="26">
        <f t="shared" si="26"/>
        <v>0</v>
      </c>
      <c r="K103" s="26">
        <f t="shared" si="27"/>
        <v>0</v>
      </c>
      <c r="L103" s="26">
        <f t="shared" si="28"/>
        <v>0</v>
      </c>
      <c r="M103" s="26">
        <f t="shared" ca="1" si="29"/>
        <v>1.3739372262074434E-3</v>
      </c>
      <c r="N103" s="26">
        <f t="shared" ca="1" si="30"/>
        <v>0</v>
      </c>
      <c r="O103" s="54">
        <f t="shared" ca="1" si="31"/>
        <v>0</v>
      </c>
      <c r="P103" s="26">
        <f t="shared" ca="1" si="32"/>
        <v>0</v>
      </c>
      <c r="Q103" s="26">
        <f t="shared" ca="1" si="33"/>
        <v>0</v>
      </c>
      <c r="R103">
        <f t="shared" ca="1" si="34"/>
        <v>-1.3739372262074434E-3</v>
      </c>
    </row>
    <row r="104" spans="1:18">
      <c r="A104" s="112"/>
      <c r="B104" s="112"/>
      <c r="C104" s="112"/>
      <c r="D104" s="114">
        <f t="shared" si="20"/>
        <v>0</v>
      </c>
      <c r="E104" s="114">
        <f t="shared" si="21"/>
        <v>0</v>
      </c>
      <c r="F104" s="26">
        <f t="shared" si="22"/>
        <v>0</v>
      </c>
      <c r="G104" s="26">
        <f t="shared" si="23"/>
        <v>0</v>
      </c>
      <c r="H104" s="26">
        <f t="shared" si="24"/>
        <v>0</v>
      </c>
      <c r="I104" s="26">
        <f t="shared" si="25"/>
        <v>0</v>
      </c>
      <c r="J104" s="26">
        <f t="shared" si="26"/>
        <v>0</v>
      </c>
      <c r="K104" s="26">
        <f t="shared" si="27"/>
        <v>0</v>
      </c>
      <c r="L104" s="26">
        <f t="shared" si="28"/>
        <v>0</v>
      </c>
      <c r="M104" s="26">
        <f t="shared" ca="1" si="29"/>
        <v>1.3739372262074434E-3</v>
      </c>
      <c r="N104" s="26">
        <f t="shared" ca="1" si="30"/>
        <v>0</v>
      </c>
      <c r="O104" s="54">
        <f t="shared" ca="1" si="31"/>
        <v>0</v>
      </c>
      <c r="P104" s="26">
        <f t="shared" ca="1" si="32"/>
        <v>0</v>
      </c>
      <c r="Q104" s="26">
        <f t="shared" ca="1" si="33"/>
        <v>0</v>
      </c>
      <c r="R104">
        <f t="shared" ca="1" si="34"/>
        <v>-1.3739372262074434E-3</v>
      </c>
    </row>
    <row r="105" spans="1:18">
      <c r="A105" s="112"/>
      <c r="B105" s="112"/>
      <c r="C105" s="112"/>
      <c r="D105" s="114">
        <f t="shared" si="20"/>
        <v>0</v>
      </c>
      <c r="E105" s="114">
        <f t="shared" si="21"/>
        <v>0</v>
      </c>
      <c r="F105" s="26">
        <f t="shared" si="22"/>
        <v>0</v>
      </c>
      <c r="G105" s="26">
        <f t="shared" si="23"/>
        <v>0</v>
      </c>
      <c r="H105" s="26">
        <f t="shared" si="24"/>
        <v>0</v>
      </c>
      <c r="I105" s="26">
        <f t="shared" si="25"/>
        <v>0</v>
      </c>
      <c r="J105" s="26">
        <f t="shared" si="26"/>
        <v>0</v>
      </c>
      <c r="K105" s="26">
        <f t="shared" si="27"/>
        <v>0</v>
      </c>
      <c r="L105" s="26">
        <f t="shared" si="28"/>
        <v>0</v>
      </c>
      <c r="M105" s="26">
        <f t="shared" ca="1" si="29"/>
        <v>1.3739372262074434E-3</v>
      </c>
      <c r="N105" s="26">
        <f t="shared" ca="1" si="30"/>
        <v>0</v>
      </c>
      <c r="O105" s="54">
        <f t="shared" ca="1" si="31"/>
        <v>0</v>
      </c>
      <c r="P105" s="26">
        <f t="shared" ca="1" si="32"/>
        <v>0</v>
      </c>
      <c r="Q105" s="26">
        <f t="shared" ca="1" si="33"/>
        <v>0</v>
      </c>
      <c r="R105">
        <f t="shared" ca="1" si="34"/>
        <v>-1.3739372262074434E-3</v>
      </c>
    </row>
    <row r="106" spans="1:18">
      <c r="A106" s="112"/>
      <c r="B106" s="112"/>
      <c r="C106" s="112"/>
      <c r="D106" s="114">
        <f t="shared" si="20"/>
        <v>0</v>
      </c>
      <c r="E106" s="114">
        <f t="shared" si="21"/>
        <v>0</v>
      </c>
      <c r="F106" s="26">
        <f t="shared" si="22"/>
        <v>0</v>
      </c>
      <c r="G106" s="26">
        <f t="shared" si="23"/>
        <v>0</v>
      </c>
      <c r="H106" s="26">
        <f t="shared" si="24"/>
        <v>0</v>
      </c>
      <c r="I106" s="26">
        <f t="shared" si="25"/>
        <v>0</v>
      </c>
      <c r="J106" s="26">
        <f t="shared" si="26"/>
        <v>0</v>
      </c>
      <c r="K106" s="26">
        <f t="shared" si="27"/>
        <v>0</v>
      </c>
      <c r="L106" s="26">
        <f t="shared" si="28"/>
        <v>0</v>
      </c>
      <c r="M106" s="26">
        <f t="shared" ca="1" si="29"/>
        <v>1.3739372262074434E-3</v>
      </c>
      <c r="N106" s="26">
        <f t="shared" ca="1" si="30"/>
        <v>0</v>
      </c>
      <c r="O106" s="54">
        <f t="shared" ca="1" si="31"/>
        <v>0</v>
      </c>
      <c r="P106" s="26">
        <f t="shared" ca="1" si="32"/>
        <v>0</v>
      </c>
      <c r="Q106" s="26">
        <f t="shared" ca="1" si="33"/>
        <v>0</v>
      </c>
      <c r="R106">
        <f t="shared" ca="1" si="34"/>
        <v>-1.3739372262074434E-3</v>
      </c>
    </row>
    <row r="107" spans="1:18">
      <c r="A107" s="112"/>
      <c r="B107" s="112"/>
      <c r="C107" s="112"/>
      <c r="D107" s="114">
        <f t="shared" si="20"/>
        <v>0</v>
      </c>
      <c r="E107" s="114">
        <f t="shared" si="21"/>
        <v>0</v>
      </c>
      <c r="F107" s="26">
        <f t="shared" si="22"/>
        <v>0</v>
      </c>
      <c r="G107" s="26">
        <f t="shared" si="23"/>
        <v>0</v>
      </c>
      <c r="H107" s="26">
        <f t="shared" si="24"/>
        <v>0</v>
      </c>
      <c r="I107" s="26">
        <f t="shared" si="25"/>
        <v>0</v>
      </c>
      <c r="J107" s="26">
        <f t="shared" si="26"/>
        <v>0</v>
      </c>
      <c r="K107" s="26">
        <f t="shared" si="27"/>
        <v>0</v>
      </c>
      <c r="L107" s="26">
        <f t="shared" si="28"/>
        <v>0</v>
      </c>
      <c r="M107" s="26">
        <f t="shared" ca="1" si="29"/>
        <v>1.3739372262074434E-3</v>
      </c>
      <c r="N107" s="26">
        <f t="shared" ca="1" si="30"/>
        <v>0</v>
      </c>
      <c r="O107" s="54">
        <f t="shared" ca="1" si="31"/>
        <v>0</v>
      </c>
      <c r="P107" s="26">
        <f t="shared" ca="1" si="32"/>
        <v>0</v>
      </c>
      <c r="Q107" s="26">
        <f t="shared" ca="1" si="33"/>
        <v>0</v>
      </c>
      <c r="R107">
        <f t="shared" ca="1" si="34"/>
        <v>-1.3739372262074434E-3</v>
      </c>
    </row>
    <row r="108" spans="1:18">
      <c r="A108" s="112"/>
      <c r="B108" s="112"/>
      <c r="C108" s="112"/>
      <c r="D108" s="114">
        <f t="shared" si="20"/>
        <v>0</v>
      </c>
      <c r="E108" s="114">
        <f t="shared" si="21"/>
        <v>0</v>
      </c>
      <c r="F108" s="26">
        <f t="shared" si="22"/>
        <v>0</v>
      </c>
      <c r="G108" s="26">
        <f t="shared" si="23"/>
        <v>0</v>
      </c>
      <c r="H108" s="26">
        <f t="shared" si="24"/>
        <v>0</v>
      </c>
      <c r="I108" s="26">
        <f t="shared" si="25"/>
        <v>0</v>
      </c>
      <c r="J108" s="26">
        <f t="shared" si="26"/>
        <v>0</v>
      </c>
      <c r="K108" s="26">
        <f t="shared" si="27"/>
        <v>0</v>
      </c>
      <c r="L108" s="26">
        <f t="shared" si="28"/>
        <v>0</v>
      </c>
      <c r="M108" s="26">
        <f t="shared" ca="1" si="29"/>
        <v>1.3739372262074434E-3</v>
      </c>
      <c r="N108" s="26">
        <f t="shared" ca="1" si="30"/>
        <v>0</v>
      </c>
      <c r="O108" s="54">
        <f t="shared" ca="1" si="31"/>
        <v>0</v>
      </c>
      <c r="P108" s="26">
        <f t="shared" ca="1" si="32"/>
        <v>0</v>
      </c>
      <c r="Q108" s="26">
        <f t="shared" ca="1" si="33"/>
        <v>0</v>
      </c>
      <c r="R108">
        <f t="shared" ca="1" si="34"/>
        <v>-1.3739372262074434E-3</v>
      </c>
    </row>
    <row r="109" spans="1:18">
      <c r="A109" s="112"/>
      <c r="B109" s="112"/>
      <c r="C109" s="112"/>
      <c r="D109" s="114">
        <f t="shared" si="20"/>
        <v>0</v>
      </c>
      <c r="E109" s="114">
        <f t="shared" si="21"/>
        <v>0</v>
      </c>
      <c r="F109" s="26">
        <f t="shared" si="22"/>
        <v>0</v>
      </c>
      <c r="G109" s="26">
        <f t="shared" si="23"/>
        <v>0</v>
      </c>
      <c r="H109" s="26">
        <f t="shared" si="24"/>
        <v>0</v>
      </c>
      <c r="I109" s="26">
        <f t="shared" si="25"/>
        <v>0</v>
      </c>
      <c r="J109" s="26">
        <f t="shared" si="26"/>
        <v>0</v>
      </c>
      <c r="K109" s="26">
        <f t="shared" si="27"/>
        <v>0</v>
      </c>
      <c r="L109" s="26">
        <f t="shared" si="28"/>
        <v>0</v>
      </c>
      <c r="M109" s="26">
        <f t="shared" ca="1" si="29"/>
        <v>1.3739372262074434E-3</v>
      </c>
      <c r="N109" s="26">
        <f t="shared" ca="1" si="30"/>
        <v>0</v>
      </c>
      <c r="O109" s="54">
        <f t="shared" ca="1" si="31"/>
        <v>0</v>
      </c>
      <c r="P109" s="26">
        <f t="shared" ca="1" si="32"/>
        <v>0</v>
      </c>
      <c r="Q109" s="26">
        <f t="shared" ca="1" si="33"/>
        <v>0</v>
      </c>
      <c r="R109">
        <f t="shared" ca="1" si="34"/>
        <v>-1.3739372262074434E-3</v>
      </c>
    </row>
    <row r="110" spans="1:18">
      <c r="A110" s="112"/>
      <c r="B110" s="112"/>
      <c r="C110" s="112"/>
      <c r="D110" s="114">
        <f t="shared" si="20"/>
        <v>0</v>
      </c>
      <c r="E110" s="114">
        <f t="shared" si="21"/>
        <v>0</v>
      </c>
      <c r="F110" s="26">
        <f t="shared" si="22"/>
        <v>0</v>
      </c>
      <c r="G110" s="26">
        <f t="shared" si="23"/>
        <v>0</v>
      </c>
      <c r="H110" s="26">
        <f t="shared" si="24"/>
        <v>0</v>
      </c>
      <c r="I110" s="26">
        <f t="shared" si="25"/>
        <v>0</v>
      </c>
      <c r="J110" s="26">
        <f t="shared" si="26"/>
        <v>0</v>
      </c>
      <c r="K110" s="26">
        <f t="shared" si="27"/>
        <v>0</v>
      </c>
      <c r="L110" s="26">
        <f t="shared" si="28"/>
        <v>0</v>
      </c>
      <c r="M110" s="26">
        <f t="shared" ca="1" si="29"/>
        <v>1.3739372262074434E-3</v>
      </c>
      <c r="N110" s="26">
        <f t="shared" ca="1" si="30"/>
        <v>0</v>
      </c>
      <c r="O110" s="54">
        <f t="shared" ca="1" si="31"/>
        <v>0</v>
      </c>
      <c r="P110" s="26">
        <f t="shared" ca="1" si="32"/>
        <v>0</v>
      </c>
      <c r="Q110" s="26">
        <f t="shared" ca="1" si="33"/>
        <v>0</v>
      </c>
      <c r="R110">
        <f t="shared" ca="1" si="34"/>
        <v>-1.3739372262074434E-3</v>
      </c>
    </row>
    <row r="111" spans="1:18">
      <c r="A111" s="112"/>
      <c r="B111" s="112"/>
      <c r="C111" s="112"/>
      <c r="D111" s="114">
        <f t="shared" si="20"/>
        <v>0</v>
      </c>
      <c r="E111" s="114">
        <f t="shared" si="21"/>
        <v>0</v>
      </c>
      <c r="F111" s="26">
        <f t="shared" si="22"/>
        <v>0</v>
      </c>
      <c r="G111" s="26">
        <f t="shared" si="23"/>
        <v>0</v>
      </c>
      <c r="H111" s="26">
        <f t="shared" si="24"/>
        <v>0</v>
      </c>
      <c r="I111" s="26">
        <f t="shared" si="25"/>
        <v>0</v>
      </c>
      <c r="J111" s="26">
        <f t="shared" si="26"/>
        <v>0</v>
      </c>
      <c r="K111" s="26">
        <f t="shared" si="27"/>
        <v>0</v>
      </c>
      <c r="L111" s="26">
        <f t="shared" si="28"/>
        <v>0</v>
      </c>
      <c r="M111" s="26">
        <f t="shared" ca="1" si="29"/>
        <v>1.3739372262074434E-3</v>
      </c>
      <c r="N111" s="26">
        <f t="shared" ca="1" si="30"/>
        <v>0</v>
      </c>
      <c r="O111" s="54">
        <f t="shared" ca="1" si="31"/>
        <v>0</v>
      </c>
      <c r="P111" s="26">
        <f t="shared" ca="1" si="32"/>
        <v>0</v>
      </c>
      <c r="Q111" s="26">
        <f t="shared" ca="1" si="33"/>
        <v>0</v>
      </c>
      <c r="R111">
        <f t="shared" ca="1" si="34"/>
        <v>-1.3739372262074434E-3</v>
      </c>
    </row>
    <row r="112" spans="1:18">
      <c r="A112" s="112"/>
      <c r="B112" s="112"/>
      <c r="C112" s="112"/>
      <c r="D112" s="114">
        <f t="shared" si="20"/>
        <v>0</v>
      </c>
      <c r="E112" s="114">
        <f t="shared" si="21"/>
        <v>0</v>
      </c>
      <c r="F112" s="26">
        <f t="shared" si="22"/>
        <v>0</v>
      </c>
      <c r="G112" s="26">
        <f t="shared" si="23"/>
        <v>0</v>
      </c>
      <c r="H112" s="26">
        <f t="shared" si="24"/>
        <v>0</v>
      </c>
      <c r="I112" s="26">
        <f t="shared" si="25"/>
        <v>0</v>
      </c>
      <c r="J112" s="26">
        <f t="shared" si="26"/>
        <v>0</v>
      </c>
      <c r="K112" s="26">
        <f t="shared" si="27"/>
        <v>0</v>
      </c>
      <c r="L112" s="26">
        <f t="shared" si="28"/>
        <v>0</v>
      </c>
      <c r="M112" s="26">
        <f t="shared" ca="1" si="29"/>
        <v>1.3739372262074434E-3</v>
      </c>
      <c r="N112" s="26">
        <f t="shared" ca="1" si="30"/>
        <v>0</v>
      </c>
      <c r="O112" s="54">
        <f t="shared" ca="1" si="31"/>
        <v>0</v>
      </c>
      <c r="P112" s="26">
        <f t="shared" ca="1" si="32"/>
        <v>0</v>
      </c>
      <c r="Q112" s="26">
        <f t="shared" ca="1" si="33"/>
        <v>0</v>
      </c>
      <c r="R112">
        <f t="shared" ca="1" si="34"/>
        <v>-1.3739372262074434E-3</v>
      </c>
    </row>
    <row r="113" spans="1:18">
      <c r="A113" s="112"/>
      <c r="B113" s="112"/>
      <c r="C113" s="112"/>
      <c r="D113" s="114">
        <f t="shared" si="20"/>
        <v>0</v>
      </c>
      <c r="E113" s="114">
        <f t="shared" si="21"/>
        <v>0</v>
      </c>
      <c r="F113" s="26">
        <f t="shared" si="22"/>
        <v>0</v>
      </c>
      <c r="G113" s="26">
        <f t="shared" si="23"/>
        <v>0</v>
      </c>
      <c r="H113" s="26">
        <f t="shared" si="24"/>
        <v>0</v>
      </c>
      <c r="I113" s="26">
        <f t="shared" si="25"/>
        <v>0</v>
      </c>
      <c r="J113" s="26">
        <f t="shared" si="26"/>
        <v>0</v>
      </c>
      <c r="K113" s="26">
        <f t="shared" si="27"/>
        <v>0</v>
      </c>
      <c r="L113" s="26">
        <f t="shared" si="28"/>
        <v>0</v>
      </c>
      <c r="M113" s="26">
        <f t="shared" ca="1" si="29"/>
        <v>1.3739372262074434E-3</v>
      </c>
      <c r="N113" s="26">
        <f t="shared" ca="1" si="30"/>
        <v>0</v>
      </c>
      <c r="O113" s="54">
        <f t="shared" ca="1" si="31"/>
        <v>0</v>
      </c>
      <c r="P113" s="26">
        <f t="shared" ca="1" si="32"/>
        <v>0</v>
      </c>
      <c r="Q113" s="26">
        <f t="shared" ca="1" si="33"/>
        <v>0</v>
      </c>
      <c r="R113">
        <f t="shared" ca="1" si="34"/>
        <v>-1.3739372262074434E-3</v>
      </c>
    </row>
    <row r="114" spans="1:18">
      <c r="A114" s="112"/>
      <c r="B114" s="112"/>
      <c r="C114" s="112"/>
      <c r="D114" s="114">
        <f t="shared" si="20"/>
        <v>0</v>
      </c>
      <c r="E114" s="114">
        <f t="shared" si="21"/>
        <v>0</v>
      </c>
      <c r="F114" s="26">
        <f t="shared" si="22"/>
        <v>0</v>
      </c>
      <c r="G114" s="26">
        <f t="shared" si="23"/>
        <v>0</v>
      </c>
      <c r="H114" s="26">
        <f t="shared" si="24"/>
        <v>0</v>
      </c>
      <c r="I114" s="26">
        <f t="shared" si="25"/>
        <v>0</v>
      </c>
      <c r="J114" s="26">
        <f t="shared" si="26"/>
        <v>0</v>
      </c>
      <c r="K114" s="26">
        <f t="shared" si="27"/>
        <v>0</v>
      </c>
      <c r="L114" s="26">
        <f t="shared" si="28"/>
        <v>0</v>
      </c>
      <c r="M114" s="26">
        <f t="shared" ca="1" si="29"/>
        <v>1.3739372262074434E-3</v>
      </c>
      <c r="N114" s="26">
        <f t="shared" ca="1" si="30"/>
        <v>0</v>
      </c>
      <c r="O114" s="54">
        <f t="shared" ca="1" si="31"/>
        <v>0</v>
      </c>
      <c r="P114" s="26">
        <f t="shared" ca="1" si="32"/>
        <v>0</v>
      </c>
      <c r="Q114" s="26">
        <f t="shared" ca="1" si="33"/>
        <v>0</v>
      </c>
      <c r="R114">
        <f t="shared" ca="1" si="34"/>
        <v>-1.3739372262074434E-3</v>
      </c>
    </row>
    <row r="115" spans="1:18">
      <c r="A115" s="112"/>
      <c r="B115" s="112"/>
      <c r="C115" s="112"/>
      <c r="D115" s="114">
        <f t="shared" si="20"/>
        <v>0</v>
      </c>
      <c r="E115" s="114">
        <f t="shared" si="21"/>
        <v>0</v>
      </c>
      <c r="F115" s="26">
        <f t="shared" si="22"/>
        <v>0</v>
      </c>
      <c r="G115" s="26">
        <f t="shared" si="23"/>
        <v>0</v>
      </c>
      <c r="H115" s="26">
        <f t="shared" si="24"/>
        <v>0</v>
      </c>
      <c r="I115" s="26">
        <f t="shared" si="25"/>
        <v>0</v>
      </c>
      <c r="J115" s="26">
        <f t="shared" si="26"/>
        <v>0</v>
      </c>
      <c r="K115" s="26">
        <f t="shared" si="27"/>
        <v>0</v>
      </c>
      <c r="L115" s="26">
        <f t="shared" si="28"/>
        <v>0</v>
      </c>
      <c r="M115" s="26">
        <f t="shared" ca="1" si="29"/>
        <v>1.3739372262074434E-3</v>
      </c>
      <c r="N115" s="26">
        <f t="shared" ca="1" si="30"/>
        <v>0</v>
      </c>
      <c r="O115" s="54">
        <f t="shared" ca="1" si="31"/>
        <v>0</v>
      </c>
      <c r="P115" s="26">
        <f t="shared" ca="1" si="32"/>
        <v>0</v>
      </c>
      <c r="Q115" s="26">
        <f t="shared" ca="1" si="33"/>
        <v>0</v>
      </c>
      <c r="R115">
        <f t="shared" ca="1" si="34"/>
        <v>-1.3739372262074434E-3</v>
      </c>
    </row>
    <row r="116" spans="1:18">
      <c r="A116" s="112"/>
      <c r="B116" s="112"/>
      <c r="C116" s="112"/>
      <c r="D116" s="114">
        <f t="shared" si="20"/>
        <v>0</v>
      </c>
      <c r="E116" s="114">
        <f t="shared" si="21"/>
        <v>0</v>
      </c>
      <c r="F116" s="26">
        <f t="shared" si="22"/>
        <v>0</v>
      </c>
      <c r="G116" s="26">
        <f t="shared" si="23"/>
        <v>0</v>
      </c>
      <c r="H116" s="26">
        <f t="shared" si="24"/>
        <v>0</v>
      </c>
      <c r="I116" s="26">
        <f t="shared" si="25"/>
        <v>0</v>
      </c>
      <c r="J116" s="26">
        <f t="shared" si="26"/>
        <v>0</v>
      </c>
      <c r="K116" s="26">
        <f t="shared" si="27"/>
        <v>0</v>
      </c>
      <c r="L116" s="26">
        <f t="shared" si="28"/>
        <v>0</v>
      </c>
      <c r="M116" s="26">
        <f t="shared" ca="1" si="29"/>
        <v>1.3739372262074434E-3</v>
      </c>
      <c r="N116" s="26">
        <f t="shared" ca="1" si="30"/>
        <v>0</v>
      </c>
      <c r="O116" s="54">
        <f t="shared" ca="1" si="31"/>
        <v>0</v>
      </c>
      <c r="P116" s="26">
        <f t="shared" ca="1" si="32"/>
        <v>0</v>
      </c>
      <c r="Q116" s="26">
        <f t="shared" ca="1" si="33"/>
        <v>0</v>
      </c>
      <c r="R116">
        <f t="shared" ca="1" si="34"/>
        <v>-1.3739372262074434E-3</v>
      </c>
    </row>
    <row r="117" spans="1:18">
      <c r="A117" s="112"/>
      <c r="B117" s="112"/>
      <c r="C117" s="112"/>
      <c r="D117" s="114">
        <f t="shared" si="20"/>
        <v>0</v>
      </c>
      <c r="E117" s="114">
        <f t="shared" si="21"/>
        <v>0</v>
      </c>
      <c r="F117" s="26">
        <f t="shared" si="22"/>
        <v>0</v>
      </c>
      <c r="G117" s="26">
        <f t="shared" si="23"/>
        <v>0</v>
      </c>
      <c r="H117" s="26">
        <f t="shared" si="24"/>
        <v>0</v>
      </c>
      <c r="I117" s="26">
        <f t="shared" si="25"/>
        <v>0</v>
      </c>
      <c r="J117" s="26">
        <f t="shared" si="26"/>
        <v>0</v>
      </c>
      <c r="K117" s="26">
        <f t="shared" si="27"/>
        <v>0</v>
      </c>
      <c r="L117" s="26">
        <f t="shared" si="28"/>
        <v>0</v>
      </c>
      <c r="M117" s="26">
        <f t="shared" ca="1" si="29"/>
        <v>1.3739372262074434E-3</v>
      </c>
      <c r="N117" s="26">
        <f t="shared" ca="1" si="30"/>
        <v>0</v>
      </c>
      <c r="O117" s="54">
        <f t="shared" ca="1" si="31"/>
        <v>0</v>
      </c>
      <c r="P117" s="26">
        <f t="shared" ca="1" si="32"/>
        <v>0</v>
      </c>
      <c r="Q117" s="26">
        <f t="shared" ca="1" si="33"/>
        <v>0</v>
      </c>
      <c r="R117">
        <f t="shared" ca="1" si="34"/>
        <v>-1.3739372262074434E-3</v>
      </c>
    </row>
    <row r="118" spans="1:18">
      <c r="A118" s="112"/>
      <c r="B118" s="112"/>
      <c r="C118" s="112"/>
      <c r="D118" s="114">
        <f t="shared" si="20"/>
        <v>0</v>
      </c>
      <c r="E118" s="114">
        <f t="shared" si="21"/>
        <v>0</v>
      </c>
      <c r="F118" s="26">
        <f t="shared" si="22"/>
        <v>0</v>
      </c>
      <c r="G118" s="26">
        <f t="shared" si="23"/>
        <v>0</v>
      </c>
      <c r="H118" s="26">
        <f t="shared" si="24"/>
        <v>0</v>
      </c>
      <c r="I118" s="26">
        <f t="shared" si="25"/>
        <v>0</v>
      </c>
      <c r="J118" s="26">
        <f t="shared" si="26"/>
        <v>0</v>
      </c>
      <c r="K118" s="26">
        <f t="shared" si="27"/>
        <v>0</v>
      </c>
      <c r="L118" s="26">
        <f t="shared" si="28"/>
        <v>0</v>
      </c>
      <c r="M118" s="26">
        <f t="shared" ca="1" si="29"/>
        <v>1.3739372262074434E-3</v>
      </c>
      <c r="N118" s="26">
        <f t="shared" ca="1" si="30"/>
        <v>0</v>
      </c>
      <c r="O118" s="54">
        <f t="shared" ca="1" si="31"/>
        <v>0</v>
      </c>
      <c r="P118" s="26">
        <f t="shared" ca="1" si="32"/>
        <v>0</v>
      </c>
      <c r="Q118" s="26">
        <f t="shared" ca="1" si="33"/>
        <v>0</v>
      </c>
      <c r="R118">
        <f t="shared" ca="1" si="34"/>
        <v>-1.3739372262074434E-3</v>
      </c>
    </row>
    <row r="119" spans="1:18">
      <c r="A119" s="112"/>
      <c r="B119" s="112"/>
      <c r="C119" s="112"/>
      <c r="D119" s="114">
        <f t="shared" si="20"/>
        <v>0</v>
      </c>
      <c r="E119" s="114">
        <f t="shared" si="21"/>
        <v>0</v>
      </c>
      <c r="F119" s="26">
        <f t="shared" si="22"/>
        <v>0</v>
      </c>
      <c r="G119" s="26">
        <f t="shared" si="23"/>
        <v>0</v>
      </c>
      <c r="H119" s="26">
        <f t="shared" si="24"/>
        <v>0</v>
      </c>
      <c r="I119" s="26">
        <f t="shared" si="25"/>
        <v>0</v>
      </c>
      <c r="J119" s="26">
        <f t="shared" si="26"/>
        <v>0</v>
      </c>
      <c r="K119" s="26">
        <f t="shared" si="27"/>
        <v>0</v>
      </c>
      <c r="L119" s="26">
        <f t="shared" si="28"/>
        <v>0</v>
      </c>
      <c r="M119" s="26">
        <f t="shared" ca="1" si="29"/>
        <v>1.3739372262074434E-3</v>
      </c>
      <c r="N119" s="26">
        <f t="shared" ca="1" si="30"/>
        <v>0</v>
      </c>
      <c r="O119" s="54">
        <f t="shared" ca="1" si="31"/>
        <v>0</v>
      </c>
      <c r="P119" s="26">
        <f t="shared" ca="1" si="32"/>
        <v>0</v>
      </c>
      <c r="Q119" s="26">
        <f t="shared" ca="1" si="33"/>
        <v>0</v>
      </c>
      <c r="R119">
        <f t="shared" ca="1" si="34"/>
        <v>-1.3739372262074434E-3</v>
      </c>
    </row>
    <row r="120" spans="1:18">
      <c r="A120" s="112"/>
      <c r="B120" s="112"/>
      <c r="C120" s="112"/>
      <c r="D120" s="114">
        <f t="shared" si="20"/>
        <v>0</v>
      </c>
      <c r="E120" s="114">
        <f t="shared" si="21"/>
        <v>0</v>
      </c>
      <c r="F120" s="26">
        <f t="shared" si="22"/>
        <v>0</v>
      </c>
      <c r="G120" s="26">
        <f t="shared" si="23"/>
        <v>0</v>
      </c>
      <c r="H120" s="26">
        <f t="shared" si="24"/>
        <v>0</v>
      </c>
      <c r="I120" s="26">
        <f t="shared" si="25"/>
        <v>0</v>
      </c>
      <c r="J120" s="26">
        <f t="shared" si="26"/>
        <v>0</v>
      </c>
      <c r="K120" s="26">
        <f t="shared" si="27"/>
        <v>0</v>
      </c>
      <c r="L120" s="26">
        <f t="shared" si="28"/>
        <v>0</v>
      </c>
      <c r="M120" s="26">
        <f t="shared" ca="1" si="29"/>
        <v>1.3739372262074434E-3</v>
      </c>
      <c r="N120" s="26">
        <f t="shared" ca="1" si="30"/>
        <v>0</v>
      </c>
      <c r="O120" s="54">
        <f t="shared" ca="1" si="31"/>
        <v>0</v>
      </c>
      <c r="P120" s="26">
        <f t="shared" ca="1" si="32"/>
        <v>0</v>
      </c>
      <c r="Q120" s="26">
        <f t="shared" ca="1" si="33"/>
        <v>0</v>
      </c>
      <c r="R120">
        <f t="shared" ca="1" si="34"/>
        <v>-1.3739372262074434E-3</v>
      </c>
    </row>
    <row r="121" spans="1:18">
      <c r="A121" s="112"/>
      <c r="B121" s="112"/>
      <c r="C121" s="112"/>
      <c r="D121" s="114">
        <f t="shared" si="20"/>
        <v>0</v>
      </c>
      <c r="E121" s="114">
        <f t="shared" si="21"/>
        <v>0</v>
      </c>
      <c r="F121" s="26">
        <f t="shared" si="22"/>
        <v>0</v>
      </c>
      <c r="G121" s="26">
        <f t="shared" si="23"/>
        <v>0</v>
      </c>
      <c r="H121" s="26">
        <f t="shared" si="24"/>
        <v>0</v>
      </c>
      <c r="I121" s="26">
        <f t="shared" si="25"/>
        <v>0</v>
      </c>
      <c r="J121" s="26">
        <f t="shared" si="26"/>
        <v>0</v>
      </c>
      <c r="K121" s="26">
        <f t="shared" si="27"/>
        <v>0</v>
      </c>
      <c r="L121" s="26">
        <f t="shared" si="28"/>
        <v>0</v>
      </c>
      <c r="M121" s="26">
        <f t="shared" ca="1" si="29"/>
        <v>1.3739372262074434E-3</v>
      </c>
      <c r="N121" s="26">
        <f t="shared" ca="1" si="30"/>
        <v>0</v>
      </c>
      <c r="O121" s="54">
        <f t="shared" ca="1" si="31"/>
        <v>0</v>
      </c>
      <c r="P121" s="26">
        <f t="shared" ca="1" si="32"/>
        <v>0</v>
      </c>
      <c r="Q121" s="26">
        <f t="shared" ca="1" si="33"/>
        <v>0</v>
      </c>
      <c r="R121">
        <f t="shared" ca="1" si="34"/>
        <v>-1.3739372262074434E-3</v>
      </c>
    </row>
    <row r="122" spans="1:18">
      <c r="A122" s="112"/>
      <c r="B122" s="112"/>
      <c r="C122" s="112"/>
      <c r="D122" s="114">
        <f t="shared" si="20"/>
        <v>0</v>
      </c>
      <c r="E122" s="114">
        <f t="shared" si="21"/>
        <v>0</v>
      </c>
      <c r="F122" s="26">
        <f t="shared" si="22"/>
        <v>0</v>
      </c>
      <c r="G122" s="26">
        <f t="shared" si="23"/>
        <v>0</v>
      </c>
      <c r="H122" s="26">
        <f t="shared" si="24"/>
        <v>0</v>
      </c>
      <c r="I122" s="26">
        <f t="shared" si="25"/>
        <v>0</v>
      </c>
      <c r="J122" s="26">
        <f t="shared" si="26"/>
        <v>0</v>
      </c>
      <c r="K122" s="26">
        <f t="shared" si="27"/>
        <v>0</v>
      </c>
      <c r="L122" s="26">
        <f t="shared" si="28"/>
        <v>0</v>
      </c>
      <c r="M122" s="26">
        <f t="shared" ca="1" si="29"/>
        <v>1.3739372262074434E-3</v>
      </c>
      <c r="N122" s="26">
        <f t="shared" ca="1" si="30"/>
        <v>0</v>
      </c>
      <c r="O122" s="54">
        <f t="shared" ca="1" si="31"/>
        <v>0</v>
      </c>
      <c r="P122" s="26">
        <f t="shared" ca="1" si="32"/>
        <v>0</v>
      </c>
      <c r="Q122" s="26">
        <f t="shared" ca="1" si="33"/>
        <v>0</v>
      </c>
      <c r="R122">
        <f t="shared" ca="1" si="34"/>
        <v>-1.3739372262074434E-3</v>
      </c>
    </row>
    <row r="123" spans="1:18">
      <c r="A123" s="112"/>
      <c r="B123" s="112"/>
      <c r="C123" s="112"/>
      <c r="D123" s="114">
        <f t="shared" si="20"/>
        <v>0</v>
      </c>
      <c r="E123" s="114">
        <f t="shared" si="21"/>
        <v>0</v>
      </c>
      <c r="F123" s="26">
        <f t="shared" si="22"/>
        <v>0</v>
      </c>
      <c r="G123" s="26">
        <f t="shared" si="23"/>
        <v>0</v>
      </c>
      <c r="H123" s="26">
        <f t="shared" si="24"/>
        <v>0</v>
      </c>
      <c r="I123" s="26">
        <f t="shared" si="25"/>
        <v>0</v>
      </c>
      <c r="J123" s="26">
        <f t="shared" si="26"/>
        <v>0</v>
      </c>
      <c r="K123" s="26">
        <f t="shared" si="27"/>
        <v>0</v>
      </c>
      <c r="L123" s="26">
        <f t="shared" si="28"/>
        <v>0</v>
      </c>
      <c r="M123" s="26">
        <f t="shared" ca="1" si="29"/>
        <v>1.3739372262074434E-3</v>
      </c>
      <c r="N123" s="26">
        <f t="shared" ca="1" si="30"/>
        <v>0</v>
      </c>
      <c r="O123" s="54">
        <f t="shared" ca="1" si="31"/>
        <v>0</v>
      </c>
      <c r="P123" s="26">
        <f t="shared" ca="1" si="32"/>
        <v>0</v>
      </c>
      <c r="Q123" s="26">
        <f t="shared" ca="1" si="33"/>
        <v>0</v>
      </c>
      <c r="R123">
        <f t="shared" ca="1" si="34"/>
        <v>-1.3739372262074434E-3</v>
      </c>
    </row>
    <row r="124" spans="1:18">
      <c r="A124" s="112"/>
      <c r="B124" s="112"/>
      <c r="C124" s="112"/>
      <c r="D124" s="114">
        <f t="shared" si="20"/>
        <v>0</v>
      </c>
      <c r="E124" s="114">
        <f t="shared" si="21"/>
        <v>0</v>
      </c>
      <c r="F124" s="26">
        <f t="shared" si="22"/>
        <v>0</v>
      </c>
      <c r="G124" s="26">
        <f t="shared" si="23"/>
        <v>0</v>
      </c>
      <c r="H124" s="26">
        <f t="shared" si="24"/>
        <v>0</v>
      </c>
      <c r="I124" s="26">
        <f t="shared" si="25"/>
        <v>0</v>
      </c>
      <c r="J124" s="26">
        <f t="shared" si="26"/>
        <v>0</v>
      </c>
      <c r="K124" s="26">
        <f t="shared" si="27"/>
        <v>0</v>
      </c>
      <c r="L124" s="26">
        <f t="shared" si="28"/>
        <v>0</v>
      </c>
      <c r="M124" s="26">
        <f t="shared" ca="1" si="29"/>
        <v>1.3739372262074434E-3</v>
      </c>
      <c r="N124" s="26">
        <f t="shared" ca="1" si="30"/>
        <v>0</v>
      </c>
      <c r="O124" s="54">
        <f t="shared" ca="1" si="31"/>
        <v>0</v>
      </c>
      <c r="P124" s="26">
        <f t="shared" ca="1" si="32"/>
        <v>0</v>
      </c>
      <c r="Q124" s="26">
        <f t="shared" ca="1" si="33"/>
        <v>0</v>
      </c>
      <c r="R124">
        <f t="shared" ca="1" si="34"/>
        <v>-1.3739372262074434E-3</v>
      </c>
    </row>
    <row r="125" spans="1:18">
      <c r="A125" s="112"/>
      <c r="B125" s="112"/>
      <c r="C125" s="112"/>
      <c r="D125" s="114">
        <f t="shared" si="20"/>
        <v>0</v>
      </c>
      <c r="E125" s="114">
        <f t="shared" si="21"/>
        <v>0</v>
      </c>
      <c r="F125" s="26">
        <f t="shared" si="22"/>
        <v>0</v>
      </c>
      <c r="G125" s="26">
        <f t="shared" si="23"/>
        <v>0</v>
      </c>
      <c r="H125" s="26">
        <f t="shared" si="24"/>
        <v>0</v>
      </c>
      <c r="I125" s="26">
        <f t="shared" si="25"/>
        <v>0</v>
      </c>
      <c r="J125" s="26">
        <f t="shared" si="26"/>
        <v>0</v>
      </c>
      <c r="K125" s="26">
        <f t="shared" si="27"/>
        <v>0</v>
      </c>
      <c r="L125" s="26">
        <f t="shared" si="28"/>
        <v>0</v>
      </c>
      <c r="M125" s="26">
        <f t="shared" ca="1" si="29"/>
        <v>1.3739372262074434E-3</v>
      </c>
      <c r="N125" s="26">
        <f t="shared" ca="1" si="30"/>
        <v>0</v>
      </c>
      <c r="O125" s="54">
        <f t="shared" ca="1" si="31"/>
        <v>0</v>
      </c>
      <c r="P125" s="26">
        <f t="shared" ca="1" si="32"/>
        <v>0</v>
      </c>
      <c r="Q125" s="26">
        <f t="shared" ca="1" si="33"/>
        <v>0</v>
      </c>
      <c r="R125">
        <f t="shared" ca="1" si="34"/>
        <v>-1.3739372262074434E-3</v>
      </c>
    </row>
    <row r="126" spans="1:18">
      <c r="A126" s="112"/>
      <c r="B126" s="112"/>
      <c r="C126" s="112"/>
      <c r="D126" s="114">
        <f t="shared" si="20"/>
        <v>0</v>
      </c>
      <c r="E126" s="114">
        <f t="shared" si="21"/>
        <v>0</v>
      </c>
      <c r="F126" s="26">
        <f t="shared" si="22"/>
        <v>0</v>
      </c>
      <c r="G126" s="26">
        <f t="shared" si="23"/>
        <v>0</v>
      </c>
      <c r="H126" s="26">
        <f t="shared" si="24"/>
        <v>0</v>
      </c>
      <c r="I126" s="26">
        <f t="shared" si="25"/>
        <v>0</v>
      </c>
      <c r="J126" s="26">
        <f t="shared" si="26"/>
        <v>0</v>
      </c>
      <c r="K126" s="26">
        <f t="shared" si="27"/>
        <v>0</v>
      </c>
      <c r="L126" s="26">
        <f t="shared" si="28"/>
        <v>0</v>
      </c>
      <c r="M126" s="26">
        <f t="shared" ca="1" si="29"/>
        <v>1.3739372262074434E-3</v>
      </c>
      <c r="N126" s="26">
        <f t="shared" ca="1" si="30"/>
        <v>0</v>
      </c>
      <c r="O126" s="54">
        <f t="shared" ca="1" si="31"/>
        <v>0</v>
      </c>
      <c r="P126" s="26">
        <f t="shared" ca="1" si="32"/>
        <v>0</v>
      </c>
      <c r="Q126" s="26">
        <f t="shared" ca="1" si="33"/>
        <v>0</v>
      </c>
      <c r="R126">
        <f t="shared" ca="1" si="34"/>
        <v>-1.3739372262074434E-3</v>
      </c>
    </row>
    <row r="127" spans="1:18">
      <c r="A127" s="112"/>
      <c r="B127" s="112"/>
      <c r="C127" s="112"/>
      <c r="D127" s="114">
        <f t="shared" si="20"/>
        <v>0</v>
      </c>
      <c r="E127" s="114">
        <f t="shared" si="21"/>
        <v>0</v>
      </c>
      <c r="F127" s="26">
        <f t="shared" si="22"/>
        <v>0</v>
      </c>
      <c r="G127" s="26">
        <f t="shared" si="23"/>
        <v>0</v>
      </c>
      <c r="H127" s="26">
        <f t="shared" si="24"/>
        <v>0</v>
      </c>
      <c r="I127" s="26">
        <f t="shared" si="25"/>
        <v>0</v>
      </c>
      <c r="J127" s="26">
        <f t="shared" si="26"/>
        <v>0</v>
      </c>
      <c r="K127" s="26">
        <f t="shared" si="27"/>
        <v>0</v>
      </c>
      <c r="L127" s="26">
        <f t="shared" si="28"/>
        <v>0</v>
      </c>
      <c r="M127" s="26">
        <f t="shared" ca="1" si="29"/>
        <v>1.3739372262074434E-3</v>
      </c>
      <c r="N127" s="26">
        <f t="shared" ca="1" si="30"/>
        <v>0</v>
      </c>
      <c r="O127" s="54">
        <f t="shared" ca="1" si="31"/>
        <v>0</v>
      </c>
      <c r="P127" s="26">
        <f t="shared" ca="1" si="32"/>
        <v>0</v>
      </c>
      <c r="Q127" s="26">
        <f t="shared" ca="1" si="33"/>
        <v>0</v>
      </c>
      <c r="R127">
        <f t="shared" ca="1" si="34"/>
        <v>-1.3739372262074434E-3</v>
      </c>
    </row>
    <row r="128" spans="1:18">
      <c r="A128" s="112"/>
      <c r="B128" s="112"/>
      <c r="C128" s="112"/>
      <c r="D128" s="114">
        <f t="shared" si="20"/>
        <v>0</v>
      </c>
      <c r="E128" s="114">
        <f t="shared" si="21"/>
        <v>0</v>
      </c>
      <c r="F128" s="26">
        <f t="shared" si="22"/>
        <v>0</v>
      </c>
      <c r="G128" s="26">
        <f t="shared" si="23"/>
        <v>0</v>
      </c>
      <c r="H128" s="26">
        <f t="shared" si="24"/>
        <v>0</v>
      </c>
      <c r="I128" s="26">
        <f t="shared" si="25"/>
        <v>0</v>
      </c>
      <c r="J128" s="26">
        <f t="shared" si="26"/>
        <v>0</v>
      </c>
      <c r="K128" s="26">
        <f t="shared" si="27"/>
        <v>0</v>
      </c>
      <c r="L128" s="26">
        <f t="shared" si="28"/>
        <v>0</v>
      </c>
      <c r="M128" s="26">
        <f t="shared" ca="1" si="29"/>
        <v>1.3739372262074434E-3</v>
      </c>
      <c r="N128" s="26">
        <f t="shared" ca="1" si="30"/>
        <v>0</v>
      </c>
      <c r="O128" s="54">
        <f t="shared" ca="1" si="31"/>
        <v>0</v>
      </c>
      <c r="P128" s="26">
        <f t="shared" ca="1" si="32"/>
        <v>0</v>
      </c>
      <c r="Q128" s="26">
        <f t="shared" ca="1" si="33"/>
        <v>0</v>
      </c>
      <c r="R128">
        <f t="shared" ca="1" si="34"/>
        <v>-1.3739372262074434E-3</v>
      </c>
    </row>
    <row r="129" spans="1:18">
      <c r="A129" s="112"/>
      <c r="B129" s="112"/>
      <c r="C129" s="112"/>
      <c r="D129" s="114">
        <f t="shared" si="20"/>
        <v>0</v>
      </c>
      <c r="E129" s="114">
        <f t="shared" si="21"/>
        <v>0</v>
      </c>
      <c r="F129" s="26">
        <f t="shared" si="22"/>
        <v>0</v>
      </c>
      <c r="G129" s="26">
        <f t="shared" si="23"/>
        <v>0</v>
      </c>
      <c r="H129" s="26">
        <f t="shared" si="24"/>
        <v>0</v>
      </c>
      <c r="I129" s="26">
        <f t="shared" si="25"/>
        <v>0</v>
      </c>
      <c r="J129" s="26">
        <f t="shared" si="26"/>
        <v>0</v>
      </c>
      <c r="K129" s="26">
        <f t="shared" si="27"/>
        <v>0</v>
      </c>
      <c r="L129" s="26">
        <f t="shared" si="28"/>
        <v>0</v>
      </c>
      <c r="M129" s="26">
        <f t="shared" ca="1" si="29"/>
        <v>1.3739372262074434E-3</v>
      </c>
      <c r="N129" s="26">
        <f t="shared" ca="1" si="30"/>
        <v>0</v>
      </c>
      <c r="O129" s="54">
        <f t="shared" ca="1" si="31"/>
        <v>0</v>
      </c>
      <c r="P129" s="26">
        <f t="shared" ca="1" si="32"/>
        <v>0</v>
      </c>
      <c r="Q129" s="26">
        <f t="shared" ca="1" si="33"/>
        <v>0</v>
      </c>
      <c r="R129">
        <f t="shared" ca="1" si="34"/>
        <v>-1.3739372262074434E-3</v>
      </c>
    </row>
    <row r="130" spans="1:18">
      <c r="A130" s="112"/>
      <c r="B130" s="112"/>
      <c r="C130" s="112"/>
      <c r="D130" s="114">
        <f t="shared" si="20"/>
        <v>0</v>
      </c>
      <c r="E130" s="114">
        <f t="shared" si="21"/>
        <v>0</v>
      </c>
      <c r="F130" s="26">
        <f t="shared" si="22"/>
        <v>0</v>
      </c>
      <c r="G130" s="26">
        <f t="shared" si="23"/>
        <v>0</v>
      </c>
      <c r="H130" s="26">
        <f t="shared" si="24"/>
        <v>0</v>
      </c>
      <c r="I130" s="26">
        <f t="shared" si="25"/>
        <v>0</v>
      </c>
      <c r="J130" s="26">
        <f t="shared" si="26"/>
        <v>0</v>
      </c>
      <c r="K130" s="26">
        <f t="shared" si="27"/>
        <v>0</v>
      </c>
      <c r="L130" s="26">
        <f t="shared" si="28"/>
        <v>0</v>
      </c>
      <c r="M130" s="26">
        <f t="shared" ca="1" si="29"/>
        <v>1.3739372262074434E-3</v>
      </c>
      <c r="N130" s="26">
        <f t="shared" ca="1" si="30"/>
        <v>0</v>
      </c>
      <c r="O130" s="54">
        <f t="shared" ca="1" si="31"/>
        <v>0</v>
      </c>
      <c r="P130" s="26">
        <f t="shared" ca="1" si="32"/>
        <v>0</v>
      </c>
      <c r="Q130" s="26">
        <f t="shared" ca="1" si="33"/>
        <v>0</v>
      </c>
      <c r="R130">
        <f t="shared" ca="1" si="34"/>
        <v>-1.3739372262074434E-3</v>
      </c>
    </row>
    <row r="131" spans="1:18">
      <c r="A131" s="112"/>
      <c r="B131" s="112"/>
      <c r="C131" s="112"/>
      <c r="D131" s="114">
        <f t="shared" si="20"/>
        <v>0</v>
      </c>
      <c r="E131" s="114">
        <f t="shared" si="21"/>
        <v>0</v>
      </c>
      <c r="F131" s="26">
        <f t="shared" si="22"/>
        <v>0</v>
      </c>
      <c r="G131" s="26">
        <f t="shared" si="23"/>
        <v>0</v>
      </c>
      <c r="H131" s="26">
        <f t="shared" si="24"/>
        <v>0</v>
      </c>
      <c r="I131" s="26">
        <f t="shared" si="25"/>
        <v>0</v>
      </c>
      <c r="J131" s="26">
        <f t="shared" si="26"/>
        <v>0</v>
      </c>
      <c r="K131" s="26">
        <f t="shared" si="27"/>
        <v>0</v>
      </c>
      <c r="L131" s="26">
        <f t="shared" si="28"/>
        <v>0</v>
      </c>
      <c r="M131" s="26">
        <f t="shared" ca="1" si="29"/>
        <v>1.3739372262074434E-3</v>
      </c>
      <c r="N131" s="26">
        <f t="shared" ca="1" si="30"/>
        <v>0</v>
      </c>
      <c r="O131" s="54">
        <f t="shared" ca="1" si="31"/>
        <v>0</v>
      </c>
      <c r="P131" s="26">
        <f t="shared" ca="1" si="32"/>
        <v>0</v>
      </c>
      <c r="Q131" s="26">
        <f t="shared" ca="1" si="33"/>
        <v>0</v>
      </c>
      <c r="R131">
        <f t="shared" ca="1" si="34"/>
        <v>-1.3739372262074434E-3</v>
      </c>
    </row>
    <row r="132" spans="1:18">
      <c r="A132" s="112"/>
      <c r="B132" s="112"/>
      <c r="C132" s="112"/>
      <c r="D132" s="114">
        <f t="shared" si="20"/>
        <v>0</v>
      </c>
      <c r="E132" s="114">
        <f t="shared" si="21"/>
        <v>0</v>
      </c>
      <c r="F132" s="26">
        <f t="shared" si="22"/>
        <v>0</v>
      </c>
      <c r="G132" s="26">
        <f t="shared" si="23"/>
        <v>0</v>
      </c>
      <c r="H132" s="26">
        <f t="shared" si="24"/>
        <v>0</v>
      </c>
      <c r="I132" s="26">
        <f t="shared" si="25"/>
        <v>0</v>
      </c>
      <c r="J132" s="26">
        <f t="shared" si="26"/>
        <v>0</v>
      </c>
      <c r="K132" s="26">
        <f t="shared" si="27"/>
        <v>0</v>
      </c>
      <c r="L132" s="26">
        <f t="shared" si="28"/>
        <v>0</v>
      </c>
      <c r="M132" s="26">
        <f t="shared" ca="1" si="29"/>
        <v>1.3739372262074434E-3</v>
      </c>
      <c r="N132" s="26">
        <f t="shared" ca="1" si="30"/>
        <v>0</v>
      </c>
      <c r="O132" s="54">
        <f t="shared" ca="1" si="31"/>
        <v>0</v>
      </c>
      <c r="P132" s="26">
        <f t="shared" ca="1" si="32"/>
        <v>0</v>
      </c>
      <c r="Q132" s="26">
        <f t="shared" ca="1" si="33"/>
        <v>0</v>
      </c>
      <c r="R132">
        <f t="shared" ca="1" si="34"/>
        <v>-1.3739372262074434E-3</v>
      </c>
    </row>
    <row r="133" spans="1:18">
      <c r="A133" s="112"/>
      <c r="B133" s="112"/>
      <c r="C133" s="112"/>
      <c r="D133" s="114">
        <f t="shared" si="20"/>
        <v>0</v>
      </c>
      <c r="E133" s="114">
        <f t="shared" si="21"/>
        <v>0</v>
      </c>
      <c r="F133" s="26">
        <f t="shared" si="22"/>
        <v>0</v>
      </c>
      <c r="G133" s="26">
        <f t="shared" si="23"/>
        <v>0</v>
      </c>
      <c r="H133" s="26">
        <f t="shared" si="24"/>
        <v>0</v>
      </c>
      <c r="I133" s="26">
        <f t="shared" si="25"/>
        <v>0</v>
      </c>
      <c r="J133" s="26">
        <f t="shared" si="26"/>
        <v>0</v>
      </c>
      <c r="K133" s="26">
        <f t="shared" si="27"/>
        <v>0</v>
      </c>
      <c r="L133" s="26">
        <f t="shared" si="28"/>
        <v>0</v>
      </c>
      <c r="M133" s="26">
        <f t="shared" ca="1" si="29"/>
        <v>1.3739372262074434E-3</v>
      </c>
      <c r="N133" s="26">
        <f t="shared" ca="1" si="30"/>
        <v>0</v>
      </c>
      <c r="O133" s="54">
        <f t="shared" ca="1" si="31"/>
        <v>0</v>
      </c>
      <c r="P133" s="26">
        <f t="shared" ca="1" si="32"/>
        <v>0</v>
      </c>
      <c r="Q133" s="26">
        <f t="shared" ca="1" si="33"/>
        <v>0</v>
      </c>
      <c r="R133">
        <f t="shared" ca="1" si="34"/>
        <v>-1.3739372262074434E-3</v>
      </c>
    </row>
    <row r="134" spans="1:18">
      <c r="A134" s="112"/>
      <c r="B134" s="112"/>
      <c r="C134" s="112"/>
      <c r="D134" s="114">
        <f t="shared" si="20"/>
        <v>0</v>
      </c>
      <c r="E134" s="114">
        <f t="shared" si="21"/>
        <v>0</v>
      </c>
      <c r="F134" s="26">
        <f t="shared" si="22"/>
        <v>0</v>
      </c>
      <c r="G134" s="26">
        <f t="shared" si="23"/>
        <v>0</v>
      </c>
      <c r="H134" s="26">
        <f t="shared" si="24"/>
        <v>0</v>
      </c>
      <c r="I134" s="26">
        <f t="shared" si="25"/>
        <v>0</v>
      </c>
      <c r="J134" s="26">
        <f t="shared" si="26"/>
        <v>0</v>
      </c>
      <c r="K134" s="26">
        <f t="shared" si="27"/>
        <v>0</v>
      </c>
      <c r="L134" s="26">
        <f t="shared" si="28"/>
        <v>0</v>
      </c>
      <c r="M134" s="26">
        <f t="shared" ca="1" si="29"/>
        <v>1.3739372262074434E-3</v>
      </c>
      <c r="N134" s="26">
        <f t="shared" ca="1" si="30"/>
        <v>0</v>
      </c>
      <c r="O134" s="54">
        <f t="shared" ca="1" si="31"/>
        <v>0</v>
      </c>
      <c r="P134" s="26">
        <f t="shared" ca="1" si="32"/>
        <v>0</v>
      </c>
      <c r="Q134" s="26">
        <f t="shared" ca="1" si="33"/>
        <v>0</v>
      </c>
      <c r="R134">
        <f t="shared" ca="1" si="34"/>
        <v>-1.3739372262074434E-3</v>
      </c>
    </row>
    <row r="135" spans="1:18">
      <c r="A135" s="112"/>
      <c r="B135" s="112"/>
      <c r="C135" s="112"/>
      <c r="D135" s="114">
        <f t="shared" si="20"/>
        <v>0</v>
      </c>
      <c r="E135" s="114">
        <f t="shared" si="21"/>
        <v>0</v>
      </c>
      <c r="F135" s="26">
        <f t="shared" si="22"/>
        <v>0</v>
      </c>
      <c r="G135" s="26">
        <f t="shared" si="23"/>
        <v>0</v>
      </c>
      <c r="H135" s="26">
        <f t="shared" si="24"/>
        <v>0</v>
      </c>
      <c r="I135" s="26">
        <f t="shared" si="25"/>
        <v>0</v>
      </c>
      <c r="J135" s="26">
        <f t="shared" si="26"/>
        <v>0</v>
      </c>
      <c r="K135" s="26">
        <f t="shared" si="27"/>
        <v>0</v>
      </c>
      <c r="L135" s="26">
        <f t="shared" si="28"/>
        <v>0</v>
      </c>
      <c r="M135" s="26">
        <f t="shared" ca="1" si="29"/>
        <v>1.3739372262074434E-3</v>
      </c>
      <c r="N135" s="26">
        <f t="shared" ca="1" si="30"/>
        <v>0</v>
      </c>
      <c r="O135" s="54">
        <f t="shared" ca="1" si="31"/>
        <v>0</v>
      </c>
      <c r="P135" s="26">
        <f t="shared" ca="1" si="32"/>
        <v>0</v>
      </c>
      <c r="Q135" s="26">
        <f t="shared" ca="1" si="33"/>
        <v>0</v>
      </c>
      <c r="R135">
        <f t="shared" ca="1" si="34"/>
        <v>-1.3739372262074434E-3</v>
      </c>
    </row>
    <row r="136" spans="1:18">
      <c r="A136" s="112"/>
      <c r="B136" s="112"/>
      <c r="C136" s="112"/>
      <c r="D136" s="114">
        <f t="shared" si="20"/>
        <v>0</v>
      </c>
      <c r="E136" s="114">
        <f t="shared" si="21"/>
        <v>0</v>
      </c>
      <c r="F136" s="26">
        <f t="shared" si="22"/>
        <v>0</v>
      </c>
      <c r="G136" s="26">
        <f t="shared" si="23"/>
        <v>0</v>
      </c>
      <c r="H136" s="26">
        <f t="shared" si="24"/>
        <v>0</v>
      </c>
      <c r="I136" s="26">
        <f t="shared" si="25"/>
        <v>0</v>
      </c>
      <c r="J136" s="26">
        <f t="shared" si="26"/>
        <v>0</v>
      </c>
      <c r="K136" s="26">
        <f t="shared" si="27"/>
        <v>0</v>
      </c>
      <c r="L136" s="26">
        <f t="shared" si="28"/>
        <v>0</v>
      </c>
      <c r="M136" s="26">
        <f t="shared" ca="1" si="29"/>
        <v>1.3739372262074434E-3</v>
      </c>
      <c r="N136" s="26">
        <f t="shared" ca="1" si="30"/>
        <v>0</v>
      </c>
      <c r="O136" s="54">
        <f t="shared" ca="1" si="31"/>
        <v>0</v>
      </c>
      <c r="P136" s="26">
        <f t="shared" ca="1" si="32"/>
        <v>0</v>
      </c>
      <c r="Q136" s="26">
        <f t="shared" ca="1" si="33"/>
        <v>0</v>
      </c>
      <c r="R136">
        <f t="shared" ca="1" si="34"/>
        <v>-1.3739372262074434E-3</v>
      </c>
    </row>
    <row r="137" spans="1:18">
      <c r="A137" s="112"/>
      <c r="B137" s="112"/>
      <c r="C137" s="112"/>
      <c r="D137" s="114">
        <f t="shared" si="20"/>
        <v>0</v>
      </c>
      <c r="E137" s="114">
        <f t="shared" si="21"/>
        <v>0</v>
      </c>
      <c r="F137" s="26">
        <f t="shared" si="22"/>
        <v>0</v>
      </c>
      <c r="G137" s="26">
        <f t="shared" si="23"/>
        <v>0</v>
      </c>
      <c r="H137" s="26">
        <f t="shared" si="24"/>
        <v>0</v>
      </c>
      <c r="I137" s="26">
        <f t="shared" si="25"/>
        <v>0</v>
      </c>
      <c r="J137" s="26">
        <f t="shared" si="26"/>
        <v>0</v>
      </c>
      <c r="K137" s="26">
        <f t="shared" si="27"/>
        <v>0</v>
      </c>
      <c r="L137" s="26">
        <f t="shared" si="28"/>
        <v>0</v>
      </c>
      <c r="M137" s="26">
        <f t="shared" ca="1" si="29"/>
        <v>1.3739372262074434E-3</v>
      </c>
      <c r="N137" s="26">
        <f t="shared" ca="1" si="30"/>
        <v>0</v>
      </c>
      <c r="O137" s="54">
        <f t="shared" ca="1" si="31"/>
        <v>0</v>
      </c>
      <c r="P137" s="26">
        <f t="shared" ca="1" si="32"/>
        <v>0</v>
      </c>
      <c r="Q137" s="26">
        <f t="shared" ca="1" si="33"/>
        <v>0</v>
      </c>
      <c r="R137">
        <f t="shared" ca="1" si="34"/>
        <v>-1.3739372262074434E-3</v>
      </c>
    </row>
    <row r="138" spans="1:18">
      <c r="A138" s="112"/>
      <c r="B138" s="112"/>
      <c r="C138" s="112"/>
      <c r="D138" s="114">
        <f t="shared" si="20"/>
        <v>0</v>
      </c>
      <c r="E138" s="114">
        <f t="shared" si="21"/>
        <v>0</v>
      </c>
      <c r="F138" s="26">
        <f t="shared" si="22"/>
        <v>0</v>
      </c>
      <c r="G138" s="26">
        <f t="shared" si="23"/>
        <v>0</v>
      </c>
      <c r="H138" s="26">
        <f t="shared" si="24"/>
        <v>0</v>
      </c>
      <c r="I138" s="26">
        <f t="shared" si="25"/>
        <v>0</v>
      </c>
      <c r="J138" s="26">
        <f t="shared" si="26"/>
        <v>0</v>
      </c>
      <c r="K138" s="26">
        <f t="shared" si="27"/>
        <v>0</v>
      </c>
      <c r="L138" s="26">
        <f t="shared" si="28"/>
        <v>0</v>
      </c>
      <c r="M138" s="26">
        <f t="shared" ca="1" si="29"/>
        <v>1.3739372262074434E-3</v>
      </c>
      <c r="N138" s="26">
        <f t="shared" ca="1" si="30"/>
        <v>0</v>
      </c>
      <c r="O138" s="54">
        <f t="shared" ca="1" si="31"/>
        <v>0</v>
      </c>
      <c r="P138" s="26">
        <f t="shared" ca="1" si="32"/>
        <v>0</v>
      </c>
      <c r="Q138" s="26">
        <f t="shared" ca="1" si="33"/>
        <v>0</v>
      </c>
      <c r="R138">
        <f t="shared" ca="1" si="34"/>
        <v>-1.3739372262074434E-3</v>
      </c>
    </row>
    <row r="139" spans="1:18">
      <c r="A139" s="112"/>
      <c r="B139" s="112"/>
      <c r="C139" s="112"/>
      <c r="D139" s="114">
        <f t="shared" si="20"/>
        <v>0</v>
      </c>
      <c r="E139" s="114">
        <f t="shared" si="21"/>
        <v>0</v>
      </c>
      <c r="F139" s="26">
        <f t="shared" si="22"/>
        <v>0</v>
      </c>
      <c r="G139" s="26">
        <f t="shared" si="23"/>
        <v>0</v>
      </c>
      <c r="H139" s="26">
        <f t="shared" si="24"/>
        <v>0</v>
      </c>
      <c r="I139" s="26">
        <f t="shared" si="25"/>
        <v>0</v>
      </c>
      <c r="J139" s="26">
        <f t="shared" si="26"/>
        <v>0</v>
      </c>
      <c r="K139" s="26">
        <f t="shared" si="27"/>
        <v>0</v>
      </c>
      <c r="L139" s="26">
        <f t="shared" si="28"/>
        <v>0</v>
      </c>
      <c r="M139" s="26">
        <f t="shared" ca="1" si="29"/>
        <v>1.3739372262074434E-3</v>
      </c>
      <c r="N139" s="26">
        <f t="shared" ca="1" si="30"/>
        <v>0</v>
      </c>
      <c r="O139" s="54">
        <f t="shared" ca="1" si="31"/>
        <v>0</v>
      </c>
      <c r="P139" s="26">
        <f t="shared" ca="1" si="32"/>
        <v>0</v>
      </c>
      <c r="Q139" s="26">
        <f t="shared" ca="1" si="33"/>
        <v>0</v>
      </c>
      <c r="R139">
        <f t="shared" ca="1" si="34"/>
        <v>-1.3739372262074434E-3</v>
      </c>
    </row>
    <row r="140" spans="1:18">
      <c r="A140" s="112"/>
      <c r="B140" s="112"/>
      <c r="C140" s="112"/>
      <c r="D140" s="114">
        <f t="shared" si="20"/>
        <v>0</v>
      </c>
      <c r="E140" s="114">
        <f t="shared" si="21"/>
        <v>0</v>
      </c>
      <c r="F140" s="26">
        <f t="shared" si="22"/>
        <v>0</v>
      </c>
      <c r="G140" s="26">
        <f t="shared" si="23"/>
        <v>0</v>
      </c>
      <c r="H140" s="26">
        <f t="shared" si="24"/>
        <v>0</v>
      </c>
      <c r="I140" s="26">
        <f t="shared" si="25"/>
        <v>0</v>
      </c>
      <c r="J140" s="26">
        <f t="shared" si="26"/>
        <v>0</v>
      </c>
      <c r="K140" s="26">
        <f t="shared" si="27"/>
        <v>0</v>
      </c>
      <c r="L140" s="26">
        <f t="shared" si="28"/>
        <v>0</v>
      </c>
      <c r="M140" s="26">
        <f t="shared" ca="1" si="29"/>
        <v>1.3739372262074434E-3</v>
      </c>
      <c r="N140" s="26">
        <f t="shared" ca="1" si="30"/>
        <v>0</v>
      </c>
      <c r="O140" s="54">
        <f t="shared" ca="1" si="31"/>
        <v>0</v>
      </c>
      <c r="P140" s="26">
        <f t="shared" ca="1" si="32"/>
        <v>0</v>
      </c>
      <c r="Q140" s="26">
        <f t="shared" ca="1" si="33"/>
        <v>0</v>
      </c>
      <c r="R140">
        <f t="shared" ca="1" si="34"/>
        <v>-1.3739372262074434E-3</v>
      </c>
    </row>
    <row r="141" spans="1:18">
      <c r="A141" s="112"/>
      <c r="B141" s="112"/>
      <c r="C141" s="112"/>
      <c r="D141" s="114">
        <f t="shared" si="20"/>
        <v>0</v>
      </c>
      <c r="E141" s="114">
        <f t="shared" si="21"/>
        <v>0</v>
      </c>
      <c r="F141" s="26">
        <f t="shared" si="22"/>
        <v>0</v>
      </c>
      <c r="G141" s="26">
        <f t="shared" si="23"/>
        <v>0</v>
      </c>
      <c r="H141" s="26">
        <f t="shared" si="24"/>
        <v>0</v>
      </c>
      <c r="I141" s="26">
        <f t="shared" si="25"/>
        <v>0</v>
      </c>
      <c r="J141" s="26">
        <f t="shared" si="26"/>
        <v>0</v>
      </c>
      <c r="K141" s="26">
        <f t="shared" si="27"/>
        <v>0</v>
      </c>
      <c r="L141" s="26">
        <f t="shared" si="28"/>
        <v>0</v>
      </c>
      <c r="M141" s="26">
        <f t="shared" ca="1" si="29"/>
        <v>1.3739372262074434E-3</v>
      </c>
      <c r="N141" s="26">
        <f t="shared" ca="1" si="30"/>
        <v>0</v>
      </c>
      <c r="O141" s="54">
        <f t="shared" ca="1" si="31"/>
        <v>0</v>
      </c>
      <c r="P141" s="26">
        <f t="shared" ca="1" si="32"/>
        <v>0</v>
      </c>
      <c r="Q141" s="26">
        <f t="shared" ca="1" si="33"/>
        <v>0</v>
      </c>
      <c r="R141">
        <f t="shared" ca="1" si="34"/>
        <v>-1.3739372262074434E-3</v>
      </c>
    </row>
    <row r="142" spans="1:18">
      <c r="A142" s="112"/>
      <c r="B142" s="112"/>
      <c r="C142" s="112"/>
      <c r="D142" s="114">
        <f t="shared" si="20"/>
        <v>0</v>
      </c>
      <c r="E142" s="114">
        <f t="shared" si="21"/>
        <v>0</v>
      </c>
      <c r="F142" s="26">
        <f t="shared" si="22"/>
        <v>0</v>
      </c>
      <c r="G142" s="26">
        <f t="shared" si="23"/>
        <v>0</v>
      </c>
      <c r="H142" s="26">
        <f t="shared" si="24"/>
        <v>0</v>
      </c>
      <c r="I142" s="26">
        <f t="shared" si="25"/>
        <v>0</v>
      </c>
      <c r="J142" s="26">
        <f t="shared" si="26"/>
        <v>0</v>
      </c>
      <c r="K142" s="26">
        <f t="shared" si="27"/>
        <v>0</v>
      </c>
      <c r="L142" s="26">
        <f t="shared" si="28"/>
        <v>0</v>
      </c>
      <c r="M142" s="26">
        <f t="shared" ca="1" si="29"/>
        <v>1.3739372262074434E-3</v>
      </c>
      <c r="N142" s="26">
        <f t="shared" ca="1" si="30"/>
        <v>0</v>
      </c>
      <c r="O142" s="54">
        <f t="shared" ca="1" si="31"/>
        <v>0</v>
      </c>
      <c r="P142" s="26">
        <f t="shared" ca="1" si="32"/>
        <v>0</v>
      </c>
      <c r="Q142" s="26">
        <f t="shared" ca="1" si="33"/>
        <v>0</v>
      </c>
      <c r="R142">
        <f t="shared" ca="1" si="34"/>
        <v>-1.3739372262074434E-3</v>
      </c>
    </row>
    <row r="143" spans="1:18">
      <c r="A143" s="112"/>
      <c r="B143" s="112"/>
      <c r="C143" s="112"/>
      <c r="D143" s="114">
        <f t="shared" si="20"/>
        <v>0</v>
      </c>
      <c r="E143" s="114">
        <f t="shared" si="21"/>
        <v>0</v>
      </c>
      <c r="F143" s="26">
        <f t="shared" si="22"/>
        <v>0</v>
      </c>
      <c r="G143" s="26">
        <f t="shared" si="23"/>
        <v>0</v>
      </c>
      <c r="H143" s="26">
        <f t="shared" si="24"/>
        <v>0</v>
      </c>
      <c r="I143" s="26">
        <f t="shared" si="25"/>
        <v>0</v>
      </c>
      <c r="J143" s="26">
        <f t="shared" si="26"/>
        <v>0</v>
      </c>
      <c r="K143" s="26">
        <f t="shared" si="27"/>
        <v>0</v>
      </c>
      <c r="L143" s="26">
        <f t="shared" si="28"/>
        <v>0</v>
      </c>
      <c r="M143" s="26">
        <f t="shared" ca="1" si="29"/>
        <v>1.3739372262074434E-3</v>
      </c>
      <c r="N143" s="26">
        <f t="shared" ca="1" si="30"/>
        <v>0</v>
      </c>
      <c r="O143" s="54">
        <f t="shared" ca="1" si="31"/>
        <v>0</v>
      </c>
      <c r="P143" s="26">
        <f t="shared" ca="1" si="32"/>
        <v>0</v>
      </c>
      <c r="Q143" s="26">
        <f t="shared" ca="1" si="33"/>
        <v>0</v>
      </c>
      <c r="R143">
        <f t="shared" ca="1" si="34"/>
        <v>-1.3739372262074434E-3</v>
      </c>
    </row>
    <row r="144" spans="1:18">
      <c r="A144" s="112"/>
      <c r="B144" s="112"/>
      <c r="C144" s="112"/>
      <c r="D144" s="114">
        <f t="shared" si="20"/>
        <v>0</v>
      </c>
      <c r="E144" s="114">
        <f t="shared" si="21"/>
        <v>0</v>
      </c>
      <c r="F144" s="26">
        <f t="shared" si="22"/>
        <v>0</v>
      </c>
      <c r="G144" s="26">
        <f t="shared" si="23"/>
        <v>0</v>
      </c>
      <c r="H144" s="26">
        <f t="shared" si="24"/>
        <v>0</v>
      </c>
      <c r="I144" s="26">
        <f t="shared" si="25"/>
        <v>0</v>
      </c>
      <c r="J144" s="26">
        <f t="shared" si="26"/>
        <v>0</v>
      </c>
      <c r="K144" s="26">
        <f t="shared" si="27"/>
        <v>0</v>
      </c>
      <c r="L144" s="26">
        <f t="shared" si="28"/>
        <v>0</v>
      </c>
      <c r="M144" s="26">
        <f t="shared" ca="1" si="29"/>
        <v>1.3739372262074434E-3</v>
      </c>
      <c r="N144" s="26">
        <f t="shared" ca="1" si="30"/>
        <v>0</v>
      </c>
      <c r="O144" s="54">
        <f t="shared" ca="1" si="31"/>
        <v>0</v>
      </c>
      <c r="P144" s="26">
        <f t="shared" ca="1" si="32"/>
        <v>0</v>
      </c>
      <c r="Q144" s="26">
        <f t="shared" ca="1" si="33"/>
        <v>0</v>
      </c>
      <c r="R144">
        <f t="shared" ca="1" si="34"/>
        <v>-1.3739372262074434E-3</v>
      </c>
    </row>
    <row r="145" spans="1:18">
      <c r="A145" s="112"/>
      <c r="B145" s="112"/>
      <c r="C145" s="112"/>
      <c r="D145" s="114">
        <f t="shared" si="20"/>
        <v>0</v>
      </c>
      <c r="E145" s="114">
        <f t="shared" si="21"/>
        <v>0</v>
      </c>
      <c r="F145" s="26">
        <f t="shared" si="22"/>
        <v>0</v>
      </c>
      <c r="G145" s="26">
        <f t="shared" si="23"/>
        <v>0</v>
      </c>
      <c r="H145" s="26">
        <f t="shared" si="24"/>
        <v>0</v>
      </c>
      <c r="I145" s="26">
        <f t="shared" si="25"/>
        <v>0</v>
      </c>
      <c r="J145" s="26">
        <f t="shared" si="26"/>
        <v>0</v>
      </c>
      <c r="K145" s="26">
        <f t="shared" si="27"/>
        <v>0</v>
      </c>
      <c r="L145" s="26">
        <f t="shared" si="28"/>
        <v>0</v>
      </c>
      <c r="M145" s="26">
        <f t="shared" ca="1" si="29"/>
        <v>1.3739372262074434E-3</v>
      </c>
      <c r="N145" s="26">
        <f t="shared" ca="1" si="30"/>
        <v>0</v>
      </c>
      <c r="O145" s="54">
        <f t="shared" ca="1" si="31"/>
        <v>0</v>
      </c>
      <c r="P145" s="26">
        <f t="shared" ca="1" si="32"/>
        <v>0</v>
      </c>
      <c r="Q145" s="26">
        <f t="shared" ca="1" si="33"/>
        <v>0</v>
      </c>
      <c r="R145">
        <f t="shared" ca="1" si="34"/>
        <v>-1.3739372262074434E-3</v>
      </c>
    </row>
    <row r="146" spans="1:18">
      <c r="A146" s="112"/>
      <c r="B146" s="112"/>
      <c r="C146" s="112"/>
      <c r="D146" s="114">
        <f t="shared" si="20"/>
        <v>0</v>
      </c>
      <c r="E146" s="114">
        <f t="shared" si="21"/>
        <v>0</v>
      </c>
      <c r="F146" s="26">
        <f t="shared" si="22"/>
        <v>0</v>
      </c>
      <c r="G146" s="26">
        <f t="shared" si="23"/>
        <v>0</v>
      </c>
      <c r="H146" s="26">
        <f t="shared" si="24"/>
        <v>0</v>
      </c>
      <c r="I146" s="26">
        <f t="shared" si="25"/>
        <v>0</v>
      </c>
      <c r="J146" s="26">
        <f t="shared" si="26"/>
        <v>0</v>
      </c>
      <c r="K146" s="26">
        <f t="shared" si="27"/>
        <v>0</v>
      </c>
      <c r="L146" s="26">
        <f t="shared" si="28"/>
        <v>0</v>
      </c>
      <c r="M146" s="26">
        <f t="shared" ca="1" si="29"/>
        <v>1.3739372262074434E-3</v>
      </c>
      <c r="N146" s="26">
        <f t="shared" ca="1" si="30"/>
        <v>0</v>
      </c>
      <c r="O146" s="54">
        <f t="shared" ca="1" si="31"/>
        <v>0</v>
      </c>
      <c r="P146" s="26">
        <f t="shared" ca="1" si="32"/>
        <v>0</v>
      </c>
      <c r="Q146" s="26">
        <f t="shared" ca="1" si="33"/>
        <v>0</v>
      </c>
      <c r="R146">
        <f t="shared" ca="1" si="34"/>
        <v>-1.3739372262074434E-3</v>
      </c>
    </row>
    <row r="147" spans="1:18">
      <c r="A147" s="112"/>
      <c r="B147" s="112"/>
      <c r="C147" s="112"/>
      <c r="D147" s="114">
        <f t="shared" si="20"/>
        <v>0</v>
      </c>
      <c r="E147" s="114">
        <f t="shared" si="21"/>
        <v>0</v>
      </c>
      <c r="F147" s="26">
        <f t="shared" si="22"/>
        <v>0</v>
      </c>
      <c r="G147" s="26">
        <f t="shared" si="23"/>
        <v>0</v>
      </c>
      <c r="H147" s="26">
        <f t="shared" si="24"/>
        <v>0</v>
      </c>
      <c r="I147" s="26">
        <f t="shared" si="25"/>
        <v>0</v>
      </c>
      <c r="J147" s="26">
        <f t="shared" si="26"/>
        <v>0</v>
      </c>
      <c r="K147" s="26">
        <f t="shared" si="27"/>
        <v>0</v>
      </c>
      <c r="L147" s="26">
        <f t="shared" si="28"/>
        <v>0</v>
      </c>
      <c r="M147" s="26">
        <f t="shared" ca="1" si="29"/>
        <v>1.3739372262074434E-3</v>
      </c>
      <c r="N147" s="26">
        <f t="shared" ca="1" si="30"/>
        <v>0</v>
      </c>
      <c r="O147" s="54">
        <f t="shared" ca="1" si="31"/>
        <v>0</v>
      </c>
      <c r="P147" s="26">
        <f t="shared" ca="1" si="32"/>
        <v>0</v>
      </c>
      <c r="Q147" s="26">
        <f t="shared" ca="1" si="33"/>
        <v>0</v>
      </c>
      <c r="R147">
        <f t="shared" ca="1" si="34"/>
        <v>-1.3739372262074434E-3</v>
      </c>
    </row>
    <row r="148" spans="1:18">
      <c r="A148" s="112"/>
      <c r="B148" s="112"/>
      <c r="C148" s="112"/>
      <c r="D148" s="114">
        <f t="shared" si="20"/>
        <v>0</v>
      </c>
      <c r="E148" s="114">
        <f t="shared" si="21"/>
        <v>0</v>
      </c>
      <c r="F148" s="26">
        <f t="shared" si="22"/>
        <v>0</v>
      </c>
      <c r="G148" s="26">
        <f t="shared" si="23"/>
        <v>0</v>
      </c>
      <c r="H148" s="26">
        <f t="shared" si="24"/>
        <v>0</v>
      </c>
      <c r="I148" s="26">
        <f t="shared" si="25"/>
        <v>0</v>
      </c>
      <c r="J148" s="26">
        <f t="shared" si="26"/>
        <v>0</v>
      </c>
      <c r="K148" s="26">
        <f t="shared" si="27"/>
        <v>0</v>
      </c>
      <c r="L148" s="26">
        <f t="shared" si="28"/>
        <v>0</v>
      </c>
      <c r="M148" s="26">
        <f t="shared" ca="1" si="29"/>
        <v>1.3739372262074434E-3</v>
      </c>
      <c r="N148" s="26">
        <f t="shared" ca="1" si="30"/>
        <v>0</v>
      </c>
      <c r="O148" s="54">
        <f t="shared" ca="1" si="31"/>
        <v>0</v>
      </c>
      <c r="P148" s="26">
        <f t="shared" ca="1" si="32"/>
        <v>0</v>
      </c>
      <c r="Q148" s="26">
        <f t="shared" ca="1" si="33"/>
        <v>0</v>
      </c>
      <c r="R148">
        <f t="shared" ca="1" si="34"/>
        <v>-1.3739372262074434E-3</v>
      </c>
    </row>
    <row r="149" spans="1:18">
      <c r="A149" s="112"/>
      <c r="B149" s="112"/>
      <c r="C149" s="112"/>
      <c r="D149" s="114">
        <f t="shared" ref="D149:D212" si="35">A149/A$18</f>
        <v>0</v>
      </c>
      <c r="E149" s="114">
        <f t="shared" ref="E149:E212" si="36">B149/B$18</f>
        <v>0</v>
      </c>
      <c r="F149" s="26">
        <f t="shared" ref="F149:F212" si="37">$C149*D149</f>
        <v>0</v>
      </c>
      <c r="G149" s="26">
        <f t="shared" ref="G149:G212" si="38">$C149*E149</f>
        <v>0</v>
      </c>
      <c r="H149" s="26">
        <f t="shared" ref="H149:H212" si="39">C149*D149*D149</f>
        <v>0</v>
      </c>
      <c r="I149" s="26">
        <f t="shared" ref="I149:I212" si="40">C149*D149*D149*D149</f>
        <v>0</v>
      </c>
      <c r="J149" s="26">
        <f t="shared" ref="J149:J212" si="41">C149*D149*D149*D149*D149</f>
        <v>0</v>
      </c>
      <c r="K149" s="26">
        <f t="shared" ref="K149:K212" si="42">C149*E149*D149</f>
        <v>0</v>
      </c>
      <c r="L149" s="26">
        <f t="shared" ref="L149:L212" si="43">C149*E149*D149*D149</f>
        <v>0</v>
      </c>
      <c r="M149" s="26">
        <f t="shared" ref="M149:M212" ca="1" si="44">+E$4+E$5*D149+E$6*D149^2</f>
        <v>1.3739372262074434E-3</v>
      </c>
      <c r="N149" s="26">
        <f t="shared" ref="N149:N212" ca="1" si="45">C149*(M149-E149)^2</f>
        <v>0</v>
      </c>
      <c r="O149" s="54">
        <f t="shared" ref="O149:O212" ca="1" si="46">(C149*O$1-O$2*F149+O$3*H149)^2</f>
        <v>0</v>
      </c>
      <c r="P149" s="26">
        <f t="shared" ref="P149:P212" ca="1" si="47">(-C149*O$2+O$4*F149-O$5*H149)^2</f>
        <v>0</v>
      </c>
      <c r="Q149" s="26">
        <f t="shared" ref="Q149:Q212" ca="1" si="48">+(C149*O$3-F149*O$5+H149*O$6)^2</f>
        <v>0</v>
      </c>
      <c r="R149">
        <f t="shared" ref="R149:R212" ca="1" si="49">+E149-M149</f>
        <v>-1.3739372262074434E-3</v>
      </c>
    </row>
    <row r="150" spans="1:18">
      <c r="A150" s="112"/>
      <c r="B150" s="112"/>
      <c r="C150" s="112"/>
      <c r="D150" s="114">
        <f t="shared" si="35"/>
        <v>0</v>
      </c>
      <c r="E150" s="114">
        <f t="shared" si="36"/>
        <v>0</v>
      </c>
      <c r="F150" s="26">
        <f t="shared" si="37"/>
        <v>0</v>
      </c>
      <c r="G150" s="26">
        <f t="shared" si="38"/>
        <v>0</v>
      </c>
      <c r="H150" s="26">
        <f t="shared" si="39"/>
        <v>0</v>
      </c>
      <c r="I150" s="26">
        <f t="shared" si="40"/>
        <v>0</v>
      </c>
      <c r="J150" s="26">
        <f t="shared" si="41"/>
        <v>0</v>
      </c>
      <c r="K150" s="26">
        <f t="shared" si="42"/>
        <v>0</v>
      </c>
      <c r="L150" s="26">
        <f t="shared" si="43"/>
        <v>0</v>
      </c>
      <c r="M150" s="26">
        <f t="shared" ca="1" si="44"/>
        <v>1.3739372262074434E-3</v>
      </c>
      <c r="N150" s="26">
        <f t="shared" ca="1" si="45"/>
        <v>0</v>
      </c>
      <c r="O150" s="54">
        <f t="shared" ca="1" si="46"/>
        <v>0</v>
      </c>
      <c r="P150" s="26">
        <f t="shared" ca="1" si="47"/>
        <v>0</v>
      </c>
      <c r="Q150" s="26">
        <f t="shared" ca="1" si="48"/>
        <v>0</v>
      </c>
      <c r="R150">
        <f t="shared" ca="1" si="49"/>
        <v>-1.3739372262074434E-3</v>
      </c>
    </row>
    <row r="151" spans="1:18">
      <c r="A151" s="112"/>
      <c r="B151" s="112"/>
      <c r="C151" s="112"/>
      <c r="D151" s="114">
        <f t="shared" si="35"/>
        <v>0</v>
      </c>
      <c r="E151" s="114">
        <f t="shared" si="36"/>
        <v>0</v>
      </c>
      <c r="F151" s="26">
        <f t="shared" si="37"/>
        <v>0</v>
      </c>
      <c r="G151" s="26">
        <f t="shared" si="38"/>
        <v>0</v>
      </c>
      <c r="H151" s="26">
        <f t="shared" si="39"/>
        <v>0</v>
      </c>
      <c r="I151" s="26">
        <f t="shared" si="40"/>
        <v>0</v>
      </c>
      <c r="J151" s="26">
        <f t="shared" si="41"/>
        <v>0</v>
      </c>
      <c r="K151" s="26">
        <f t="shared" si="42"/>
        <v>0</v>
      </c>
      <c r="L151" s="26">
        <f t="shared" si="43"/>
        <v>0</v>
      </c>
      <c r="M151" s="26">
        <f t="shared" ca="1" si="44"/>
        <v>1.3739372262074434E-3</v>
      </c>
      <c r="N151" s="26">
        <f t="shared" ca="1" si="45"/>
        <v>0</v>
      </c>
      <c r="O151" s="54">
        <f t="shared" ca="1" si="46"/>
        <v>0</v>
      </c>
      <c r="P151" s="26">
        <f t="shared" ca="1" si="47"/>
        <v>0</v>
      </c>
      <c r="Q151" s="26">
        <f t="shared" ca="1" si="48"/>
        <v>0</v>
      </c>
      <c r="R151">
        <f t="shared" ca="1" si="49"/>
        <v>-1.3739372262074434E-3</v>
      </c>
    </row>
    <row r="152" spans="1:18">
      <c r="A152" s="112"/>
      <c r="B152" s="112"/>
      <c r="C152" s="112"/>
      <c r="D152" s="114">
        <f t="shared" si="35"/>
        <v>0</v>
      </c>
      <c r="E152" s="114">
        <f t="shared" si="36"/>
        <v>0</v>
      </c>
      <c r="F152" s="26">
        <f t="shared" si="37"/>
        <v>0</v>
      </c>
      <c r="G152" s="26">
        <f t="shared" si="38"/>
        <v>0</v>
      </c>
      <c r="H152" s="26">
        <f t="shared" si="39"/>
        <v>0</v>
      </c>
      <c r="I152" s="26">
        <f t="shared" si="40"/>
        <v>0</v>
      </c>
      <c r="J152" s="26">
        <f t="shared" si="41"/>
        <v>0</v>
      </c>
      <c r="K152" s="26">
        <f t="shared" si="42"/>
        <v>0</v>
      </c>
      <c r="L152" s="26">
        <f t="shared" si="43"/>
        <v>0</v>
      </c>
      <c r="M152" s="26">
        <f t="shared" ca="1" si="44"/>
        <v>1.3739372262074434E-3</v>
      </c>
      <c r="N152" s="26">
        <f t="shared" ca="1" si="45"/>
        <v>0</v>
      </c>
      <c r="O152" s="54">
        <f t="shared" ca="1" si="46"/>
        <v>0</v>
      </c>
      <c r="P152" s="26">
        <f t="shared" ca="1" si="47"/>
        <v>0</v>
      </c>
      <c r="Q152" s="26">
        <f t="shared" ca="1" si="48"/>
        <v>0</v>
      </c>
      <c r="R152">
        <f t="shared" ca="1" si="49"/>
        <v>-1.3739372262074434E-3</v>
      </c>
    </row>
    <row r="153" spans="1:18">
      <c r="A153" s="112"/>
      <c r="B153" s="112"/>
      <c r="C153" s="112"/>
      <c r="D153" s="114">
        <f t="shared" si="35"/>
        <v>0</v>
      </c>
      <c r="E153" s="114">
        <f t="shared" si="36"/>
        <v>0</v>
      </c>
      <c r="F153" s="26">
        <f t="shared" si="37"/>
        <v>0</v>
      </c>
      <c r="G153" s="26">
        <f t="shared" si="38"/>
        <v>0</v>
      </c>
      <c r="H153" s="26">
        <f t="shared" si="39"/>
        <v>0</v>
      </c>
      <c r="I153" s="26">
        <f t="shared" si="40"/>
        <v>0</v>
      </c>
      <c r="J153" s="26">
        <f t="shared" si="41"/>
        <v>0</v>
      </c>
      <c r="K153" s="26">
        <f t="shared" si="42"/>
        <v>0</v>
      </c>
      <c r="L153" s="26">
        <f t="shared" si="43"/>
        <v>0</v>
      </c>
      <c r="M153" s="26">
        <f t="shared" ca="1" si="44"/>
        <v>1.3739372262074434E-3</v>
      </c>
      <c r="N153" s="26">
        <f t="shared" ca="1" si="45"/>
        <v>0</v>
      </c>
      <c r="O153" s="54">
        <f t="shared" ca="1" si="46"/>
        <v>0</v>
      </c>
      <c r="P153" s="26">
        <f t="shared" ca="1" si="47"/>
        <v>0</v>
      </c>
      <c r="Q153" s="26">
        <f t="shared" ca="1" si="48"/>
        <v>0</v>
      </c>
      <c r="R153">
        <f t="shared" ca="1" si="49"/>
        <v>-1.3739372262074434E-3</v>
      </c>
    </row>
    <row r="154" spans="1:18">
      <c r="A154" s="112"/>
      <c r="B154" s="112"/>
      <c r="C154" s="112"/>
      <c r="D154" s="114">
        <f t="shared" si="35"/>
        <v>0</v>
      </c>
      <c r="E154" s="114">
        <f t="shared" si="36"/>
        <v>0</v>
      </c>
      <c r="F154" s="26">
        <f t="shared" si="37"/>
        <v>0</v>
      </c>
      <c r="G154" s="26">
        <f t="shared" si="38"/>
        <v>0</v>
      </c>
      <c r="H154" s="26">
        <f t="shared" si="39"/>
        <v>0</v>
      </c>
      <c r="I154" s="26">
        <f t="shared" si="40"/>
        <v>0</v>
      </c>
      <c r="J154" s="26">
        <f t="shared" si="41"/>
        <v>0</v>
      </c>
      <c r="K154" s="26">
        <f t="shared" si="42"/>
        <v>0</v>
      </c>
      <c r="L154" s="26">
        <f t="shared" si="43"/>
        <v>0</v>
      </c>
      <c r="M154" s="26">
        <f t="shared" ca="1" si="44"/>
        <v>1.3739372262074434E-3</v>
      </c>
      <c r="N154" s="26">
        <f t="shared" ca="1" si="45"/>
        <v>0</v>
      </c>
      <c r="O154" s="54">
        <f t="shared" ca="1" si="46"/>
        <v>0</v>
      </c>
      <c r="P154" s="26">
        <f t="shared" ca="1" si="47"/>
        <v>0</v>
      </c>
      <c r="Q154" s="26">
        <f t="shared" ca="1" si="48"/>
        <v>0</v>
      </c>
      <c r="R154">
        <f t="shared" ca="1" si="49"/>
        <v>-1.3739372262074434E-3</v>
      </c>
    </row>
    <row r="155" spans="1:18">
      <c r="A155" s="112"/>
      <c r="B155" s="112"/>
      <c r="C155" s="112"/>
      <c r="D155" s="114">
        <f t="shared" si="35"/>
        <v>0</v>
      </c>
      <c r="E155" s="114">
        <f t="shared" si="36"/>
        <v>0</v>
      </c>
      <c r="F155" s="26">
        <f t="shared" si="37"/>
        <v>0</v>
      </c>
      <c r="G155" s="26">
        <f t="shared" si="38"/>
        <v>0</v>
      </c>
      <c r="H155" s="26">
        <f t="shared" si="39"/>
        <v>0</v>
      </c>
      <c r="I155" s="26">
        <f t="shared" si="40"/>
        <v>0</v>
      </c>
      <c r="J155" s="26">
        <f t="shared" si="41"/>
        <v>0</v>
      </c>
      <c r="K155" s="26">
        <f t="shared" si="42"/>
        <v>0</v>
      </c>
      <c r="L155" s="26">
        <f t="shared" si="43"/>
        <v>0</v>
      </c>
      <c r="M155" s="26">
        <f t="shared" ca="1" si="44"/>
        <v>1.3739372262074434E-3</v>
      </c>
      <c r="N155" s="26">
        <f t="shared" ca="1" si="45"/>
        <v>0</v>
      </c>
      <c r="O155" s="54">
        <f t="shared" ca="1" si="46"/>
        <v>0</v>
      </c>
      <c r="P155" s="26">
        <f t="shared" ca="1" si="47"/>
        <v>0</v>
      </c>
      <c r="Q155" s="26">
        <f t="shared" ca="1" si="48"/>
        <v>0</v>
      </c>
      <c r="R155">
        <f t="shared" ca="1" si="49"/>
        <v>-1.3739372262074434E-3</v>
      </c>
    </row>
    <row r="156" spans="1:18">
      <c r="A156" s="112"/>
      <c r="B156" s="112"/>
      <c r="C156" s="112"/>
      <c r="D156" s="114">
        <f t="shared" si="35"/>
        <v>0</v>
      </c>
      <c r="E156" s="114">
        <f t="shared" si="36"/>
        <v>0</v>
      </c>
      <c r="F156" s="26">
        <f t="shared" si="37"/>
        <v>0</v>
      </c>
      <c r="G156" s="26">
        <f t="shared" si="38"/>
        <v>0</v>
      </c>
      <c r="H156" s="26">
        <f t="shared" si="39"/>
        <v>0</v>
      </c>
      <c r="I156" s="26">
        <f t="shared" si="40"/>
        <v>0</v>
      </c>
      <c r="J156" s="26">
        <f t="shared" si="41"/>
        <v>0</v>
      </c>
      <c r="K156" s="26">
        <f t="shared" si="42"/>
        <v>0</v>
      </c>
      <c r="L156" s="26">
        <f t="shared" si="43"/>
        <v>0</v>
      </c>
      <c r="M156" s="26">
        <f t="shared" ca="1" si="44"/>
        <v>1.3739372262074434E-3</v>
      </c>
      <c r="N156" s="26">
        <f t="shared" ca="1" si="45"/>
        <v>0</v>
      </c>
      <c r="O156" s="54">
        <f t="shared" ca="1" si="46"/>
        <v>0</v>
      </c>
      <c r="P156" s="26">
        <f t="shared" ca="1" si="47"/>
        <v>0</v>
      </c>
      <c r="Q156" s="26">
        <f t="shared" ca="1" si="48"/>
        <v>0</v>
      </c>
      <c r="R156">
        <f t="shared" ca="1" si="49"/>
        <v>-1.3739372262074434E-3</v>
      </c>
    </row>
    <row r="157" spans="1:18">
      <c r="A157" s="112"/>
      <c r="B157" s="112"/>
      <c r="C157" s="112"/>
      <c r="D157" s="114">
        <f t="shared" si="35"/>
        <v>0</v>
      </c>
      <c r="E157" s="114">
        <f t="shared" si="36"/>
        <v>0</v>
      </c>
      <c r="F157" s="26">
        <f t="shared" si="37"/>
        <v>0</v>
      </c>
      <c r="G157" s="26">
        <f t="shared" si="38"/>
        <v>0</v>
      </c>
      <c r="H157" s="26">
        <f t="shared" si="39"/>
        <v>0</v>
      </c>
      <c r="I157" s="26">
        <f t="shared" si="40"/>
        <v>0</v>
      </c>
      <c r="J157" s="26">
        <f t="shared" si="41"/>
        <v>0</v>
      </c>
      <c r="K157" s="26">
        <f t="shared" si="42"/>
        <v>0</v>
      </c>
      <c r="L157" s="26">
        <f t="shared" si="43"/>
        <v>0</v>
      </c>
      <c r="M157" s="26">
        <f t="shared" ca="1" si="44"/>
        <v>1.3739372262074434E-3</v>
      </c>
      <c r="N157" s="26">
        <f t="shared" ca="1" si="45"/>
        <v>0</v>
      </c>
      <c r="O157" s="54">
        <f t="shared" ca="1" si="46"/>
        <v>0</v>
      </c>
      <c r="P157" s="26">
        <f t="shared" ca="1" si="47"/>
        <v>0</v>
      </c>
      <c r="Q157" s="26">
        <f t="shared" ca="1" si="48"/>
        <v>0</v>
      </c>
      <c r="R157">
        <f t="shared" ca="1" si="49"/>
        <v>-1.3739372262074434E-3</v>
      </c>
    </row>
    <row r="158" spans="1:18">
      <c r="A158" s="112"/>
      <c r="B158" s="112"/>
      <c r="C158" s="112"/>
      <c r="D158" s="114">
        <f t="shared" si="35"/>
        <v>0</v>
      </c>
      <c r="E158" s="114">
        <f t="shared" si="36"/>
        <v>0</v>
      </c>
      <c r="F158" s="26">
        <f t="shared" si="37"/>
        <v>0</v>
      </c>
      <c r="G158" s="26">
        <f t="shared" si="38"/>
        <v>0</v>
      </c>
      <c r="H158" s="26">
        <f t="shared" si="39"/>
        <v>0</v>
      </c>
      <c r="I158" s="26">
        <f t="shared" si="40"/>
        <v>0</v>
      </c>
      <c r="J158" s="26">
        <f t="shared" si="41"/>
        <v>0</v>
      </c>
      <c r="K158" s="26">
        <f t="shared" si="42"/>
        <v>0</v>
      </c>
      <c r="L158" s="26">
        <f t="shared" si="43"/>
        <v>0</v>
      </c>
      <c r="M158" s="26">
        <f t="shared" ca="1" si="44"/>
        <v>1.3739372262074434E-3</v>
      </c>
      <c r="N158" s="26">
        <f t="shared" ca="1" si="45"/>
        <v>0</v>
      </c>
      <c r="O158" s="54">
        <f t="shared" ca="1" si="46"/>
        <v>0</v>
      </c>
      <c r="P158" s="26">
        <f t="shared" ca="1" si="47"/>
        <v>0</v>
      </c>
      <c r="Q158" s="26">
        <f t="shared" ca="1" si="48"/>
        <v>0</v>
      </c>
      <c r="R158">
        <f t="shared" ca="1" si="49"/>
        <v>-1.3739372262074434E-3</v>
      </c>
    </row>
    <row r="159" spans="1:18">
      <c r="A159" s="112"/>
      <c r="B159" s="112"/>
      <c r="C159" s="112"/>
      <c r="D159" s="114">
        <f t="shared" si="35"/>
        <v>0</v>
      </c>
      <c r="E159" s="114">
        <f t="shared" si="36"/>
        <v>0</v>
      </c>
      <c r="F159" s="26">
        <f t="shared" si="37"/>
        <v>0</v>
      </c>
      <c r="G159" s="26">
        <f t="shared" si="38"/>
        <v>0</v>
      </c>
      <c r="H159" s="26">
        <f t="shared" si="39"/>
        <v>0</v>
      </c>
      <c r="I159" s="26">
        <f t="shared" si="40"/>
        <v>0</v>
      </c>
      <c r="J159" s="26">
        <f t="shared" si="41"/>
        <v>0</v>
      </c>
      <c r="K159" s="26">
        <f t="shared" si="42"/>
        <v>0</v>
      </c>
      <c r="L159" s="26">
        <f t="shared" si="43"/>
        <v>0</v>
      </c>
      <c r="M159" s="26">
        <f t="shared" ca="1" si="44"/>
        <v>1.3739372262074434E-3</v>
      </c>
      <c r="N159" s="26">
        <f t="shared" ca="1" si="45"/>
        <v>0</v>
      </c>
      <c r="O159" s="54">
        <f t="shared" ca="1" si="46"/>
        <v>0</v>
      </c>
      <c r="P159" s="26">
        <f t="shared" ca="1" si="47"/>
        <v>0</v>
      </c>
      <c r="Q159" s="26">
        <f t="shared" ca="1" si="48"/>
        <v>0</v>
      </c>
      <c r="R159">
        <f t="shared" ca="1" si="49"/>
        <v>-1.3739372262074434E-3</v>
      </c>
    </row>
    <row r="160" spans="1:18">
      <c r="A160" s="112"/>
      <c r="B160" s="112"/>
      <c r="C160" s="112"/>
      <c r="D160" s="114">
        <f t="shared" si="35"/>
        <v>0</v>
      </c>
      <c r="E160" s="114">
        <f t="shared" si="36"/>
        <v>0</v>
      </c>
      <c r="F160" s="26">
        <f t="shared" si="37"/>
        <v>0</v>
      </c>
      <c r="G160" s="26">
        <f t="shared" si="38"/>
        <v>0</v>
      </c>
      <c r="H160" s="26">
        <f t="shared" si="39"/>
        <v>0</v>
      </c>
      <c r="I160" s="26">
        <f t="shared" si="40"/>
        <v>0</v>
      </c>
      <c r="J160" s="26">
        <f t="shared" si="41"/>
        <v>0</v>
      </c>
      <c r="K160" s="26">
        <f t="shared" si="42"/>
        <v>0</v>
      </c>
      <c r="L160" s="26">
        <f t="shared" si="43"/>
        <v>0</v>
      </c>
      <c r="M160" s="26">
        <f t="shared" ca="1" si="44"/>
        <v>1.3739372262074434E-3</v>
      </c>
      <c r="N160" s="26">
        <f t="shared" ca="1" si="45"/>
        <v>0</v>
      </c>
      <c r="O160" s="54">
        <f t="shared" ca="1" si="46"/>
        <v>0</v>
      </c>
      <c r="P160" s="26">
        <f t="shared" ca="1" si="47"/>
        <v>0</v>
      </c>
      <c r="Q160" s="26">
        <f t="shared" ca="1" si="48"/>
        <v>0</v>
      </c>
      <c r="R160">
        <f t="shared" ca="1" si="49"/>
        <v>-1.3739372262074434E-3</v>
      </c>
    </row>
    <row r="161" spans="1:18">
      <c r="A161" s="112"/>
      <c r="B161" s="112"/>
      <c r="C161" s="112"/>
      <c r="D161" s="114">
        <f t="shared" si="35"/>
        <v>0</v>
      </c>
      <c r="E161" s="114">
        <f t="shared" si="36"/>
        <v>0</v>
      </c>
      <c r="F161" s="26">
        <f t="shared" si="37"/>
        <v>0</v>
      </c>
      <c r="G161" s="26">
        <f t="shared" si="38"/>
        <v>0</v>
      </c>
      <c r="H161" s="26">
        <f t="shared" si="39"/>
        <v>0</v>
      </c>
      <c r="I161" s="26">
        <f t="shared" si="40"/>
        <v>0</v>
      </c>
      <c r="J161" s="26">
        <f t="shared" si="41"/>
        <v>0</v>
      </c>
      <c r="K161" s="26">
        <f t="shared" si="42"/>
        <v>0</v>
      </c>
      <c r="L161" s="26">
        <f t="shared" si="43"/>
        <v>0</v>
      </c>
      <c r="M161" s="26">
        <f t="shared" ca="1" si="44"/>
        <v>1.3739372262074434E-3</v>
      </c>
      <c r="N161" s="26">
        <f t="shared" ca="1" si="45"/>
        <v>0</v>
      </c>
      <c r="O161" s="54">
        <f t="shared" ca="1" si="46"/>
        <v>0</v>
      </c>
      <c r="P161" s="26">
        <f t="shared" ca="1" si="47"/>
        <v>0</v>
      </c>
      <c r="Q161" s="26">
        <f t="shared" ca="1" si="48"/>
        <v>0</v>
      </c>
      <c r="R161">
        <f t="shared" ca="1" si="49"/>
        <v>-1.3739372262074434E-3</v>
      </c>
    </row>
    <row r="162" spans="1:18">
      <c r="A162" s="112"/>
      <c r="B162" s="112"/>
      <c r="C162" s="112"/>
      <c r="D162" s="114">
        <f t="shared" si="35"/>
        <v>0</v>
      </c>
      <c r="E162" s="114">
        <f t="shared" si="36"/>
        <v>0</v>
      </c>
      <c r="F162" s="26">
        <f t="shared" si="37"/>
        <v>0</v>
      </c>
      <c r="G162" s="26">
        <f t="shared" si="38"/>
        <v>0</v>
      </c>
      <c r="H162" s="26">
        <f t="shared" si="39"/>
        <v>0</v>
      </c>
      <c r="I162" s="26">
        <f t="shared" si="40"/>
        <v>0</v>
      </c>
      <c r="J162" s="26">
        <f t="shared" si="41"/>
        <v>0</v>
      </c>
      <c r="K162" s="26">
        <f t="shared" si="42"/>
        <v>0</v>
      </c>
      <c r="L162" s="26">
        <f t="shared" si="43"/>
        <v>0</v>
      </c>
      <c r="M162" s="26">
        <f t="shared" ca="1" si="44"/>
        <v>1.3739372262074434E-3</v>
      </c>
      <c r="N162" s="26">
        <f t="shared" ca="1" si="45"/>
        <v>0</v>
      </c>
      <c r="O162" s="54">
        <f t="shared" ca="1" si="46"/>
        <v>0</v>
      </c>
      <c r="P162" s="26">
        <f t="shared" ca="1" si="47"/>
        <v>0</v>
      </c>
      <c r="Q162" s="26">
        <f t="shared" ca="1" si="48"/>
        <v>0</v>
      </c>
      <c r="R162">
        <f t="shared" ca="1" si="49"/>
        <v>-1.3739372262074434E-3</v>
      </c>
    </row>
    <row r="163" spans="1:18">
      <c r="A163" s="112"/>
      <c r="B163" s="112"/>
      <c r="C163" s="112"/>
      <c r="D163" s="114">
        <f t="shared" si="35"/>
        <v>0</v>
      </c>
      <c r="E163" s="114">
        <f t="shared" si="36"/>
        <v>0</v>
      </c>
      <c r="F163" s="26">
        <f t="shared" si="37"/>
        <v>0</v>
      </c>
      <c r="G163" s="26">
        <f t="shared" si="38"/>
        <v>0</v>
      </c>
      <c r="H163" s="26">
        <f t="shared" si="39"/>
        <v>0</v>
      </c>
      <c r="I163" s="26">
        <f t="shared" si="40"/>
        <v>0</v>
      </c>
      <c r="J163" s="26">
        <f t="shared" si="41"/>
        <v>0</v>
      </c>
      <c r="K163" s="26">
        <f t="shared" si="42"/>
        <v>0</v>
      </c>
      <c r="L163" s="26">
        <f t="shared" si="43"/>
        <v>0</v>
      </c>
      <c r="M163" s="26">
        <f t="shared" ca="1" si="44"/>
        <v>1.3739372262074434E-3</v>
      </c>
      <c r="N163" s="26">
        <f t="shared" ca="1" si="45"/>
        <v>0</v>
      </c>
      <c r="O163" s="54">
        <f t="shared" ca="1" si="46"/>
        <v>0</v>
      </c>
      <c r="P163" s="26">
        <f t="shared" ca="1" si="47"/>
        <v>0</v>
      </c>
      <c r="Q163" s="26">
        <f t="shared" ca="1" si="48"/>
        <v>0</v>
      </c>
      <c r="R163">
        <f t="shared" ca="1" si="49"/>
        <v>-1.3739372262074434E-3</v>
      </c>
    </row>
    <row r="164" spans="1:18">
      <c r="A164" s="112"/>
      <c r="B164" s="112"/>
      <c r="C164" s="112"/>
      <c r="D164" s="114">
        <f t="shared" si="35"/>
        <v>0</v>
      </c>
      <c r="E164" s="114">
        <f t="shared" si="36"/>
        <v>0</v>
      </c>
      <c r="F164" s="26">
        <f t="shared" si="37"/>
        <v>0</v>
      </c>
      <c r="G164" s="26">
        <f t="shared" si="38"/>
        <v>0</v>
      </c>
      <c r="H164" s="26">
        <f t="shared" si="39"/>
        <v>0</v>
      </c>
      <c r="I164" s="26">
        <f t="shared" si="40"/>
        <v>0</v>
      </c>
      <c r="J164" s="26">
        <f t="shared" si="41"/>
        <v>0</v>
      </c>
      <c r="K164" s="26">
        <f t="shared" si="42"/>
        <v>0</v>
      </c>
      <c r="L164" s="26">
        <f t="shared" si="43"/>
        <v>0</v>
      </c>
      <c r="M164" s="26">
        <f t="shared" ca="1" si="44"/>
        <v>1.3739372262074434E-3</v>
      </c>
      <c r="N164" s="26">
        <f t="shared" ca="1" si="45"/>
        <v>0</v>
      </c>
      <c r="O164" s="54">
        <f t="shared" ca="1" si="46"/>
        <v>0</v>
      </c>
      <c r="P164" s="26">
        <f t="shared" ca="1" si="47"/>
        <v>0</v>
      </c>
      <c r="Q164" s="26">
        <f t="shared" ca="1" si="48"/>
        <v>0</v>
      </c>
      <c r="R164">
        <f t="shared" ca="1" si="49"/>
        <v>-1.3739372262074434E-3</v>
      </c>
    </row>
    <row r="165" spans="1:18">
      <c r="A165" s="112"/>
      <c r="B165" s="112"/>
      <c r="C165" s="112"/>
      <c r="D165" s="114">
        <f t="shared" si="35"/>
        <v>0</v>
      </c>
      <c r="E165" s="114">
        <f t="shared" si="36"/>
        <v>0</v>
      </c>
      <c r="F165" s="26">
        <f t="shared" si="37"/>
        <v>0</v>
      </c>
      <c r="G165" s="26">
        <f t="shared" si="38"/>
        <v>0</v>
      </c>
      <c r="H165" s="26">
        <f t="shared" si="39"/>
        <v>0</v>
      </c>
      <c r="I165" s="26">
        <f t="shared" si="40"/>
        <v>0</v>
      </c>
      <c r="J165" s="26">
        <f t="shared" si="41"/>
        <v>0</v>
      </c>
      <c r="K165" s="26">
        <f t="shared" si="42"/>
        <v>0</v>
      </c>
      <c r="L165" s="26">
        <f t="shared" si="43"/>
        <v>0</v>
      </c>
      <c r="M165" s="26">
        <f t="shared" ca="1" si="44"/>
        <v>1.3739372262074434E-3</v>
      </c>
      <c r="N165" s="26">
        <f t="shared" ca="1" si="45"/>
        <v>0</v>
      </c>
      <c r="O165" s="54">
        <f t="shared" ca="1" si="46"/>
        <v>0</v>
      </c>
      <c r="P165" s="26">
        <f t="shared" ca="1" si="47"/>
        <v>0</v>
      </c>
      <c r="Q165" s="26">
        <f t="shared" ca="1" si="48"/>
        <v>0</v>
      </c>
      <c r="R165">
        <f t="shared" ca="1" si="49"/>
        <v>-1.3739372262074434E-3</v>
      </c>
    </row>
    <row r="166" spans="1:18">
      <c r="A166" s="112"/>
      <c r="B166" s="112"/>
      <c r="C166" s="112"/>
      <c r="D166" s="114">
        <f t="shared" si="35"/>
        <v>0</v>
      </c>
      <c r="E166" s="114">
        <f t="shared" si="36"/>
        <v>0</v>
      </c>
      <c r="F166" s="26">
        <f t="shared" si="37"/>
        <v>0</v>
      </c>
      <c r="G166" s="26">
        <f t="shared" si="38"/>
        <v>0</v>
      </c>
      <c r="H166" s="26">
        <f t="shared" si="39"/>
        <v>0</v>
      </c>
      <c r="I166" s="26">
        <f t="shared" si="40"/>
        <v>0</v>
      </c>
      <c r="J166" s="26">
        <f t="shared" si="41"/>
        <v>0</v>
      </c>
      <c r="K166" s="26">
        <f t="shared" si="42"/>
        <v>0</v>
      </c>
      <c r="L166" s="26">
        <f t="shared" si="43"/>
        <v>0</v>
      </c>
      <c r="M166" s="26">
        <f t="shared" ca="1" si="44"/>
        <v>1.3739372262074434E-3</v>
      </c>
      <c r="N166" s="26">
        <f t="shared" ca="1" si="45"/>
        <v>0</v>
      </c>
      <c r="O166" s="54">
        <f t="shared" ca="1" si="46"/>
        <v>0</v>
      </c>
      <c r="P166" s="26">
        <f t="shared" ca="1" si="47"/>
        <v>0</v>
      </c>
      <c r="Q166" s="26">
        <f t="shared" ca="1" si="48"/>
        <v>0</v>
      </c>
      <c r="R166">
        <f t="shared" ca="1" si="49"/>
        <v>-1.3739372262074434E-3</v>
      </c>
    </row>
    <row r="167" spans="1:18">
      <c r="A167" s="112"/>
      <c r="B167" s="112"/>
      <c r="C167" s="112"/>
      <c r="D167" s="114">
        <f t="shared" si="35"/>
        <v>0</v>
      </c>
      <c r="E167" s="114">
        <f t="shared" si="36"/>
        <v>0</v>
      </c>
      <c r="F167" s="26">
        <f t="shared" si="37"/>
        <v>0</v>
      </c>
      <c r="G167" s="26">
        <f t="shared" si="38"/>
        <v>0</v>
      </c>
      <c r="H167" s="26">
        <f t="shared" si="39"/>
        <v>0</v>
      </c>
      <c r="I167" s="26">
        <f t="shared" si="40"/>
        <v>0</v>
      </c>
      <c r="J167" s="26">
        <f t="shared" si="41"/>
        <v>0</v>
      </c>
      <c r="K167" s="26">
        <f t="shared" si="42"/>
        <v>0</v>
      </c>
      <c r="L167" s="26">
        <f t="shared" si="43"/>
        <v>0</v>
      </c>
      <c r="M167" s="26">
        <f t="shared" ca="1" si="44"/>
        <v>1.3739372262074434E-3</v>
      </c>
      <c r="N167" s="26">
        <f t="shared" ca="1" si="45"/>
        <v>0</v>
      </c>
      <c r="O167" s="54">
        <f t="shared" ca="1" si="46"/>
        <v>0</v>
      </c>
      <c r="P167" s="26">
        <f t="shared" ca="1" si="47"/>
        <v>0</v>
      </c>
      <c r="Q167" s="26">
        <f t="shared" ca="1" si="48"/>
        <v>0</v>
      </c>
      <c r="R167">
        <f t="shared" ca="1" si="49"/>
        <v>-1.3739372262074434E-3</v>
      </c>
    </row>
    <row r="168" spans="1:18">
      <c r="A168" s="112"/>
      <c r="B168" s="112"/>
      <c r="C168" s="112"/>
      <c r="D168" s="114">
        <f t="shared" si="35"/>
        <v>0</v>
      </c>
      <c r="E168" s="114">
        <f t="shared" si="36"/>
        <v>0</v>
      </c>
      <c r="F168" s="26">
        <f t="shared" si="37"/>
        <v>0</v>
      </c>
      <c r="G168" s="26">
        <f t="shared" si="38"/>
        <v>0</v>
      </c>
      <c r="H168" s="26">
        <f t="shared" si="39"/>
        <v>0</v>
      </c>
      <c r="I168" s="26">
        <f t="shared" si="40"/>
        <v>0</v>
      </c>
      <c r="J168" s="26">
        <f t="shared" si="41"/>
        <v>0</v>
      </c>
      <c r="K168" s="26">
        <f t="shared" si="42"/>
        <v>0</v>
      </c>
      <c r="L168" s="26">
        <f t="shared" si="43"/>
        <v>0</v>
      </c>
      <c r="M168" s="26">
        <f t="shared" ca="1" si="44"/>
        <v>1.3739372262074434E-3</v>
      </c>
      <c r="N168" s="26">
        <f t="shared" ca="1" si="45"/>
        <v>0</v>
      </c>
      <c r="O168" s="54">
        <f t="shared" ca="1" si="46"/>
        <v>0</v>
      </c>
      <c r="P168" s="26">
        <f t="shared" ca="1" si="47"/>
        <v>0</v>
      </c>
      <c r="Q168" s="26">
        <f t="shared" ca="1" si="48"/>
        <v>0</v>
      </c>
      <c r="R168">
        <f t="shared" ca="1" si="49"/>
        <v>-1.3739372262074434E-3</v>
      </c>
    </row>
    <row r="169" spans="1:18">
      <c r="A169" s="112"/>
      <c r="B169" s="112"/>
      <c r="C169" s="112"/>
      <c r="D169" s="114">
        <f t="shared" si="35"/>
        <v>0</v>
      </c>
      <c r="E169" s="114">
        <f t="shared" si="36"/>
        <v>0</v>
      </c>
      <c r="F169" s="26">
        <f t="shared" si="37"/>
        <v>0</v>
      </c>
      <c r="G169" s="26">
        <f t="shared" si="38"/>
        <v>0</v>
      </c>
      <c r="H169" s="26">
        <f t="shared" si="39"/>
        <v>0</v>
      </c>
      <c r="I169" s="26">
        <f t="shared" si="40"/>
        <v>0</v>
      </c>
      <c r="J169" s="26">
        <f t="shared" si="41"/>
        <v>0</v>
      </c>
      <c r="K169" s="26">
        <f t="shared" si="42"/>
        <v>0</v>
      </c>
      <c r="L169" s="26">
        <f t="shared" si="43"/>
        <v>0</v>
      </c>
      <c r="M169" s="26">
        <f t="shared" ca="1" si="44"/>
        <v>1.3739372262074434E-3</v>
      </c>
      <c r="N169" s="26">
        <f t="shared" ca="1" si="45"/>
        <v>0</v>
      </c>
      <c r="O169" s="54">
        <f t="shared" ca="1" si="46"/>
        <v>0</v>
      </c>
      <c r="P169" s="26">
        <f t="shared" ca="1" si="47"/>
        <v>0</v>
      </c>
      <c r="Q169" s="26">
        <f t="shared" ca="1" si="48"/>
        <v>0</v>
      </c>
      <c r="R169">
        <f t="shared" ca="1" si="49"/>
        <v>-1.3739372262074434E-3</v>
      </c>
    </row>
    <row r="170" spans="1:18">
      <c r="A170" s="112"/>
      <c r="B170" s="112"/>
      <c r="C170" s="112"/>
      <c r="D170" s="114">
        <f t="shared" si="35"/>
        <v>0</v>
      </c>
      <c r="E170" s="114">
        <f t="shared" si="36"/>
        <v>0</v>
      </c>
      <c r="F170" s="26">
        <f t="shared" si="37"/>
        <v>0</v>
      </c>
      <c r="G170" s="26">
        <f t="shared" si="38"/>
        <v>0</v>
      </c>
      <c r="H170" s="26">
        <f t="shared" si="39"/>
        <v>0</v>
      </c>
      <c r="I170" s="26">
        <f t="shared" si="40"/>
        <v>0</v>
      </c>
      <c r="J170" s="26">
        <f t="shared" si="41"/>
        <v>0</v>
      </c>
      <c r="K170" s="26">
        <f t="shared" si="42"/>
        <v>0</v>
      </c>
      <c r="L170" s="26">
        <f t="shared" si="43"/>
        <v>0</v>
      </c>
      <c r="M170" s="26">
        <f t="shared" ca="1" si="44"/>
        <v>1.3739372262074434E-3</v>
      </c>
      <c r="N170" s="26">
        <f t="shared" ca="1" si="45"/>
        <v>0</v>
      </c>
      <c r="O170" s="54">
        <f t="shared" ca="1" si="46"/>
        <v>0</v>
      </c>
      <c r="P170" s="26">
        <f t="shared" ca="1" si="47"/>
        <v>0</v>
      </c>
      <c r="Q170" s="26">
        <f t="shared" ca="1" si="48"/>
        <v>0</v>
      </c>
      <c r="R170">
        <f t="shared" ca="1" si="49"/>
        <v>-1.3739372262074434E-3</v>
      </c>
    </row>
    <row r="171" spans="1:18">
      <c r="A171" s="112"/>
      <c r="B171" s="112"/>
      <c r="C171" s="112"/>
      <c r="D171" s="114">
        <f t="shared" si="35"/>
        <v>0</v>
      </c>
      <c r="E171" s="114">
        <f t="shared" si="36"/>
        <v>0</v>
      </c>
      <c r="F171" s="26">
        <f t="shared" si="37"/>
        <v>0</v>
      </c>
      <c r="G171" s="26">
        <f t="shared" si="38"/>
        <v>0</v>
      </c>
      <c r="H171" s="26">
        <f t="shared" si="39"/>
        <v>0</v>
      </c>
      <c r="I171" s="26">
        <f t="shared" si="40"/>
        <v>0</v>
      </c>
      <c r="J171" s="26">
        <f t="shared" si="41"/>
        <v>0</v>
      </c>
      <c r="K171" s="26">
        <f t="shared" si="42"/>
        <v>0</v>
      </c>
      <c r="L171" s="26">
        <f t="shared" si="43"/>
        <v>0</v>
      </c>
      <c r="M171" s="26">
        <f t="shared" ca="1" si="44"/>
        <v>1.3739372262074434E-3</v>
      </c>
      <c r="N171" s="26">
        <f t="shared" ca="1" si="45"/>
        <v>0</v>
      </c>
      <c r="O171" s="54">
        <f t="shared" ca="1" si="46"/>
        <v>0</v>
      </c>
      <c r="P171" s="26">
        <f t="shared" ca="1" si="47"/>
        <v>0</v>
      </c>
      <c r="Q171" s="26">
        <f t="shared" ca="1" si="48"/>
        <v>0</v>
      </c>
      <c r="R171">
        <f t="shared" ca="1" si="49"/>
        <v>-1.3739372262074434E-3</v>
      </c>
    </row>
    <row r="172" spans="1:18">
      <c r="A172" s="112"/>
      <c r="B172" s="112"/>
      <c r="C172" s="112"/>
      <c r="D172" s="114">
        <f t="shared" si="35"/>
        <v>0</v>
      </c>
      <c r="E172" s="114">
        <f t="shared" si="36"/>
        <v>0</v>
      </c>
      <c r="F172" s="26">
        <f t="shared" si="37"/>
        <v>0</v>
      </c>
      <c r="G172" s="26">
        <f t="shared" si="38"/>
        <v>0</v>
      </c>
      <c r="H172" s="26">
        <f t="shared" si="39"/>
        <v>0</v>
      </c>
      <c r="I172" s="26">
        <f t="shared" si="40"/>
        <v>0</v>
      </c>
      <c r="J172" s="26">
        <f t="shared" si="41"/>
        <v>0</v>
      </c>
      <c r="K172" s="26">
        <f t="shared" si="42"/>
        <v>0</v>
      </c>
      <c r="L172" s="26">
        <f t="shared" si="43"/>
        <v>0</v>
      </c>
      <c r="M172" s="26">
        <f t="shared" ca="1" si="44"/>
        <v>1.3739372262074434E-3</v>
      </c>
      <c r="N172" s="26">
        <f t="shared" ca="1" si="45"/>
        <v>0</v>
      </c>
      <c r="O172" s="54">
        <f t="shared" ca="1" si="46"/>
        <v>0</v>
      </c>
      <c r="P172" s="26">
        <f t="shared" ca="1" si="47"/>
        <v>0</v>
      </c>
      <c r="Q172" s="26">
        <f t="shared" ca="1" si="48"/>
        <v>0</v>
      </c>
      <c r="R172">
        <f t="shared" ca="1" si="49"/>
        <v>-1.3739372262074434E-3</v>
      </c>
    </row>
    <row r="173" spans="1:18">
      <c r="A173" s="112"/>
      <c r="B173" s="112"/>
      <c r="C173" s="112"/>
      <c r="D173" s="114">
        <f t="shared" si="35"/>
        <v>0</v>
      </c>
      <c r="E173" s="114">
        <f t="shared" si="36"/>
        <v>0</v>
      </c>
      <c r="F173" s="26">
        <f t="shared" si="37"/>
        <v>0</v>
      </c>
      <c r="G173" s="26">
        <f t="shared" si="38"/>
        <v>0</v>
      </c>
      <c r="H173" s="26">
        <f t="shared" si="39"/>
        <v>0</v>
      </c>
      <c r="I173" s="26">
        <f t="shared" si="40"/>
        <v>0</v>
      </c>
      <c r="J173" s="26">
        <f t="shared" si="41"/>
        <v>0</v>
      </c>
      <c r="K173" s="26">
        <f t="shared" si="42"/>
        <v>0</v>
      </c>
      <c r="L173" s="26">
        <f t="shared" si="43"/>
        <v>0</v>
      </c>
      <c r="M173" s="26">
        <f t="shared" ca="1" si="44"/>
        <v>1.3739372262074434E-3</v>
      </c>
      <c r="N173" s="26">
        <f t="shared" ca="1" si="45"/>
        <v>0</v>
      </c>
      <c r="O173" s="54">
        <f t="shared" ca="1" si="46"/>
        <v>0</v>
      </c>
      <c r="P173" s="26">
        <f t="shared" ca="1" si="47"/>
        <v>0</v>
      </c>
      <c r="Q173" s="26">
        <f t="shared" ca="1" si="48"/>
        <v>0</v>
      </c>
      <c r="R173">
        <f t="shared" ca="1" si="49"/>
        <v>-1.3739372262074434E-3</v>
      </c>
    </row>
    <row r="174" spans="1:18">
      <c r="A174" s="112"/>
      <c r="B174" s="112"/>
      <c r="C174" s="112"/>
      <c r="D174" s="114">
        <f t="shared" si="35"/>
        <v>0</v>
      </c>
      <c r="E174" s="114">
        <f t="shared" si="36"/>
        <v>0</v>
      </c>
      <c r="F174" s="26">
        <f t="shared" si="37"/>
        <v>0</v>
      </c>
      <c r="G174" s="26">
        <f t="shared" si="38"/>
        <v>0</v>
      </c>
      <c r="H174" s="26">
        <f t="shared" si="39"/>
        <v>0</v>
      </c>
      <c r="I174" s="26">
        <f t="shared" si="40"/>
        <v>0</v>
      </c>
      <c r="J174" s="26">
        <f t="shared" si="41"/>
        <v>0</v>
      </c>
      <c r="K174" s="26">
        <f t="shared" si="42"/>
        <v>0</v>
      </c>
      <c r="L174" s="26">
        <f t="shared" si="43"/>
        <v>0</v>
      </c>
      <c r="M174" s="26">
        <f t="shared" ca="1" si="44"/>
        <v>1.3739372262074434E-3</v>
      </c>
      <c r="N174" s="26">
        <f t="shared" ca="1" si="45"/>
        <v>0</v>
      </c>
      <c r="O174" s="54">
        <f t="shared" ca="1" si="46"/>
        <v>0</v>
      </c>
      <c r="P174" s="26">
        <f t="shared" ca="1" si="47"/>
        <v>0</v>
      </c>
      <c r="Q174" s="26">
        <f t="shared" ca="1" si="48"/>
        <v>0</v>
      </c>
      <c r="R174">
        <f t="shared" ca="1" si="49"/>
        <v>-1.3739372262074434E-3</v>
      </c>
    </row>
    <row r="175" spans="1:18">
      <c r="A175" s="112"/>
      <c r="B175" s="112"/>
      <c r="C175" s="112"/>
      <c r="D175" s="114">
        <f t="shared" si="35"/>
        <v>0</v>
      </c>
      <c r="E175" s="114">
        <f t="shared" si="36"/>
        <v>0</v>
      </c>
      <c r="F175" s="26">
        <f t="shared" si="37"/>
        <v>0</v>
      </c>
      <c r="G175" s="26">
        <f t="shared" si="38"/>
        <v>0</v>
      </c>
      <c r="H175" s="26">
        <f t="shared" si="39"/>
        <v>0</v>
      </c>
      <c r="I175" s="26">
        <f t="shared" si="40"/>
        <v>0</v>
      </c>
      <c r="J175" s="26">
        <f t="shared" si="41"/>
        <v>0</v>
      </c>
      <c r="K175" s="26">
        <f t="shared" si="42"/>
        <v>0</v>
      </c>
      <c r="L175" s="26">
        <f t="shared" si="43"/>
        <v>0</v>
      </c>
      <c r="M175" s="26">
        <f t="shared" ca="1" si="44"/>
        <v>1.3739372262074434E-3</v>
      </c>
      <c r="N175" s="26">
        <f t="shared" ca="1" si="45"/>
        <v>0</v>
      </c>
      <c r="O175" s="54">
        <f t="shared" ca="1" si="46"/>
        <v>0</v>
      </c>
      <c r="P175" s="26">
        <f t="shared" ca="1" si="47"/>
        <v>0</v>
      </c>
      <c r="Q175" s="26">
        <f t="shared" ca="1" si="48"/>
        <v>0</v>
      </c>
      <c r="R175">
        <f t="shared" ca="1" si="49"/>
        <v>-1.3739372262074434E-3</v>
      </c>
    </row>
    <row r="176" spans="1:18">
      <c r="A176" s="112"/>
      <c r="B176" s="112"/>
      <c r="C176" s="112"/>
      <c r="D176" s="114">
        <f t="shared" si="35"/>
        <v>0</v>
      </c>
      <c r="E176" s="114">
        <f t="shared" si="36"/>
        <v>0</v>
      </c>
      <c r="F176" s="26">
        <f t="shared" si="37"/>
        <v>0</v>
      </c>
      <c r="G176" s="26">
        <f t="shared" si="38"/>
        <v>0</v>
      </c>
      <c r="H176" s="26">
        <f t="shared" si="39"/>
        <v>0</v>
      </c>
      <c r="I176" s="26">
        <f t="shared" si="40"/>
        <v>0</v>
      </c>
      <c r="J176" s="26">
        <f t="shared" si="41"/>
        <v>0</v>
      </c>
      <c r="K176" s="26">
        <f t="shared" si="42"/>
        <v>0</v>
      </c>
      <c r="L176" s="26">
        <f t="shared" si="43"/>
        <v>0</v>
      </c>
      <c r="M176" s="26">
        <f t="shared" ca="1" si="44"/>
        <v>1.3739372262074434E-3</v>
      </c>
      <c r="N176" s="26">
        <f t="shared" ca="1" si="45"/>
        <v>0</v>
      </c>
      <c r="O176" s="54">
        <f t="shared" ca="1" si="46"/>
        <v>0</v>
      </c>
      <c r="P176" s="26">
        <f t="shared" ca="1" si="47"/>
        <v>0</v>
      </c>
      <c r="Q176" s="26">
        <f t="shared" ca="1" si="48"/>
        <v>0</v>
      </c>
      <c r="R176">
        <f t="shared" ca="1" si="49"/>
        <v>-1.3739372262074434E-3</v>
      </c>
    </row>
    <row r="177" spans="1:18">
      <c r="A177" s="112"/>
      <c r="B177" s="112"/>
      <c r="C177" s="112"/>
      <c r="D177" s="114">
        <f t="shared" si="35"/>
        <v>0</v>
      </c>
      <c r="E177" s="114">
        <f t="shared" si="36"/>
        <v>0</v>
      </c>
      <c r="F177" s="26">
        <f t="shared" si="37"/>
        <v>0</v>
      </c>
      <c r="G177" s="26">
        <f t="shared" si="38"/>
        <v>0</v>
      </c>
      <c r="H177" s="26">
        <f t="shared" si="39"/>
        <v>0</v>
      </c>
      <c r="I177" s="26">
        <f t="shared" si="40"/>
        <v>0</v>
      </c>
      <c r="J177" s="26">
        <f t="shared" si="41"/>
        <v>0</v>
      </c>
      <c r="K177" s="26">
        <f t="shared" si="42"/>
        <v>0</v>
      </c>
      <c r="L177" s="26">
        <f t="shared" si="43"/>
        <v>0</v>
      </c>
      <c r="M177" s="26">
        <f t="shared" ca="1" si="44"/>
        <v>1.3739372262074434E-3</v>
      </c>
      <c r="N177" s="26">
        <f t="shared" ca="1" si="45"/>
        <v>0</v>
      </c>
      <c r="O177" s="54">
        <f t="shared" ca="1" si="46"/>
        <v>0</v>
      </c>
      <c r="P177" s="26">
        <f t="shared" ca="1" si="47"/>
        <v>0</v>
      </c>
      <c r="Q177" s="26">
        <f t="shared" ca="1" si="48"/>
        <v>0</v>
      </c>
      <c r="R177">
        <f t="shared" ca="1" si="49"/>
        <v>-1.3739372262074434E-3</v>
      </c>
    </row>
    <row r="178" spans="1:18">
      <c r="A178" s="112"/>
      <c r="B178" s="112"/>
      <c r="C178" s="112"/>
      <c r="D178" s="114">
        <f t="shared" si="35"/>
        <v>0</v>
      </c>
      <c r="E178" s="114">
        <f t="shared" si="36"/>
        <v>0</v>
      </c>
      <c r="F178" s="26">
        <f t="shared" si="37"/>
        <v>0</v>
      </c>
      <c r="G178" s="26">
        <f t="shared" si="38"/>
        <v>0</v>
      </c>
      <c r="H178" s="26">
        <f t="shared" si="39"/>
        <v>0</v>
      </c>
      <c r="I178" s="26">
        <f t="shared" si="40"/>
        <v>0</v>
      </c>
      <c r="J178" s="26">
        <f t="shared" si="41"/>
        <v>0</v>
      </c>
      <c r="K178" s="26">
        <f t="shared" si="42"/>
        <v>0</v>
      </c>
      <c r="L178" s="26">
        <f t="shared" si="43"/>
        <v>0</v>
      </c>
      <c r="M178" s="26">
        <f t="shared" ca="1" si="44"/>
        <v>1.3739372262074434E-3</v>
      </c>
      <c r="N178" s="26">
        <f t="shared" ca="1" si="45"/>
        <v>0</v>
      </c>
      <c r="O178" s="54">
        <f t="shared" ca="1" si="46"/>
        <v>0</v>
      </c>
      <c r="P178" s="26">
        <f t="shared" ca="1" si="47"/>
        <v>0</v>
      </c>
      <c r="Q178" s="26">
        <f t="shared" ca="1" si="48"/>
        <v>0</v>
      </c>
      <c r="R178">
        <f t="shared" ca="1" si="49"/>
        <v>-1.3739372262074434E-3</v>
      </c>
    </row>
    <row r="179" spans="1:18">
      <c r="A179" s="112"/>
      <c r="B179" s="112"/>
      <c r="C179" s="112"/>
      <c r="D179" s="114">
        <f t="shared" si="35"/>
        <v>0</v>
      </c>
      <c r="E179" s="114">
        <f t="shared" si="36"/>
        <v>0</v>
      </c>
      <c r="F179" s="26">
        <f t="shared" si="37"/>
        <v>0</v>
      </c>
      <c r="G179" s="26">
        <f t="shared" si="38"/>
        <v>0</v>
      </c>
      <c r="H179" s="26">
        <f t="shared" si="39"/>
        <v>0</v>
      </c>
      <c r="I179" s="26">
        <f t="shared" si="40"/>
        <v>0</v>
      </c>
      <c r="J179" s="26">
        <f t="shared" si="41"/>
        <v>0</v>
      </c>
      <c r="K179" s="26">
        <f t="shared" si="42"/>
        <v>0</v>
      </c>
      <c r="L179" s="26">
        <f t="shared" si="43"/>
        <v>0</v>
      </c>
      <c r="M179" s="26">
        <f t="shared" ca="1" si="44"/>
        <v>1.3739372262074434E-3</v>
      </c>
      <c r="N179" s="26">
        <f t="shared" ca="1" si="45"/>
        <v>0</v>
      </c>
      <c r="O179" s="54">
        <f t="shared" ca="1" si="46"/>
        <v>0</v>
      </c>
      <c r="P179" s="26">
        <f t="shared" ca="1" si="47"/>
        <v>0</v>
      </c>
      <c r="Q179" s="26">
        <f t="shared" ca="1" si="48"/>
        <v>0</v>
      </c>
      <c r="R179">
        <f t="shared" ca="1" si="49"/>
        <v>-1.3739372262074434E-3</v>
      </c>
    </row>
    <row r="180" spans="1:18">
      <c r="A180" s="112"/>
      <c r="B180" s="112"/>
      <c r="C180" s="112"/>
      <c r="D180" s="114">
        <f t="shared" si="35"/>
        <v>0</v>
      </c>
      <c r="E180" s="114">
        <f t="shared" si="36"/>
        <v>0</v>
      </c>
      <c r="F180" s="26">
        <f t="shared" si="37"/>
        <v>0</v>
      </c>
      <c r="G180" s="26">
        <f t="shared" si="38"/>
        <v>0</v>
      </c>
      <c r="H180" s="26">
        <f t="shared" si="39"/>
        <v>0</v>
      </c>
      <c r="I180" s="26">
        <f t="shared" si="40"/>
        <v>0</v>
      </c>
      <c r="J180" s="26">
        <f t="shared" si="41"/>
        <v>0</v>
      </c>
      <c r="K180" s="26">
        <f t="shared" si="42"/>
        <v>0</v>
      </c>
      <c r="L180" s="26">
        <f t="shared" si="43"/>
        <v>0</v>
      </c>
      <c r="M180" s="26">
        <f t="shared" ca="1" si="44"/>
        <v>1.3739372262074434E-3</v>
      </c>
      <c r="N180" s="26">
        <f t="shared" ca="1" si="45"/>
        <v>0</v>
      </c>
      <c r="O180" s="54">
        <f t="shared" ca="1" si="46"/>
        <v>0</v>
      </c>
      <c r="P180" s="26">
        <f t="shared" ca="1" si="47"/>
        <v>0</v>
      </c>
      <c r="Q180" s="26">
        <f t="shared" ca="1" si="48"/>
        <v>0</v>
      </c>
      <c r="R180">
        <f t="shared" ca="1" si="49"/>
        <v>-1.3739372262074434E-3</v>
      </c>
    </row>
    <row r="181" spans="1:18">
      <c r="A181" s="112"/>
      <c r="B181" s="112"/>
      <c r="C181" s="112"/>
      <c r="D181" s="114">
        <f t="shared" si="35"/>
        <v>0</v>
      </c>
      <c r="E181" s="114">
        <f t="shared" si="36"/>
        <v>0</v>
      </c>
      <c r="F181" s="26">
        <f t="shared" si="37"/>
        <v>0</v>
      </c>
      <c r="G181" s="26">
        <f t="shared" si="38"/>
        <v>0</v>
      </c>
      <c r="H181" s="26">
        <f t="shared" si="39"/>
        <v>0</v>
      </c>
      <c r="I181" s="26">
        <f t="shared" si="40"/>
        <v>0</v>
      </c>
      <c r="J181" s="26">
        <f t="shared" si="41"/>
        <v>0</v>
      </c>
      <c r="K181" s="26">
        <f t="shared" si="42"/>
        <v>0</v>
      </c>
      <c r="L181" s="26">
        <f t="shared" si="43"/>
        <v>0</v>
      </c>
      <c r="M181" s="26">
        <f t="shared" ca="1" si="44"/>
        <v>1.3739372262074434E-3</v>
      </c>
      <c r="N181" s="26">
        <f t="shared" ca="1" si="45"/>
        <v>0</v>
      </c>
      <c r="O181" s="54">
        <f t="shared" ca="1" si="46"/>
        <v>0</v>
      </c>
      <c r="P181" s="26">
        <f t="shared" ca="1" si="47"/>
        <v>0</v>
      </c>
      <c r="Q181" s="26">
        <f t="shared" ca="1" si="48"/>
        <v>0</v>
      </c>
      <c r="R181">
        <f t="shared" ca="1" si="49"/>
        <v>-1.3739372262074434E-3</v>
      </c>
    </row>
    <row r="182" spans="1:18">
      <c r="A182" s="112"/>
      <c r="B182" s="112"/>
      <c r="C182" s="112"/>
      <c r="D182" s="114">
        <f t="shared" si="35"/>
        <v>0</v>
      </c>
      <c r="E182" s="114">
        <f t="shared" si="36"/>
        <v>0</v>
      </c>
      <c r="F182" s="26">
        <f t="shared" si="37"/>
        <v>0</v>
      </c>
      <c r="G182" s="26">
        <f t="shared" si="38"/>
        <v>0</v>
      </c>
      <c r="H182" s="26">
        <f t="shared" si="39"/>
        <v>0</v>
      </c>
      <c r="I182" s="26">
        <f t="shared" si="40"/>
        <v>0</v>
      </c>
      <c r="J182" s="26">
        <f t="shared" si="41"/>
        <v>0</v>
      </c>
      <c r="K182" s="26">
        <f t="shared" si="42"/>
        <v>0</v>
      </c>
      <c r="L182" s="26">
        <f t="shared" si="43"/>
        <v>0</v>
      </c>
      <c r="M182" s="26">
        <f t="shared" ca="1" si="44"/>
        <v>1.3739372262074434E-3</v>
      </c>
      <c r="N182" s="26">
        <f t="shared" ca="1" si="45"/>
        <v>0</v>
      </c>
      <c r="O182" s="54">
        <f t="shared" ca="1" si="46"/>
        <v>0</v>
      </c>
      <c r="P182" s="26">
        <f t="shared" ca="1" si="47"/>
        <v>0</v>
      </c>
      <c r="Q182" s="26">
        <f t="shared" ca="1" si="48"/>
        <v>0</v>
      </c>
      <c r="R182">
        <f t="shared" ca="1" si="49"/>
        <v>-1.3739372262074434E-3</v>
      </c>
    </row>
    <row r="183" spans="1:18">
      <c r="A183" s="112"/>
      <c r="B183" s="112"/>
      <c r="C183" s="112"/>
      <c r="D183" s="114">
        <f t="shared" si="35"/>
        <v>0</v>
      </c>
      <c r="E183" s="114">
        <f t="shared" si="36"/>
        <v>0</v>
      </c>
      <c r="F183" s="26">
        <f t="shared" si="37"/>
        <v>0</v>
      </c>
      <c r="G183" s="26">
        <f t="shared" si="38"/>
        <v>0</v>
      </c>
      <c r="H183" s="26">
        <f t="shared" si="39"/>
        <v>0</v>
      </c>
      <c r="I183" s="26">
        <f t="shared" si="40"/>
        <v>0</v>
      </c>
      <c r="J183" s="26">
        <f t="shared" si="41"/>
        <v>0</v>
      </c>
      <c r="K183" s="26">
        <f t="shared" si="42"/>
        <v>0</v>
      </c>
      <c r="L183" s="26">
        <f t="shared" si="43"/>
        <v>0</v>
      </c>
      <c r="M183" s="26">
        <f t="shared" ca="1" si="44"/>
        <v>1.3739372262074434E-3</v>
      </c>
      <c r="N183" s="26">
        <f t="shared" ca="1" si="45"/>
        <v>0</v>
      </c>
      <c r="O183" s="54">
        <f t="shared" ca="1" si="46"/>
        <v>0</v>
      </c>
      <c r="P183" s="26">
        <f t="shared" ca="1" si="47"/>
        <v>0</v>
      </c>
      <c r="Q183" s="26">
        <f t="shared" ca="1" si="48"/>
        <v>0</v>
      </c>
      <c r="R183">
        <f t="shared" ca="1" si="49"/>
        <v>-1.3739372262074434E-3</v>
      </c>
    </row>
    <row r="184" spans="1:18">
      <c r="A184" s="112"/>
      <c r="B184" s="112"/>
      <c r="C184" s="112"/>
      <c r="D184" s="114">
        <f t="shared" si="35"/>
        <v>0</v>
      </c>
      <c r="E184" s="114">
        <f t="shared" si="36"/>
        <v>0</v>
      </c>
      <c r="F184" s="26">
        <f t="shared" si="37"/>
        <v>0</v>
      </c>
      <c r="G184" s="26">
        <f t="shared" si="38"/>
        <v>0</v>
      </c>
      <c r="H184" s="26">
        <f t="shared" si="39"/>
        <v>0</v>
      </c>
      <c r="I184" s="26">
        <f t="shared" si="40"/>
        <v>0</v>
      </c>
      <c r="J184" s="26">
        <f t="shared" si="41"/>
        <v>0</v>
      </c>
      <c r="K184" s="26">
        <f t="shared" si="42"/>
        <v>0</v>
      </c>
      <c r="L184" s="26">
        <f t="shared" si="43"/>
        <v>0</v>
      </c>
      <c r="M184" s="26">
        <f t="shared" ca="1" si="44"/>
        <v>1.3739372262074434E-3</v>
      </c>
      <c r="N184" s="26">
        <f t="shared" ca="1" si="45"/>
        <v>0</v>
      </c>
      <c r="O184" s="54">
        <f t="shared" ca="1" si="46"/>
        <v>0</v>
      </c>
      <c r="P184" s="26">
        <f t="shared" ca="1" si="47"/>
        <v>0</v>
      </c>
      <c r="Q184" s="26">
        <f t="shared" ca="1" si="48"/>
        <v>0</v>
      </c>
      <c r="R184">
        <f t="shared" ca="1" si="49"/>
        <v>-1.3739372262074434E-3</v>
      </c>
    </row>
    <row r="185" spans="1:18">
      <c r="A185" s="112"/>
      <c r="B185" s="112"/>
      <c r="C185" s="112"/>
      <c r="D185" s="114">
        <f t="shared" si="35"/>
        <v>0</v>
      </c>
      <c r="E185" s="114">
        <f t="shared" si="36"/>
        <v>0</v>
      </c>
      <c r="F185" s="26">
        <f t="shared" si="37"/>
        <v>0</v>
      </c>
      <c r="G185" s="26">
        <f t="shared" si="38"/>
        <v>0</v>
      </c>
      <c r="H185" s="26">
        <f t="shared" si="39"/>
        <v>0</v>
      </c>
      <c r="I185" s="26">
        <f t="shared" si="40"/>
        <v>0</v>
      </c>
      <c r="J185" s="26">
        <f t="shared" si="41"/>
        <v>0</v>
      </c>
      <c r="K185" s="26">
        <f t="shared" si="42"/>
        <v>0</v>
      </c>
      <c r="L185" s="26">
        <f t="shared" si="43"/>
        <v>0</v>
      </c>
      <c r="M185" s="26">
        <f t="shared" ca="1" si="44"/>
        <v>1.3739372262074434E-3</v>
      </c>
      <c r="N185" s="26">
        <f t="shared" ca="1" si="45"/>
        <v>0</v>
      </c>
      <c r="O185" s="54">
        <f t="shared" ca="1" si="46"/>
        <v>0</v>
      </c>
      <c r="P185" s="26">
        <f t="shared" ca="1" si="47"/>
        <v>0</v>
      </c>
      <c r="Q185" s="26">
        <f t="shared" ca="1" si="48"/>
        <v>0</v>
      </c>
      <c r="R185">
        <f t="shared" ca="1" si="49"/>
        <v>-1.3739372262074434E-3</v>
      </c>
    </row>
    <row r="186" spans="1:18">
      <c r="A186" s="112"/>
      <c r="B186" s="112"/>
      <c r="C186" s="112"/>
      <c r="D186" s="114">
        <f t="shared" si="35"/>
        <v>0</v>
      </c>
      <c r="E186" s="114">
        <f t="shared" si="36"/>
        <v>0</v>
      </c>
      <c r="F186" s="26">
        <f t="shared" si="37"/>
        <v>0</v>
      </c>
      <c r="G186" s="26">
        <f t="shared" si="38"/>
        <v>0</v>
      </c>
      <c r="H186" s="26">
        <f t="shared" si="39"/>
        <v>0</v>
      </c>
      <c r="I186" s="26">
        <f t="shared" si="40"/>
        <v>0</v>
      </c>
      <c r="J186" s="26">
        <f t="shared" si="41"/>
        <v>0</v>
      </c>
      <c r="K186" s="26">
        <f t="shared" si="42"/>
        <v>0</v>
      </c>
      <c r="L186" s="26">
        <f t="shared" si="43"/>
        <v>0</v>
      </c>
      <c r="M186" s="26">
        <f t="shared" ca="1" si="44"/>
        <v>1.3739372262074434E-3</v>
      </c>
      <c r="N186" s="26">
        <f t="shared" ca="1" si="45"/>
        <v>0</v>
      </c>
      <c r="O186" s="54">
        <f t="shared" ca="1" si="46"/>
        <v>0</v>
      </c>
      <c r="P186" s="26">
        <f t="shared" ca="1" si="47"/>
        <v>0</v>
      </c>
      <c r="Q186" s="26">
        <f t="shared" ca="1" si="48"/>
        <v>0</v>
      </c>
      <c r="R186">
        <f t="shared" ca="1" si="49"/>
        <v>-1.3739372262074434E-3</v>
      </c>
    </row>
    <row r="187" spans="1:18">
      <c r="A187" s="112"/>
      <c r="B187" s="112"/>
      <c r="C187" s="112"/>
      <c r="D187" s="114">
        <f t="shared" si="35"/>
        <v>0</v>
      </c>
      <c r="E187" s="114">
        <f t="shared" si="36"/>
        <v>0</v>
      </c>
      <c r="F187" s="26">
        <f t="shared" si="37"/>
        <v>0</v>
      </c>
      <c r="G187" s="26">
        <f t="shared" si="38"/>
        <v>0</v>
      </c>
      <c r="H187" s="26">
        <f t="shared" si="39"/>
        <v>0</v>
      </c>
      <c r="I187" s="26">
        <f t="shared" si="40"/>
        <v>0</v>
      </c>
      <c r="J187" s="26">
        <f t="shared" si="41"/>
        <v>0</v>
      </c>
      <c r="K187" s="26">
        <f t="shared" si="42"/>
        <v>0</v>
      </c>
      <c r="L187" s="26">
        <f t="shared" si="43"/>
        <v>0</v>
      </c>
      <c r="M187" s="26">
        <f t="shared" ca="1" si="44"/>
        <v>1.3739372262074434E-3</v>
      </c>
      <c r="N187" s="26">
        <f t="shared" ca="1" si="45"/>
        <v>0</v>
      </c>
      <c r="O187" s="54">
        <f t="shared" ca="1" si="46"/>
        <v>0</v>
      </c>
      <c r="P187" s="26">
        <f t="shared" ca="1" si="47"/>
        <v>0</v>
      </c>
      <c r="Q187" s="26">
        <f t="shared" ca="1" si="48"/>
        <v>0</v>
      </c>
      <c r="R187">
        <f t="shared" ca="1" si="49"/>
        <v>-1.3739372262074434E-3</v>
      </c>
    </row>
    <row r="188" spans="1:18">
      <c r="A188" s="112"/>
      <c r="B188" s="112"/>
      <c r="C188" s="112"/>
      <c r="D188" s="114">
        <f t="shared" si="35"/>
        <v>0</v>
      </c>
      <c r="E188" s="114">
        <f t="shared" si="36"/>
        <v>0</v>
      </c>
      <c r="F188" s="26">
        <f t="shared" si="37"/>
        <v>0</v>
      </c>
      <c r="G188" s="26">
        <f t="shared" si="38"/>
        <v>0</v>
      </c>
      <c r="H188" s="26">
        <f t="shared" si="39"/>
        <v>0</v>
      </c>
      <c r="I188" s="26">
        <f t="shared" si="40"/>
        <v>0</v>
      </c>
      <c r="J188" s="26">
        <f t="shared" si="41"/>
        <v>0</v>
      </c>
      <c r="K188" s="26">
        <f t="shared" si="42"/>
        <v>0</v>
      </c>
      <c r="L188" s="26">
        <f t="shared" si="43"/>
        <v>0</v>
      </c>
      <c r="M188" s="26">
        <f t="shared" ca="1" si="44"/>
        <v>1.3739372262074434E-3</v>
      </c>
      <c r="N188" s="26">
        <f t="shared" ca="1" si="45"/>
        <v>0</v>
      </c>
      <c r="O188" s="54">
        <f t="shared" ca="1" si="46"/>
        <v>0</v>
      </c>
      <c r="P188" s="26">
        <f t="shared" ca="1" si="47"/>
        <v>0</v>
      </c>
      <c r="Q188" s="26">
        <f t="shared" ca="1" si="48"/>
        <v>0</v>
      </c>
      <c r="R188">
        <f t="shared" ca="1" si="49"/>
        <v>-1.3739372262074434E-3</v>
      </c>
    </row>
    <row r="189" spans="1:18">
      <c r="A189" s="112"/>
      <c r="B189" s="112"/>
      <c r="C189" s="112"/>
      <c r="D189" s="114">
        <f t="shared" si="35"/>
        <v>0</v>
      </c>
      <c r="E189" s="114">
        <f t="shared" si="36"/>
        <v>0</v>
      </c>
      <c r="F189" s="26">
        <f t="shared" si="37"/>
        <v>0</v>
      </c>
      <c r="G189" s="26">
        <f t="shared" si="38"/>
        <v>0</v>
      </c>
      <c r="H189" s="26">
        <f t="shared" si="39"/>
        <v>0</v>
      </c>
      <c r="I189" s="26">
        <f t="shared" si="40"/>
        <v>0</v>
      </c>
      <c r="J189" s="26">
        <f t="shared" si="41"/>
        <v>0</v>
      </c>
      <c r="K189" s="26">
        <f t="shared" si="42"/>
        <v>0</v>
      </c>
      <c r="L189" s="26">
        <f t="shared" si="43"/>
        <v>0</v>
      </c>
      <c r="M189" s="26">
        <f t="shared" ca="1" si="44"/>
        <v>1.3739372262074434E-3</v>
      </c>
      <c r="N189" s="26">
        <f t="shared" ca="1" si="45"/>
        <v>0</v>
      </c>
      <c r="O189" s="54">
        <f t="shared" ca="1" si="46"/>
        <v>0</v>
      </c>
      <c r="P189" s="26">
        <f t="shared" ca="1" si="47"/>
        <v>0</v>
      </c>
      <c r="Q189" s="26">
        <f t="shared" ca="1" si="48"/>
        <v>0</v>
      </c>
      <c r="R189">
        <f t="shared" ca="1" si="49"/>
        <v>-1.3739372262074434E-3</v>
      </c>
    </row>
    <row r="190" spans="1:18">
      <c r="A190" s="112"/>
      <c r="B190" s="112"/>
      <c r="C190" s="112"/>
      <c r="D190" s="114">
        <f t="shared" si="35"/>
        <v>0</v>
      </c>
      <c r="E190" s="114">
        <f t="shared" si="36"/>
        <v>0</v>
      </c>
      <c r="F190" s="26">
        <f t="shared" si="37"/>
        <v>0</v>
      </c>
      <c r="G190" s="26">
        <f t="shared" si="38"/>
        <v>0</v>
      </c>
      <c r="H190" s="26">
        <f t="shared" si="39"/>
        <v>0</v>
      </c>
      <c r="I190" s="26">
        <f t="shared" si="40"/>
        <v>0</v>
      </c>
      <c r="J190" s="26">
        <f t="shared" si="41"/>
        <v>0</v>
      </c>
      <c r="K190" s="26">
        <f t="shared" si="42"/>
        <v>0</v>
      </c>
      <c r="L190" s="26">
        <f t="shared" si="43"/>
        <v>0</v>
      </c>
      <c r="M190" s="26">
        <f t="shared" ca="1" si="44"/>
        <v>1.3739372262074434E-3</v>
      </c>
      <c r="N190" s="26">
        <f t="shared" ca="1" si="45"/>
        <v>0</v>
      </c>
      <c r="O190" s="54">
        <f t="shared" ca="1" si="46"/>
        <v>0</v>
      </c>
      <c r="P190" s="26">
        <f t="shared" ca="1" si="47"/>
        <v>0</v>
      </c>
      <c r="Q190" s="26">
        <f t="shared" ca="1" si="48"/>
        <v>0</v>
      </c>
      <c r="R190">
        <f t="shared" ca="1" si="49"/>
        <v>-1.3739372262074434E-3</v>
      </c>
    </row>
    <row r="191" spans="1:18">
      <c r="A191" s="112"/>
      <c r="B191" s="112"/>
      <c r="C191" s="112"/>
      <c r="D191" s="114">
        <f t="shared" si="35"/>
        <v>0</v>
      </c>
      <c r="E191" s="114">
        <f t="shared" si="36"/>
        <v>0</v>
      </c>
      <c r="F191" s="26">
        <f t="shared" si="37"/>
        <v>0</v>
      </c>
      <c r="G191" s="26">
        <f t="shared" si="38"/>
        <v>0</v>
      </c>
      <c r="H191" s="26">
        <f t="shared" si="39"/>
        <v>0</v>
      </c>
      <c r="I191" s="26">
        <f t="shared" si="40"/>
        <v>0</v>
      </c>
      <c r="J191" s="26">
        <f t="shared" si="41"/>
        <v>0</v>
      </c>
      <c r="K191" s="26">
        <f t="shared" si="42"/>
        <v>0</v>
      </c>
      <c r="L191" s="26">
        <f t="shared" si="43"/>
        <v>0</v>
      </c>
      <c r="M191" s="26">
        <f t="shared" ca="1" si="44"/>
        <v>1.3739372262074434E-3</v>
      </c>
      <c r="N191" s="26">
        <f t="shared" ca="1" si="45"/>
        <v>0</v>
      </c>
      <c r="O191" s="54">
        <f t="shared" ca="1" si="46"/>
        <v>0</v>
      </c>
      <c r="P191" s="26">
        <f t="shared" ca="1" si="47"/>
        <v>0</v>
      </c>
      <c r="Q191" s="26">
        <f t="shared" ca="1" si="48"/>
        <v>0</v>
      </c>
      <c r="R191">
        <f t="shared" ca="1" si="49"/>
        <v>-1.3739372262074434E-3</v>
      </c>
    </row>
    <row r="192" spans="1:18">
      <c r="A192" s="112"/>
      <c r="B192" s="112"/>
      <c r="C192" s="112"/>
      <c r="D192" s="114">
        <f t="shared" si="35"/>
        <v>0</v>
      </c>
      <c r="E192" s="114">
        <f t="shared" si="36"/>
        <v>0</v>
      </c>
      <c r="F192" s="26">
        <f t="shared" si="37"/>
        <v>0</v>
      </c>
      <c r="G192" s="26">
        <f t="shared" si="38"/>
        <v>0</v>
      </c>
      <c r="H192" s="26">
        <f t="shared" si="39"/>
        <v>0</v>
      </c>
      <c r="I192" s="26">
        <f t="shared" si="40"/>
        <v>0</v>
      </c>
      <c r="J192" s="26">
        <f t="shared" si="41"/>
        <v>0</v>
      </c>
      <c r="K192" s="26">
        <f t="shared" si="42"/>
        <v>0</v>
      </c>
      <c r="L192" s="26">
        <f t="shared" si="43"/>
        <v>0</v>
      </c>
      <c r="M192" s="26">
        <f t="shared" ca="1" si="44"/>
        <v>1.3739372262074434E-3</v>
      </c>
      <c r="N192" s="26">
        <f t="shared" ca="1" si="45"/>
        <v>0</v>
      </c>
      <c r="O192" s="54">
        <f t="shared" ca="1" si="46"/>
        <v>0</v>
      </c>
      <c r="P192" s="26">
        <f t="shared" ca="1" si="47"/>
        <v>0</v>
      </c>
      <c r="Q192" s="26">
        <f t="shared" ca="1" si="48"/>
        <v>0</v>
      </c>
      <c r="R192">
        <f t="shared" ca="1" si="49"/>
        <v>-1.3739372262074434E-3</v>
      </c>
    </row>
    <row r="193" spans="1:18">
      <c r="A193" s="112"/>
      <c r="B193" s="112"/>
      <c r="C193" s="112"/>
      <c r="D193" s="114">
        <f t="shared" si="35"/>
        <v>0</v>
      </c>
      <c r="E193" s="114">
        <f t="shared" si="36"/>
        <v>0</v>
      </c>
      <c r="F193" s="26">
        <f t="shared" si="37"/>
        <v>0</v>
      </c>
      <c r="G193" s="26">
        <f t="shared" si="38"/>
        <v>0</v>
      </c>
      <c r="H193" s="26">
        <f t="shared" si="39"/>
        <v>0</v>
      </c>
      <c r="I193" s="26">
        <f t="shared" si="40"/>
        <v>0</v>
      </c>
      <c r="J193" s="26">
        <f t="shared" si="41"/>
        <v>0</v>
      </c>
      <c r="K193" s="26">
        <f t="shared" si="42"/>
        <v>0</v>
      </c>
      <c r="L193" s="26">
        <f t="shared" si="43"/>
        <v>0</v>
      </c>
      <c r="M193" s="26">
        <f t="shared" ca="1" si="44"/>
        <v>1.3739372262074434E-3</v>
      </c>
      <c r="N193" s="26">
        <f t="shared" ca="1" si="45"/>
        <v>0</v>
      </c>
      <c r="O193" s="54">
        <f t="shared" ca="1" si="46"/>
        <v>0</v>
      </c>
      <c r="P193" s="26">
        <f t="shared" ca="1" si="47"/>
        <v>0</v>
      </c>
      <c r="Q193" s="26">
        <f t="shared" ca="1" si="48"/>
        <v>0</v>
      </c>
      <c r="R193">
        <f t="shared" ca="1" si="49"/>
        <v>-1.3739372262074434E-3</v>
      </c>
    </row>
    <row r="194" spans="1:18">
      <c r="A194" s="112"/>
      <c r="B194" s="112"/>
      <c r="C194" s="112"/>
      <c r="D194" s="114">
        <f t="shared" si="35"/>
        <v>0</v>
      </c>
      <c r="E194" s="114">
        <f t="shared" si="36"/>
        <v>0</v>
      </c>
      <c r="F194" s="26">
        <f t="shared" si="37"/>
        <v>0</v>
      </c>
      <c r="G194" s="26">
        <f t="shared" si="38"/>
        <v>0</v>
      </c>
      <c r="H194" s="26">
        <f t="shared" si="39"/>
        <v>0</v>
      </c>
      <c r="I194" s="26">
        <f t="shared" si="40"/>
        <v>0</v>
      </c>
      <c r="J194" s="26">
        <f t="shared" si="41"/>
        <v>0</v>
      </c>
      <c r="K194" s="26">
        <f t="shared" si="42"/>
        <v>0</v>
      </c>
      <c r="L194" s="26">
        <f t="shared" si="43"/>
        <v>0</v>
      </c>
      <c r="M194" s="26">
        <f t="shared" ca="1" si="44"/>
        <v>1.3739372262074434E-3</v>
      </c>
      <c r="N194" s="26">
        <f t="shared" ca="1" si="45"/>
        <v>0</v>
      </c>
      <c r="O194" s="54">
        <f t="shared" ca="1" si="46"/>
        <v>0</v>
      </c>
      <c r="P194" s="26">
        <f t="shared" ca="1" si="47"/>
        <v>0</v>
      </c>
      <c r="Q194" s="26">
        <f t="shared" ca="1" si="48"/>
        <v>0</v>
      </c>
      <c r="R194">
        <f t="shared" ca="1" si="49"/>
        <v>-1.3739372262074434E-3</v>
      </c>
    </row>
    <row r="195" spans="1:18">
      <c r="A195" s="112"/>
      <c r="B195" s="112"/>
      <c r="C195" s="112"/>
      <c r="D195" s="114">
        <f t="shared" si="35"/>
        <v>0</v>
      </c>
      <c r="E195" s="114">
        <f t="shared" si="36"/>
        <v>0</v>
      </c>
      <c r="F195" s="26">
        <f t="shared" si="37"/>
        <v>0</v>
      </c>
      <c r="G195" s="26">
        <f t="shared" si="38"/>
        <v>0</v>
      </c>
      <c r="H195" s="26">
        <f t="shared" si="39"/>
        <v>0</v>
      </c>
      <c r="I195" s="26">
        <f t="shared" si="40"/>
        <v>0</v>
      </c>
      <c r="J195" s="26">
        <f t="shared" si="41"/>
        <v>0</v>
      </c>
      <c r="K195" s="26">
        <f t="shared" si="42"/>
        <v>0</v>
      </c>
      <c r="L195" s="26">
        <f t="shared" si="43"/>
        <v>0</v>
      </c>
      <c r="M195" s="26">
        <f t="shared" ca="1" si="44"/>
        <v>1.3739372262074434E-3</v>
      </c>
      <c r="N195" s="26">
        <f t="shared" ca="1" si="45"/>
        <v>0</v>
      </c>
      <c r="O195" s="54">
        <f t="shared" ca="1" si="46"/>
        <v>0</v>
      </c>
      <c r="P195" s="26">
        <f t="shared" ca="1" si="47"/>
        <v>0</v>
      </c>
      <c r="Q195" s="26">
        <f t="shared" ca="1" si="48"/>
        <v>0</v>
      </c>
      <c r="R195">
        <f t="shared" ca="1" si="49"/>
        <v>-1.3739372262074434E-3</v>
      </c>
    </row>
    <row r="196" spans="1:18">
      <c r="A196" s="112"/>
      <c r="B196" s="112"/>
      <c r="C196" s="112"/>
      <c r="D196" s="114">
        <f t="shared" si="35"/>
        <v>0</v>
      </c>
      <c r="E196" s="114">
        <f t="shared" si="36"/>
        <v>0</v>
      </c>
      <c r="F196" s="26">
        <f t="shared" si="37"/>
        <v>0</v>
      </c>
      <c r="G196" s="26">
        <f t="shared" si="38"/>
        <v>0</v>
      </c>
      <c r="H196" s="26">
        <f t="shared" si="39"/>
        <v>0</v>
      </c>
      <c r="I196" s="26">
        <f t="shared" si="40"/>
        <v>0</v>
      </c>
      <c r="J196" s="26">
        <f t="shared" si="41"/>
        <v>0</v>
      </c>
      <c r="K196" s="26">
        <f t="shared" si="42"/>
        <v>0</v>
      </c>
      <c r="L196" s="26">
        <f t="shared" si="43"/>
        <v>0</v>
      </c>
      <c r="M196" s="26">
        <f t="shared" ca="1" si="44"/>
        <v>1.3739372262074434E-3</v>
      </c>
      <c r="N196" s="26">
        <f t="shared" ca="1" si="45"/>
        <v>0</v>
      </c>
      <c r="O196" s="54">
        <f t="shared" ca="1" si="46"/>
        <v>0</v>
      </c>
      <c r="P196" s="26">
        <f t="shared" ca="1" si="47"/>
        <v>0</v>
      </c>
      <c r="Q196" s="26">
        <f t="shared" ca="1" si="48"/>
        <v>0</v>
      </c>
      <c r="R196">
        <f t="shared" ca="1" si="49"/>
        <v>-1.3739372262074434E-3</v>
      </c>
    </row>
    <row r="197" spans="1:18">
      <c r="A197" s="112"/>
      <c r="B197" s="112"/>
      <c r="C197" s="112"/>
      <c r="D197" s="114">
        <f t="shared" si="35"/>
        <v>0</v>
      </c>
      <c r="E197" s="114">
        <f t="shared" si="36"/>
        <v>0</v>
      </c>
      <c r="F197" s="26">
        <f t="shared" si="37"/>
        <v>0</v>
      </c>
      <c r="G197" s="26">
        <f t="shared" si="38"/>
        <v>0</v>
      </c>
      <c r="H197" s="26">
        <f t="shared" si="39"/>
        <v>0</v>
      </c>
      <c r="I197" s="26">
        <f t="shared" si="40"/>
        <v>0</v>
      </c>
      <c r="J197" s="26">
        <f t="shared" si="41"/>
        <v>0</v>
      </c>
      <c r="K197" s="26">
        <f t="shared" si="42"/>
        <v>0</v>
      </c>
      <c r="L197" s="26">
        <f t="shared" si="43"/>
        <v>0</v>
      </c>
      <c r="M197" s="26">
        <f t="shared" ca="1" si="44"/>
        <v>1.3739372262074434E-3</v>
      </c>
      <c r="N197" s="26">
        <f t="shared" ca="1" si="45"/>
        <v>0</v>
      </c>
      <c r="O197" s="54">
        <f t="shared" ca="1" si="46"/>
        <v>0</v>
      </c>
      <c r="P197" s="26">
        <f t="shared" ca="1" si="47"/>
        <v>0</v>
      </c>
      <c r="Q197" s="26">
        <f t="shared" ca="1" si="48"/>
        <v>0</v>
      </c>
      <c r="R197">
        <f t="shared" ca="1" si="49"/>
        <v>-1.3739372262074434E-3</v>
      </c>
    </row>
    <row r="198" spans="1:18">
      <c r="A198" s="112"/>
      <c r="B198" s="112"/>
      <c r="C198" s="112"/>
      <c r="D198" s="114">
        <f t="shared" si="35"/>
        <v>0</v>
      </c>
      <c r="E198" s="114">
        <f t="shared" si="36"/>
        <v>0</v>
      </c>
      <c r="F198" s="26">
        <f t="shared" si="37"/>
        <v>0</v>
      </c>
      <c r="G198" s="26">
        <f t="shared" si="38"/>
        <v>0</v>
      </c>
      <c r="H198" s="26">
        <f t="shared" si="39"/>
        <v>0</v>
      </c>
      <c r="I198" s="26">
        <f t="shared" si="40"/>
        <v>0</v>
      </c>
      <c r="J198" s="26">
        <f t="shared" si="41"/>
        <v>0</v>
      </c>
      <c r="K198" s="26">
        <f t="shared" si="42"/>
        <v>0</v>
      </c>
      <c r="L198" s="26">
        <f t="shared" si="43"/>
        <v>0</v>
      </c>
      <c r="M198" s="26">
        <f t="shared" ca="1" si="44"/>
        <v>1.3739372262074434E-3</v>
      </c>
      <c r="N198" s="26">
        <f t="shared" ca="1" si="45"/>
        <v>0</v>
      </c>
      <c r="O198" s="54">
        <f t="shared" ca="1" si="46"/>
        <v>0</v>
      </c>
      <c r="P198" s="26">
        <f t="shared" ca="1" si="47"/>
        <v>0</v>
      </c>
      <c r="Q198" s="26">
        <f t="shared" ca="1" si="48"/>
        <v>0</v>
      </c>
      <c r="R198">
        <f t="shared" ca="1" si="49"/>
        <v>-1.3739372262074434E-3</v>
      </c>
    </row>
    <row r="199" spans="1:18">
      <c r="A199" s="112"/>
      <c r="B199" s="112"/>
      <c r="C199" s="112"/>
      <c r="D199" s="114">
        <f t="shared" si="35"/>
        <v>0</v>
      </c>
      <c r="E199" s="114">
        <f t="shared" si="36"/>
        <v>0</v>
      </c>
      <c r="F199" s="26">
        <f t="shared" si="37"/>
        <v>0</v>
      </c>
      <c r="G199" s="26">
        <f t="shared" si="38"/>
        <v>0</v>
      </c>
      <c r="H199" s="26">
        <f t="shared" si="39"/>
        <v>0</v>
      </c>
      <c r="I199" s="26">
        <f t="shared" si="40"/>
        <v>0</v>
      </c>
      <c r="J199" s="26">
        <f t="shared" si="41"/>
        <v>0</v>
      </c>
      <c r="K199" s="26">
        <f t="shared" si="42"/>
        <v>0</v>
      </c>
      <c r="L199" s="26">
        <f t="shared" si="43"/>
        <v>0</v>
      </c>
      <c r="M199" s="26">
        <f t="shared" ca="1" si="44"/>
        <v>1.3739372262074434E-3</v>
      </c>
      <c r="N199" s="26">
        <f t="shared" ca="1" si="45"/>
        <v>0</v>
      </c>
      <c r="O199" s="54">
        <f t="shared" ca="1" si="46"/>
        <v>0</v>
      </c>
      <c r="P199" s="26">
        <f t="shared" ca="1" si="47"/>
        <v>0</v>
      </c>
      <c r="Q199" s="26">
        <f t="shared" ca="1" si="48"/>
        <v>0</v>
      </c>
      <c r="R199">
        <f t="shared" ca="1" si="49"/>
        <v>-1.3739372262074434E-3</v>
      </c>
    </row>
    <row r="200" spans="1:18">
      <c r="A200" s="112"/>
      <c r="B200" s="112"/>
      <c r="C200" s="112"/>
      <c r="D200" s="114">
        <f t="shared" si="35"/>
        <v>0</v>
      </c>
      <c r="E200" s="114">
        <f t="shared" si="36"/>
        <v>0</v>
      </c>
      <c r="F200" s="26">
        <f t="shared" si="37"/>
        <v>0</v>
      </c>
      <c r="G200" s="26">
        <f t="shared" si="38"/>
        <v>0</v>
      </c>
      <c r="H200" s="26">
        <f t="shared" si="39"/>
        <v>0</v>
      </c>
      <c r="I200" s="26">
        <f t="shared" si="40"/>
        <v>0</v>
      </c>
      <c r="J200" s="26">
        <f t="shared" si="41"/>
        <v>0</v>
      </c>
      <c r="K200" s="26">
        <f t="shared" si="42"/>
        <v>0</v>
      </c>
      <c r="L200" s="26">
        <f t="shared" si="43"/>
        <v>0</v>
      </c>
      <c r="M200" s="26">
        <f t="shared" ca="1" si="44"/>
        <v>1.3739372262074434E-3</v>
      </c>
      <c r="N200" s="26">
        <f t="shared" ca="1" si="45"/>
        <v>0</v>
      </c>
      <c r="O200" s="54">
        <f t="shared" ca="1" si="46"/>
        <v>0</v>
      </c>
      <c r="P200" s="26">
        <f t="shared" ca="1" si="47"/>
        <v>0</v>
      </c>
      <c r="Q200" s="26">
        <f t="shared" ca="1" si="48"/>
        <v>0</v>
      </c>
      <c r="R200">
        <f t="shared" ca="1" si="49"/>
        <v>-1.3739372262074434E-3</v>
      </c>
    </row>
    <row r="201" spans="1:18">
      <c r="A201" s="112"/>
      <c r="B201" s="112"/>
      <c r="C201" s="112"/>
      <c r="D201" s="114">
        <f t="shared" si="35"/>
        <v>0</v>
      </c>
      <c r="E201" s="114">
        <f t="shared" si="36"/>
        <v>0</v>
      </c>
      <c r="F201" s="26">
        <f t="shared" si="37"/>
        <v>0</v>
      </c>
      <c r="G201" s="26">
        <f t="shared" si="38"/>
        <v>0</v>
      </c>
      <c r="H201" s="26">
        <f t="shared" si="39"/>
        <v>0</v>
      </c>
      <c r="I201" s="26">
        <f t="shared" si="40"/>
        <v>0</v>
      </c>
      <c r="J201" s="26">
        <f t="shared" si="41"/>
        <v>0</v>
      </c>
      <c r="K201" s="26">
        <f t="shared" si="42"/>
        <v>0</v>
      </c>
      <c r="L201" s="26">
        <f t="shared" si="43"/>
        <v>0</v>
      </c>
      <c r="M201" s="26">
        <f t="shared" ca="1" si="44"/>
        <v>1.3739372262074434E-3</v>
      </c>
      <c r="N201" s="26">
        <f t="shared" ca="1" si="45"/>
        <v>0</v>
      </c>
      <c r="O201" s="54">
        <f t="shared" ca="1" si="46"/>
        <v>0</v>
      </c>
      <c r="P201" s="26">
        <f t="shared" ca="1" si="47"/>
        <v>0</v>
      </c>
      <c r="Q201" s="26">
        <f t="shared" ca="1" si="48"/>
        <v>0</v>
      </c>
      <c r="R201">
        <f t="shared" ca="1" si="49"/>
        <v>-1.3739372262074434E-3</v>
      </c>
    </row>
    <row r="202" spans="1:18">
      <c r="A202" s="112"/>
      <c r="B202" s="112"/>
      <c r="C202" s="112"/>
      <c r="D202" s="114">
        <f t="shared" si="35"/>
        <v>0</v>
      </c>
      <c r="E202" s="114">
        <f t="shared" si="36"/>
        <v>0</v>
      </c>
      <c r="F202" s="26">
        <f t="shared" si="37"/>
        <v>0</v>
      </c>
      <c r="G202" s="26">
        <f t="shared" si="38"/>
        <v>0</v>
      </c>
      <c r="H202" s="26">
        <f t="shared" si="39"/>
        <v>0</v>
      </c>
      <c r="I202" s="26">
        <f t="shared" si="40"/>
        <v>0</v>
      </c>
      <c r="J202" s="26">
        <f t="shared" si="41"/>
        <v>0</v>
      </c>
      <c r="K202" s="26">
        <f t="shared" si="42"/>
        <v>0</v>
      </c>
      <c r="L202" s="26">
        <f t="shared" si="43"/>
        <v>0</v>
      </c>
      <c r="M202" s="26">
        <f t="shared" ca="1" si="44"/>
        <v>1.3739372262074434E-3</v>
      </c>
      <c r="N202" s="26">
        <f t="shared" ca="1" si="45"/>
        <v>0</v>
      </c>
      <c r="O202" s="54">
        <f t="shared" ca="1" si="46"/>
        <v>0</v>
      </c>
      <c r="P202" s="26">
        <f t="shared" ca="1" si="47"/>
        <v>0</v>
      </c>
      <c r="Q202" s="26">
        <f t="shared" ca="1" si="48"/>
        <v>0</v>
      </c>
      <c r="R202">
        <f t="shared" ca="1" si="49"/>
        <v>-1.3739372262074434E-3</v>
      </c>
    </row>
    <row r="203" spans="1:18">
      <c r="A203" s="112"/>
      <c r="B203" s="112"/>
      <c r="C203" s="112"/>
      <c r="D203" s="114">
        <f t="shared" si="35"/>
        <v>0</v>
      </c>
      <c r="E203" s="114">
        <f t="shared" si="36"/>
        <v>0</v>
      </c>
      <c r="F203" s="26">
        <f t="shared" si="37"/>
        <v>0</v>
      </c>
      <c r="G203" s="26">
        <f t="shared" si="38"/>
        <v>0</v>
      </c>
      <c r="H203" s="26">
        <f t="shared" si="39"/>
        <v>0</v>
      </c>
      <c r="I203" s="26">
        <f t="shared" si="40"/>
        <v>0</v>
      </c>
      <c r="J203" s="26">
        <f t="shared" si="41"/>
        <v>0</v>
      </c>
      <c r="K203" s="26">
        <f t="shared" si="42"/>
        <v>0</v>
      </c>
      <c r="L203" s="26">
        <f t="shared" si="43"/>
        <v>0</v>
      </c>
      <c r="M203" s="26">
        <f t="shared" ca="1" si="44"/>
        <v>1.3739372262074434E-3</v>
      </c>
      <c r="N203" s="26">
        <f t="shared" ca="1" si="45"/>
        <v>0</v>
      </c>
      <c r="O203" s="54">
        <f t="shared" ca="1" si="46"/>
        <v>0</v>
      </c>
      <c r="P203" s="26">
        <f t="shared" ca="1" si="47"/>
        <v>0</v>
      </c>
      <c r="Q203" s="26">
        <f t="shared" ca="1" si="48"/>
        <v>0</v>
      </c>
      <c r="R203">
        <f t="shared" ca="1" si="49"/>
        <v>-1.3739372262074434E-3</v>
      </c>
    </row>
    <row r="204" spans="1:18">
      <c r="A204" s="112"/>
      <c r="B204" s="112"/>
      <c r="C204" s="112"/>
      <c r="D204" s="114">
        <f t="shared" si="35"/>
        <v>0</v>
      </c>
      <c r="E204" s="114">
        <f t="shared" si="36"/>
        <v>0</v>
      </c>
      <c r="F204" s="26">
        <f t="shared" si="37"/>
        <v>0</v>
      </c>
      <c r="G204" s="26">
        <f t="shared" si="38"/>
        <v>0</v>
      </c>
      <c r="H204" s="26">
        <f t="shared" si="39"/>
        <v>0</v>
      </c>
      <c r="I204" s="26">
        <f t="shared" si="40"/>
        <v>0</v>
      </c>
      <c r="J204" s="26">
        <f t="shared" si="41"/>
        <v>0</v>
      </c>
      <c r="K204" s="26">
        <f t="shared" si="42"/>
        <v>0</v>
      </c>
      <c r="L204" s="26">
        <f t="shared" si="43"/>
        <v>0</v>
      </c>
      <c r="M204" s="26">
        <f t="shared" ca="1" si="44"/>
        <v>1.3739372262074434E-3</v>
      </c>
      <c r="N204" s="26">
        <f t="shared" ca="1" si="45"/>
        <v>0</v>
      </c>
      <c r="O204" s="54">
        <f t="shared" ca="1" si="46"/>
        <v>0</v>
      </c>
      <c r="P204" s="26">
        <f t="shared" ca="1" si="47"/>
        <v>0</v>
      </c>
      <c r="Q204" s="26">
        <f t="shared" ca="1" si="48"/>
        <v>0</v>
      </c>
      <c r="R204">
        <f t="shared" ca="1" si="49"/>
        <v>-1.3739372262074434E-3</v>
      </c>
    </row>
    <row r="205" spans="1:18">
      <c r="A205" s="112"/>
      <c r="B205" s="112"/>
      <c r="C205" s="112"/>
      <c r="D205" s="114">
        <f t="shared" si="35"/>
        <v>0</v>
      </c>
      <c r="E205" s="114">
        <f t="shared" si="36"/>
        <v>0</v>
      </c>
      <c r="F205" s="26">
        <f t="shared" si="37"/>
        <v>0</v>
      </c>
      <c r="G205" s="26">
        <f t="shared" si="38"/>
        <v>0</v>
      </c>
      <c r="H205" s="26">
        <f t="shared" si="39"/>
        <v>0</v>
      </c>
      <c r="I205" s="26">
        <f t="shared" si="40"/>
        <v>0</v>
      </c>
      <c r="J205" s="26">
        <f t="shared" si="41"/>
        <v>0</v>
      </c>
      <c r="K205" s="26">
        <f t="shared" si="42"/>
        <v>0</v>
      </c>
      <c r="L205" s="26">
        <f t="shared" si="43"/>
        <v>0</v>
      </c>
      <c r="M205" s="26">
        <f t="shared" ca="1" si="44"/>
        <v>1.3739372262074434E-3</v>
      </c>
      <c r="N205" s="26">
        <f t="shared" ca="1" si="45"/>
        <v>0</v>
      </c>
      <c r="O205" s="54">
        <f t="shared" ca="1" si="46"/>
        <v>0</v>
      </c>
      <c r="P205" s="26">
        <f t="shared" ca="1" si="47"/>
        <v>0</v>
      </c>
      <c r="Q205" s="26">
        <f t="shared" ca="1" si="48"/>
        <v>0</v>
      </c>
      <c r="R205">
        <f t="shared" ca="1" si="49"/>
        <v>-1.3739372262074434E-3</v>
      </c>
    </row>
    <row r="206" spans="1:18">
      <c r="A206" s="112"/>
      <c r="B206" s="112"/>
      <c r="C206" s="112"/>
      <c r="D206" s="114">
        <f t="shared" si="35"/>
        <v>0</v>
      </c>
      <c r="E206" s="114">
        <f t="shared" si="36"/>
        <v>0</v>
      </c>
      <c r="F206" s="26">
        <f t="shared" si="37"/>
        <v>0</v>
      </c>
      <c r="G206" s="26">
        <f t="shared" si="38"/>
        <v>0</v>
      </c>
      <c r="H206" s="26">
        <f t="shared" si="39"/>
        <v>0</v>
      </c>
      <c r="I206" s="26">
        <f t="shared" si="40"/>
        <v>0</v>
      </c>
      <c r="J206" s="26">
        <f t="shared" si="41"/>
        <v>0</v>
      </c>
      <c r="K206" s="26">
        <f t="shared" si="42"/>
        <v>0</v>
      </c>
      <c r="L206" s="26">
        <f t="shared" si="43"/>
        <v>0</v>
      </c>
      <c r="M206" s="26">
        <f t="shared" ca="1" si="44"/>
        <v>1.3739372262074434E-3</v>
      </c>
      <c r="N206" s="26">
        <f t="shared" ca="1" si="45"/>
        <v>0</v>
      </c>
      <c r="O206" s="54">
        <f t="shared" ca="1" si="46"/>
        <v>0</v>
      </c>
      <c r="P206" s="26">
        <f t="shared" ca="1" si="47"/>
        <v>0</v>
      </c>
      <c r="Q206" s="26">
        <f t="shared" ca="1" si="48"/>
        <v>0</v>
      </c>
      <c r="R206">
        <f t="shared" ca="1" si="49"/>
        <v>-1.3739372262074434E-3</v>
      </c>
    </row>
    <row r="207" spans="1:18">
      <c r="A207" s="112"/>
      <c r="B207" s="112"/>
      <c r="C207" s="112"/>
      <c r="D207" s="114">
        <f t="shared" si="35"/>
        <v>0</v>
      </c>
      <c r="E207" s="114">
        <f t="shared" si="36"/>
        <v>0</v>
      </c>
      <c r="F207" s="26">
        <f t="shared" si="37"/>
        <v>0</v>
      </c>
      <c r="G207" s="26">
        <f t="shared" si="38"/>
        <v>0</v>
      </c>
      <c r="H207" s="26">
        <f t="shared" si="39"/>
        <v>0</v>
      </c>
      <c r="I207" s="26">
        <f t="shared" si="40"/>
        <v>0</v>
      </c>
      <c r="J207" s="26">
        <f t="shared" si="41"/>
        <v>0</v>
      </c>
      <c r="K207" s="26">
        <f t="shared" si="42"/>
        <v>0</v>
      </c>
      <c r="L207" s="26">
        <f t="shared" si="43"/>
        <v>0</v>
      </c>
      <c r="M207" s="26">
        <f t="shared" ca="1" si="44"/>
        <v>1.3739372262074434E-3</v>
      </c>
      <c r="N207" s="26">
        <f t="shared" ca="1" si="45"/>
        <v>0</v>
      </c>
      <c r="O207" s="54">
        <f t="shared" ca="1" si="46"/>
        <v>0</v>
      </c>
      <c r="P207" s="26">
        <f t="shared" ca="1" si="47"/>
        <v>0</v>
      </c>
      <c r="Q207" s="26">
        <f t="shared" ca="1" si="48"/>
        <v>0</v>
      </c>
      <c r="R207">
        <f t="shared" ca="1" si="49"/>
        <v>-1.3739372262074434E-3</v>
      </c>
    </row>
    <row r="208" spans="1:18">
      <c r="A208" s="112"/>
      <c r="B208" s="112"/>
      <c r="C208" s="112"/>
      <c r="D208" s="114">
        <f t="shared" si="35"/>
        <v>0</v>
      </c>
      <c r="E208" s="114">
        <f t="shared" si="36"/>
        <v>0</v>
      </c>
      <c r="F208" s="26">
        <f t="shared" si="37"/>
        <v>0</v>
      </c>
      <c r="G208" s="26">
        <f t="shared" si="38"/>
        <v>0</v>
      </c>
      <c r="H208" s="26">
        <f t="shared" si="39"/>
        <v>0</v>
      </c>
      <c r="I208" s="26">
        <f t="shared" si="40"/>
        <v>0</v>
      </c>
      <c r="J208" s="26">
        <f t="shared" si="41"/>
        <v>0</v>
      </c>
      <c r="K208" s="26">
        <f t="shared" si="42"/>
        <v>0</v>
      </c>
      <c r="L208" s="26">
        <f t="shared" si="43"/>
        <v>0</v>
      </c>
      <c r="M208" s="26">
        <f t="shared" ca="1" si="44"/>
        <v>1.3739372262074434E-3</v>
      </c>
      <c r="N208" s="26">
        <f t="shared" ca="1" si="45"/>
        <v>0</v>
      </c>
      <c r="O208" s="54">
        <f t="shared" ca="1" si="46"/>
        <v>0</v>
      </c>
      <c r="P208" s="26">
        <f t="shared" ca="1" si="47"/>
        <v>0</v>
      </c>
      <c r="Q208" s="26">
        <f t="shared" ca="1" si="48"/>
        <v>0</v>
      </c>
      <c r="R208">
        <f t="shared" ca="1" si="49"/>
        <v>-1.3739372262074434E-3</v>
      </c>
    </row>
    <row r="209" spans="1:18">
      <c r="A209" s="112"/>
      <c r="B209" s="112"/>
      <c r="C209" s="112"/>
      <c r="D209" s="114">
        <f t="shared" si="35"/>
        <v>0</v>
      </c>
      <c r="E209" s="114">
        <f t="shared" si="36"/>
        <v>0</v>
      </c>
      <c r="F209" s="26">
        <f t="shared" si="37"/>
        <v>0</v>
      </c>
      <c r="G209" s="26">
        <f t="shared" si="38"/>
        <v>0</v>
      </c>
      <c r="H209" s="26">
        <f t="shared" si="39"/>
        <v>0</v>
      </c>
      <c r="I209" s="26">
        <f t="shared" si="40"/>
        <v>0</v>
      </c>
      <c r="J209" s="26">
        <f t="shared" si="41"/>
        <v>0</v>
      </c>
      <c r="K209" s="26">
        <f t="shared" si="42"/>
        <v>0</v>
      </c>
      <c r="L209" s="26">
        <f t="shared" si="43"/>
        <v>0</v>
      </c>
      <c r="M209" s="26">
        <f t="shared" ca="1" si="44"/>
        <v>1.3739372262074434E-3</v>
      </c>
      <c r="N209" s="26">
        <f t="shared" ca="1" si="45"/>
        <v>0</v>
      </c>
      <c r="O209" s="54">
        <f t="shared" ca="1" si="46"/>
        <v>0</v>
      </c>
      <c r="P209" s="26">
        <f t="shared" ca="1" si="47"/>
        <v>0</v>
      </c>
      <c r="Q209" s="26">
        <f t="shared" ca="1" si="48"/>
        <v>0</v>
      </c>
      <c r="R209">
        <f t="shared" ca="1" si="49"/>
        <v>-1.3739372262074434E-3</v>
      </c>
    </row>
    <row r="210" spans="1:18">
      <c r="A210" s="112"/>
      <c r="B210" s="112"/>
      <c r="C210" s="112"/>
      <c r="D210" s="114">
        <f t="shared" si="35"/>
        <v>0</v>
      </c>
      <c r="E210" s="114">
        <f t="shared" si="36"/>
        <v>0</v>
      </c>
      <c r="F210" s="26">
        <f t="shared" si="37"/>
        <v>0</v>
      </c>
      <c r="G210" s="26">
        <f t="shared" si="38"/>
        <v>0</v>
      </c>
      <c r="H210" s="26">
        <f t="shared" si="39"/>
        <v>0</v>
      </c>
      <c r="I210" s="26">
        <f t="shared" si="40"/>
        <v>0</v>
      </c>
      <c r="J210" s="26">
        <f t="shared" si="41"/>
        <v>0</v>
      </c>
      <c r="K210" s="26">
        <f t="shared" si="42"/>
        <v>0</v>
      </c>
      <c r="L210" s="26">
        <f t="shared" si="43"/>
        <v>0</v>
      </c>
      <c r="M210" s="26">
        <f t="shared" ca="1" si="44"/>
        <v>1.3739372262074434E-3</v>
      </c>
      <c r="N210" s="26">
        <f t="shared" ca="1" si="45"/>
        <v>0</v>
      </c>
      <c r="O210" s="54">
        <f t="shared" ca="1" si="46"/>
        <v>0</v>
      </c>
      <c r="P210" s="26">
        <f t="shared" ca="1" si="47"/>
        <v>0</v>
      </c>
      <c r="Q210" s="26">
        <f t="shared" ca="1" si="48"/>
        <v>0</v>
      </c>
      <c r="R210">
        <f t="shared" ca="1" si="49"/>
        <v>-1.3739372262074434E-3</v>
      </c>
    </row>
    <row r="211" spans="1:18">
      <c r="A211" s="112"/>
      <c r="B211" s="112"/>
      <c r="C211" s="112"/>
      <c r="D211" s="114">
        <f t="shared" si="35"/>
        <v>0</v>
      </c>
      <c r="E211" s="114">
        <f t="shared" si="36"/>
        <v>0</v>
      </c>
      <c r="F211" s="26">
        <f t="shared" si="37"/>
        <v>0</v>
      </c>
      <c r="G211" s="26">
        <f t="shared" si="38"/>
        <v>0</v>
      </c>
      <c r="H211" s="26">
        <f t="shared" si="39"/>
        <v>0</v>
      </c>
      <c r="I211" s="26">
        <f t="shared" si="40"/>
        <v>0</v>
      </c>
      <c r="J211" s="26">
        <f t="shared" si="41"/>
        <v>0</v>
      </c>
      <c r="K211" s="26">
        <f t="shared" si="42"/>
        <v>0</v>
      </c>
      <c r="L211" s="26">
        <f t="shared" si="43"/>
        <v>0</v>
      </c>
      <c r="M211" s="26">
        <f t="shared" ca="1" si="44"/>
        <v>1.3739372262074434E-3</v>
      </c>
      <c r="N211" s="26">
        <f t="shared" ca="1" si="45"/>
        <v>0</v>
      </c>
      <c r="O211" s="54">
        <f t="shared" ca="1" si="46"/>
        <v>0</v>
      </c>
      <c r="P211" s="26">
        <f t="shared" ca="1" si="47"/>
        <v>0</v>
      </c>
      <c r="Q211" s="26">
        <f t="shared" ca="1" si="48"/>
        <v>0</v>
      </c>
      <c r="R211">
        <f t="shared" ca="1" si="49"/>
        <v>-1.3739372262074434E-3</v>
      </c>
    </row>
    <row r="212" spans="1:18">
      <c r="A212" s="112"/>
      <c r="B212" s="112"/>
      <c r="C212" s="112"/>
      <c r="D212" s="114">
        <f t="shared" si="35"/>
        <v>0</v>
      </c>
      <c r="E212" s="114">
        <f t="shared" si="36"/>
        <v>0</v>
      </c>
      <c r="F212" s="26">
        <f t="shared" si="37"/>
        <v>0</v>
      </c>
      <c r="G212" s="26">
        <f t="shared" si="38"/>
        <v>0</v>
      </c>
      <c r="H212" s="26">
        <f t="shared" si="39"/>
        <v>0</v>
      </c>
      <c r="I212" s="26">
        <f t="shared" si="40"/>
        <v>0</v>
      </c>
      <c r="J212" s="26">
        <f t="shared" si="41"/>
        <v>0</v>
      </c>
      <c r="K212" s="26">
        <f t="shared" si="42"/>
        <v>0</v>
      </c>
      <c r="L212" s="26">
        <f t="shared" si="43"/>
        <v>0</v>
      </c>
      <c r="M212" s="26">
        <f t="shared" ca="1" si="44"/>
        <v>1.3739372262074434E-3</v>
      </c>
      <c r="N212" s="26">
        <f t="shared" ca="1" si="45"/>
        <v>0</v>
      </c>
      <c r="O212" s="54">
        <f t="shared" ca="1" si="46"/>
        <v>0</v>
      </c>
      <c r="P212" s="26">
        <f t="shared" ca="1" si="47"/>
        <v>0</v>
      </c>
      <c r="Q212" s="26">
        <f t="shared" ca="1" si="48"/>
        <v>0</v>
      </c>
      <c r="R212">
        <f t="shared" ca="1" si="49"/>
        <v>-1.3739372262074434E-3</v>
      </c>
    </row>
    <row r="213" spans="1:18">
      <c r="A213" s="112"/>
      <c r="B213" s="112"/>
      <c r="C213" s="112"/>
      <c r="D213" s="114">
        <f t="shared" ref="D213:D276" si="50">A213/A$18</f>
        <v>0</v>
      </c>
      <c r="E213" s="114">
        <f t="shared" ref="E213:E276" si="51">B213/B$18</f>
        <v>0</v>
      </c>
      <c r="F213" s="26">
        <f t="shared" ref="F213:F276" si="52">$C213*D213</f>
        <v>0</v>
      </c>
      <c r="G213" s="26">
        <f t="shared" ref="G213:G276" si="53">$C213*E213</f>
        <v>0</v>
      </c>
      <c r="H213" s="26">
        <f t="shared" ref="H213:H276" si="54">C213*D213*D213</f>
        <v>0</v>
      </c>
      <c r="I213" s="26">
        <f t="shared" ref="I213:I276" si="55">C213*D213*D213*D213</f>
        <v>0</v>
      </c>
      <c r="J213" s="26">
        <f t="shared" ref="J213:J276" si="56">C213*D213*D213*D213*D213</f>
        <v>0</v>
      </c>
      <c r="K213" s="26">
        <f t="shared" ref="K213:K276" si="57">C213*E213*D213</f>
        <v>0</v>
      </c>
      <c r="L213" s="26">
        <f t="shared" ref="L213:L276" si="58">C213*E213*D213*D213</f>
        <v>0</v>
      </c>
      <c r="M213" s="26">
        <f t="shared" ref="M213:M276" ca="1" si="59">+E$4+E$5*D213+E$6*D213^2</f>
        <v>1.3739372262074434E-3</v>
      </c>
      <c r="N213" s="26">
        <f t="shared" ref="N213:N276" ca="1" si="60">C213*(M213-E213)^2</f>
        <v>0</v>
      </c>
      <c r="O213" s="54">
        <f t="shared" ref="O213:O276" ca="1" si="61">(C213*O$1-O$2*F213+O$3*H213)^2</f>
        <v>0</v>
      </c>
      <c r="P213" s="26">
        <f t="shared" ref="P213:P276" ca="1" si="62">(-C213*O$2+O$4*F213-O$5*H213)^2</f>
        <v>0</v>
      </c>
      <c r="Q213" s="26">
        <f t="shared" ref="Q213:Q276" ca="1" si="63">+(C213*O$3-F213*O$5+H213*O$6)^2</f>
        <v>0</v>
      </c>
      <c r="R213">
        <f t="shared" ref="R213:R276" ca="1" si="64">+E213-M213</f>
        <v>-1.3739372262074434E-3</v>
      </c>
    </row>
    <row r="214" spans="1:18">
      <c r="A214" s="112"/>
      <c r="B214" s="112"/>
      <c r="C214" s="112"/>
      <c r="D214" s="114">
        <f t="shared" si="50"/>
        <v>0</v>
      </c>
      <c r="E214" s="114">
        <f t="shared" si="51"/>
        <v>0</v>
      </c>
      <c r="F214" s="26">
        <f t="shared" si="52"/>
        <v>0</v>
      </c>
      <c r="G214" s="26">
        <f t="shared" si="53"/>
        <v>0</v>
      </c>
      <c r="H214" s="26">
        <f t="shared" si="54"/>
        <v>0</v>
      </c>
      <c r="I214" s="26">
        <f t="shared" si="55"/>
        <v>0</v>
      </c>
      <c r="J214" s="26">
        <f t="shared" si="56"/>
        <v>0</v>
      </c>
      <c r="K214" s="26">
        <f t="shared" si="57"/>
        <v>0</v>
      </c>
      <c r="L214" s="26">
        <f t="shared" si="58"/>
        <v>0</v>
      </c>
      <c r="M214" s="26">
        <f t="shared" ca="1" si="59"/>
        <v>1.3739372262074434E-3</v>
      </c>
      <c r="N214" s="26">
        <f t="shared" ca="1" si="60"/>
        <v>0</v>
      </c>
      <c r="O214" s="54">
        <f t="shared" ca="1" si="61"/>
        <v>0</v>
      </c>
      <c r="P214" s="26">
        <f t="shared" ca="1" si="62"/>
        <v>0</v>
      </c>
      <c r="Q214" s="26">
        <f t="shared" ca="1" si="63"/>
        <v>0</v>
      </c>
      <c r="R214">
        <f t="shared" ca="1" si="64"/>
        <v>-1.3739372262074434E-3</v>
      </c>
    </row>
    <row r="215" spans="1:18">
      <c r="A215" s="112"/>
      <c r="B215" s="112"/>
      <c r="C215" s="112"/>
      <c r="D215" s="114">
        <f t="shared" si="50"/>
        <v>0</v>
      </c>
      <c r="E215" s="114">
        <f t="shared" si="51"/>
        <v>0</v>
      </c>
      <c r="F215" s="26">
        <f t="shared" si="52"/>
        <v>0</v>
      </c>
      <c r="G215" s="26">
        <f t="shared" si="53"/>
        <v>0</v>
      </c>
      <c r="H215" s="26">
        <f t="shared" si="54"/>
        <v>0</v>
      </c>
      <c r="I215" s="26">
        <f t="shared" si="55"/>
        <v>0</v>
      </c>
      <c r="J215" s="26">
        <f t="shared" si="56"/>
        <v>0</v>
      </c>
      <c r="K215" s="26">
        <f t="shared" si="57"/>
        <v>0</v>
      </c>
      <c r="L215" s="26">
        <f t="shared" si="58"/>
        <v>0</v>
      </c>
      <c r="M215" s="26">
        <f t="shared" ca="1" si="59"/>
        <v>1.3739372262074434E-3</v>
      </c>
      <c r="N215" s="26">
        <f t="shared" ca="1" si="60"/>
        <v>0</v>
      </c>
      <c r="O215" s="54">
        <f t="shared" ca="1" si="61"/>
        <v>0</v>
      </c>
      <c r="P215" s="26">
        <f t="shared" ca="1" si="62"/>
        <v>0</v>
      </c>
      <c r="Q215" s="26">
        <f t="shared" ca="1" si="63"/>
        <v>0</v>
      </c>
      <c r="R215">
        <f t="shared" ca="1" si="64"/>
        <v>-1.3739372262074434E-3</v>
      </c>
    </row>
    <row r="216" spans="1:18">
      <c r="A216" s="112"/>
      <c r="B216" s="112"/>
      <c r="C216" s="112"/>
      <c r="D216" s="114">
        <f t="shared" si="50"/>
        <v>0</v>
      </c>
      <c r="E216" s="114">
        <f t="shared" si="51"/>
        <v>0</v>
      </c>
      <c r="F216" s="26">
        <f t="shared" si="52"/>
        <v>0</v>
      </c>
      <c r="G216" s="26">
        <f t="shared" si="53"/>
        <v>0</v>
      </c>
      <c r="H216" s="26">
        <f t="shared" si="54"/>
        <v>0</v>
      </c>
      <c r="I216" s="26">
        <f t="shared" si="55"/>
        <v>0</v>
      </c>
      <c r="J216" s="26">
        <f t="shared" si="56"/>
        <v>0</v>
      </c>
      <c r="K216" s="26">
        <f t="shared" si="57"/>
        <v>0</v>
      </c>
      <c r="L216" s="26">
        <f t="shared" si="58"/>
        <v>0</v>
      </c>
      <c r="M216" s="26">
        <f t="shared" ca="1" si="59"/>
        <v>1.3739372262074434E-3</v>
      </c>
      <c r="N216" s="26">
        <f t="shared" ca="1" si="60"/>
        <v>0</v>
      </c>
      <c r="O216" s="54">
        <f t="shared" ca="1" si="61"/>
        <v>0</v>
      </c>
      <c r="P216" s="26">
        <f t="shared" ca="1" si="62"/>
        <v>0</v>
      </c>
      <c r="Q216" s="26">
        <f t="shared" ca="1" si="63"/>
        <v>0</v>
      </c>
      <c r="R216">
        <f t="shared" ca="1" si="64"/>
        <v>-1.3739372262074434E-3</v>
      </c>
    </row>
    <row r="217" spans="1:18">
      <c r="A217" s="112"/>
      <c r="B217" s="112"/>
      <c r="C217" s="112"/>
      <c r="D217" s="114">
        <f t="shared" si="50"/>
        <v>0</v>
      </c>
      <c r="E217" s="114">
        <f t="shared" si="51"/>
        <v>0</v>
      </c>
      <c r="F217" s="26">
        <f t="shared" si="52"/>
        <v>0</v>
      </c>
      <c r="G217" s="26">
        <f t="shared" si="53"/>
        <v>0</v>
      </c>
      <c r="H217" s="26">
        <f t="shared" si="54"/>
        <v>0</v>
      </c>
      <c r="I217" s="26">
        <f t="shared" si="55"/>
        <v>0</v>
      </c>
      <c r="J217" s="26">
        <f t="shared" si="56"/>
        <v>0</v>
      </c>
      <c r="K217" s="26">
        <f t="shared" si="57"/>
        <v>0</v>
      </c>
      <c r="L217" s="26">
        <f t="shared" si="58"/>
        <v>0</v>
      </c>
      <c r="M217" s="26">
        <f t="shared" ca="1" si="59"/>
        <v>1.3739372262074434E-3</v>
      </c>
      <c r="N217" s="26">
        <f t="shared" ca="1" si="60"/>
        <v>0</v>
      </c>
      <c r="O217" s="54">
        <f t="shared" ca="1" si="61"/>
        <v>0</v>
      </c>
      <c r="P217" s="26">
        <f t="shared" ca="1" si="62"/>
        <v>0</v>
      </c>
      <c r="Q217" s="26">
        <f t="shared" ca="1" si="63"/>
        <v>0</v>
      </c>
      <c r="R217">
        <f t="shared" ca="1" si="64"/>
        <v>-1.3739372262074434E-3</v>
      </c>
    </row>
    <row r="218" spans="1:18">
      <c r="A218" s="112"/>
      <c r="B218" s="112"/>
      <c r="C218" s="112"/>
      <c r="D218" s="114">
        <f t="shared" si="50"/>
        <v>0</v>
      </c>
      <c r="E218" s="114">
        <f t="shared" si="51"/>
        <v>0</v>
      </c>
      <c r="F218" s="26">
        <f t="shared" si="52"/>
        <v>0</v>
      </c>
      <c r="G218" s="26">
        <f t="shared" si="53"/>
        <v>0</v>
      </c>
      <c r="H218" s="26">
        <f t="shared" si="54"/>
        <v>0</v>
      </c>
      <c r="I218" s="26">
        <f t="shared" si="55"/>
        <v>0</v>
      </c>
      <c r="J218" s="26">
        <f t="shared" si="56"/>
        <v>0</v>
      </c>
      <c r="K218" s="26">
        <f t="shared" si="57"/>
        <v>0</v>
      </c>
      <c r="L218" s="26">
        <f t="shared" si="58"/>
        <v>0</v>
      </c>
      <c r="M218" s="26">
        <f t="shared" ca="1" si="59"/>
        <v>1.3739372262074434E-3</v>
      </c>
      <c r="N218" s="26">
        <f t="shared" ca="1" si="60"/>
        <v>0</v>
      </c>
      <c r="O218" s="54">
        <f t="shared" ca="1" si="61"/>
        <v>0</v>
      </c>
      <c r="P218" s="26">
        <f t="shared" ca="1" si="62"/>
        <v>0</v>
      </c>
      <c r="Q218" s="26">
        <f t="shared" ca="1" si="63"/>
        <v>0</v>
      </c>
      <c r="R218">
        <f t="shared" ca="1" si="64"/>
        <v>-1.3739372262074434E-3</v>
      </c>
    </row>
    <row r="219" spans="1:18">
      <c r="A219" s="112"/>
      <c r="B219" s="112"/>
      <c r="C219" s="112"/>
      <c r="D219" s="114">
        <f t="shared" si="50"/>
        <v>0</v>
      </c>
      <c r="E219" s="114">
        <f t="shared" si="51"/>
        <v>0</v>
      </c>
      <c r="F219" s="26">
        <f t="shared" si="52"/>
        <v>0</v>
      </c>
      <c r="G219" s="26">
        <f t="shared" si="53"/>
        <v>0</v>
      </c>
      <c r="H219" s="26">
        <f t="shared" si="54"/>
        <v>0</v>
      </c>
      <c r="I219" s="26">
        <f t="shared" si="55"/>
        <v>0</v>
      </c>
      <c r="J219" s="26">
        <f t="shared" si="56"/>
        <v>0</v>
      </c>
      <c r="K219" s="26">
        <f t="shared" si="57"/>
        <v>0</v>
      </c>
      <c r="L219" s="26">
        <f t="shared" si="58"/>
        <v>0</v>
      </c>
      <c r="M219" s="26">
        <f t="shared" ca="1" si="59"/>
        <v>1.3739372262074434E-3</v>
      </c>
      <c r="N219" s="26">
        <f t="shared" ca="1" si="60"/>
        <v>0</v>
      </c>
      <c r="O219" s="54">
        <f t="shared" ca="1" si="61"/>
        <v>0</v>
      </c>
      <c r="P219" s="26">
        <f t="shared" ca="1" si="62"/>
        <v>0</v>
      </c>
      <c r="Q219" s="26">
        <f t="shared" ca="1" si="63"/>
        <v>0</v>
      </c>
      <c r="R219">
        <f t="shared" ca="1" si="64"/>
        <v>-1.3739372262074434E-3</v>
      </c>
    </row>
    <row r="220" spans="1:18">
      <c r="A220" s="112"/>
      <c r="B220" s="112"/>
      <c r="C220" s="112"/>
      <c r="D220" s="114">
        <f t="shared" si="50"/>
        <v>0</v>
      </c>
      <c r="E220" s="114">
        <f t="shared" si="51"/>
        <v>0</v>
      </c>
      <c r="F220" s="26">
        <f t="shared" si="52"/>
        <v>0</v>
      </c>
      <c r="G220" s="26">
        <f t="shared" si="53"/>
        <v>0</v>
      </c>
      <c r="H220" s="26">
        <f t="shared" si="54"/>
        <v>0</v>
      </c>
      <c r="I220" s="26">
        <f t="shared" si="55"/>
        <v>0</v>
      </c>
      <c r="J220" s="26">
        <f t="shared" si="56"/>
        <v>0</v>
      </c>
      <c r="K220" s="26">
        <f t="shared" si="57"/>
        <v>0</v>
      </c>
      <c r="L220" s="26">
        <f t="shared" si="58"/>
        <v>0</v>
      </c>
      <c r="M220" s="26">
        <f t="shared" ca="1" si="59"/>
        <v>1.3739372262074434E-3</v>
      </c>
      <c r="N220" s="26">
        <f t="shared" ca="1" si="60"/>
        <v>0</v>
      </c>
      <c r="O220" s="54">
        <f t="shared" ca="1" si="61"/>
        <v>0</v>
      </c>
      <c r="P220" s="26">
        <f t="shared" ca="1" si="62"/>
        <v>0</v>
      </c>
      <c r="Q220" s="26">
        <f t="shared" ca="1" si="63"/>
        <v>0</v>
      </c>
      <c r="R220">
        <f t="shared" ca="1" si="64"/>
        <v>-1.3739372262074434E-3</v>
      </c>
    </row>
    <row r="221" spans="1:18">
      <c r="A221" s="112"/>
      <c r="B221" s="112"/>
      <c r="C221" s="112"/>
      <c r="D221" s="114">
        <f t="shared" si="50"/>
        <v>0</v>
      </c>
      <c r="E221" s="114">
        <f t="shared" si="51"/>
        <v>0</v>
      </c>
      <c r="F221" s="26">
        <f t="shared" si="52"/>
        <v>0</v>
      </c>
      <c r="G221" s="26">
        <f t="shared" si="53"/>
        <v>0</v>
      </c>
      <c r="H221" s="26">
        <f t="shared" si="54"/>
        <v>0</v>
      </c>
      <c r="I221" s="26">
        <f t="shared" si="55"/>
        <v>0</v>
      </c>
      <c r="J221" s="26">
        <f t="shared" si="56"/>
        <v>0</v>
      </c>
      <c r="K221" s="26">
        <f t="shared" si="57"/>
        <v>0</v>
      </c>
      <c r="L221" s="26">
        <f t="shared" si="58"/>
        <v>0</v>
      </c>
      <c r="M221" s="26">
        <f t="shared" ca="1" si="59"/>
        <v>1.3739372262074434E-3</v>
      </c>
      <c r="N221" s="26">
        <f t="shared" ca="1" si="60"/>
        <v>0</v>
      </c>
      <c r="O221" s="54">
        <f t="shared" ca="1" si="61"/>
        <v>0</v>
      </c>
      <c r="P221" s="26">
        <f t="shared" ca="1" si="62"/>
        <v>0</v>
      </c>
      <c r="Q221" s="26">
        <f t="shared" ca="1" si="63"/>
        <v>0</v>
      </c>
      <c r="R221">
        <f t="shared" ca="1" si="64"/>
        <v>-1.3739372262074434E-3</v>
      </c>
    </row>
    <row r="222" spans="1:18">
      <c r="A222" s="112"/>
      <c r="B222" s="112"/>
      <c r="C222" s="112"/>
      <c r="D222" s="114">
        <f t="shared" si="50"/>
        <v>0</v>
      </c>
      <c r="E222" s="114">
        <f t="shared" si="51"/>
        <v>0</v>
      </c>
      <c r="F222" s="26">
        <f t="shared" si="52"/>
        <v>0</v>
      </c>
      <c r="G222" s="26">
        <f t="shared" si="53"/>
        <v>0</v>
      </c>
      <c r="H222" s="26">
        <f t="shared" si="54"/>
        <v>0</v>
      </c>
      <c r="I222" s="26">
        <f t="shared" si="55"/>
        <v>0</v>
      </c>
      <c r="J222" s="26">
        <f t="shared" si="56"/>
        <v>0</v>
      </c>
      <c r="K222" s="26">
        <f t="shared" si="57"/>
        <v>0</v>
      </c>
      <c r="L222" s="26">
        <f t="shared" si="58"/>
        <v>0</v>
      </c>
      <c r="M222" s="26">
        <f t="shared" ca="1" si="59"/>
        <v>1.3739372262074434E-3</v>
      </c>
      <c r="N222" s="26">
        <f t="shared" ca="1" si="60"/>
        <v>0</v>
      </c>
      <c r="O222" s="54">
        <f t="shared" ca="1" si="61"/>
        <v>0</v>
      </c>
      <c r="P222" s="26">
        <f t="shared" ca="1" si="62"/>
        <v>0</v>
      </c>
      <c r="Q222" s="26">
        <f t="shared" ca="1" si="63"/>
        <v>0</v>
      </c>
      <c r="R222">
        <f t="shared" ca="1" si="64"/>
        <v>-1.3739372262074434E-3</v>
      </c>
    </row>
    <row r="223" spans="1:18">
      <c r="A223" s="112"/>
      <c r="B223" s="112"/>
      <c r="C223" s="112"/>
      <c r="D223" s="114">
        <f t="shared" si="50"/>
        <v>0</v>
      </c>
      <c r="E223" s="114">
        <f t="shared" si="51"/>
        <v>0</v>
      </c>
      <c r="F223" s="26">
        <f t="shared" si="52"/>
        <v>0</v>
      </c>
      <c r="G223" s="26">
        <f t="shared" si="53"/>
        <v>0</v>
      </c>
      <c r="H223" s="26">
        <f t="shared" si="54"/>
        <v>0</v>
      </c>
      <c r="I223" s="26">
        <f t="shared" si="55"/>
        <v>0</v>
      </c>
      <c r="J223" s="26">
        <f t="shared" si="56"/>
        <v>0</v>
      </c>
      <c r="K223" s="26">
        <f t="shared" si="57"/>
        <v>0</v>
      </c>
      <c r="L223" s="26">
        <f t="shared" si="58"/>
        <v>0</v>
      </c>
      <c r="M223" s="26">
        <f t="shared" ca="1" si="59"/>
        <v>1.3739372262074434E-3</v>
      </c>
      <c r="N223" s="26">
        <f t="shared" ca="1" si="60"/>
        <v>0</v>
      </c>
      <c r="O223" s="54">
        <f t="shared" ca="1" si="61"/>
        <v>0</v>
      </c>
      <c r="P223" s="26">
        <f t="shared" ca="1" si="62"/>
        <v>0</v>
      </c>
      <c r="Q223" s="26">
        <f t="shared" ca="1" si="63"/>
        <v>0</v>
      </c>
      <c r="R223">
        <f t="shared" ca="1" si="64"/>
        <v>-1.3739372262074434E-3</v>
      </c>
    </row>
    <row r="224" spans="1:18">
      <c r="A224" s="112"/>
      <c r="B224" s="112"/>
      <c r="C224" s="112"/>
      <c r="D224" s="114">
        <f t="shared" si="50"/>
        <v>0</v>
      </c>
      <c r="E224" s="114">
        <f t="shared" si="51"/>
        <v>0</v>
      </c>
      <c r="F224" s="26">
        <f t="shared" si="52"/>
        <v>0</v>
      </c>
      <c r="G224" s="26">
        <f t="shared" si="53"/>
        <v>0</v>
      </c>
      <c r="H224" s="26">
        <f t="shared" si="54"/>
        <v>0</v>
      </c>
      <c r="I224" s="26">
        <f t="shared" si="55"/>
        <v>0</v>
      </c>
      <c r="J224" s="26">
        <f t="shared" si="56"/>
        <v>0</v>
      </c>
      <c r="K224" s="26">
        <f t="shared" si="57"/>
        <v>0</v>
      </c>
      <c r="L224" s="26">
        <f t="shared" si="58"/>
        <v>0</v>
      </c>
      <c r="M224" s="26">
        <f t="shared" ca="1" si="59"/>
        <v>1.3739372262074434E-3</v>
      </c>
      <c r="N224" s="26">
        <f t="shared" ca="1" si="60"/>
        <v>0</v>
      </c>
      <c r="O224" s="54">
        <f t="shared" ca="1" si="61"/>
        <v>0</v>
      </c>
      <c r="P224" s="26">
        <f t="shared" ca="1" si="62"/>
        <v>0</v>
      </c>
      <c r="Q224" s="26">
        <f t="shared" ca="1" si="63"/>
        <v>0</v>
      </c>
      <c r="R224">
        <f t="shared" ca="1" si="64"/>
        <v>-1.3739372262074434E-3</v>
      </c>
    </row>
    <row r="225" spans="1:18">
      <c r="A225" s="112"/>
      <c r="B225" s="112"/>
      <c r="C225" s="112"/>
      <c r="D225" s="114">
        <f t="shared" si="50"/>
        <v>0</v>
      </c>
      <c r="E225" s="114">
        <f t="shared" si="51"/>
        <v>0</v>
      </c>
      <c r="F225" s="26">
        <f t="shared" si="52"/>
        <v>0</v>
      </c>
      <c r="G225" s="26">
        <f t="shared" si="53"/>
        <v>0</v>
      </c>
      <c r="H225" s="26">
        <f t="shared" si="54"/>
        <v>0</v>
      </c>
      <c r="I225" s="26">
        <f t="shared" si="55"/>
        <v>0</v>
      </c>
      <c r="J225" s="26">
        <f t="shared" si="56"/>
        <v>0</v>
      </c>
      <c r="K225" s="26">
        <f t="shared" si="57"/>
        <v>0</v>
      </c>
      <c r="L225" s="26">
        <f t="shared" si="58"/>
        <v>0</v>
      </c>
      <c r="M225" s="26">
        <f t="shared" ca="1" si="59"/>
        <v>1.3739372262074434E-3</v>
      </c>
      <c r="N225" s="26">
        <f t="shared" ca="1" si="60"/>
        <v>0</v>
      </c>
      <c r="O225" s="54">
        <f t="shared" ca="1" si="61"/>
        <v>0</v>
      </c>
      <c r="P225" s="26">
        <f t="shared" ca="1" si="62"/>
        <v>0</v>
      </c>
      <c r="Q225" s="26">
        <f t="shared" ca="1" si="63"/>
        <v>0</v>
      </c>
      <c r="R225">
        <f t="shared" ca="1" si="64"/>
        <v>-1.3739372262074434E-3</v>
      </c>
    </row>
    <row r="226" spans="1:18">
      <c r="A226" s="112"/>
      <c r="B226" s="112"/>
      <c r="C226" s="112"/>
      <c r="D226" s="114">
        <f t="shared" si="50"/>
        <v>0</v>
      </c>
      <c r="E226" s="114">
        <f t="shared" si="51"/>
        <v>0</v>
      </c>
      <c r="F226" s="26">
        <f t="shared" si="52"/>
        <v>0</v>
      </c>
      <c r="G226" s="26">
        <f t="shared" si="53"/>
        <v>0</v>
      </c>
      <c r="H226" s="26">
        <f t="shared" si="54"/>
        <v>0</v>
      </c>
      <c r="I226" s="26">
        <f t="shared" si="55"/>
        <v>0</v>
      </c>
      <c r="J226" s="26">
        <f t="shared" si="56"/>
        <v>0</v>
      </c>
      <c r="K226" s="26">
        <f t="shared" si="57"/>
        <v>0</v>
      </c>
      <c r="L226" s="26">
        <f t="shared" si="58"/>
        <v>0</v>
      </c>
      <c r="M226" s="26">
        <f t="shared" ca="1" si="59"/>
        <v>1.3739372262074434E-3</v>
      </c>
      <c r="N226" s="26">
        <f t="shared" ca="1" si="60"/>
        <v>0</v>
      </c>
      <c r="O226" s="54">
        <f t="shared" ca="1" si="61"/>
        <v>0</v>
      </c>
      <c r="P226" s="26">
        <f t="shared" ca="1" si="62"/>
        <v>0</v>
      </c>
      <c r="Q226" s="26">
        <f t="shared" ca="1" si="63"/>
        <v>0</v>
      </c>
      <c r="R226">
        <f t="shared" ca="1" si="64"/>
        <v>-1.3739372262074434E-3</v>
      </c>
    </row>
    <row r="227" spans="1:18">
      <c r="A227" s="112"/>
      <c r="B227" s="112"/>
      <c r="C227" s="112"/>
      <c r="D227" s="114">
        <f t="shared" si="50"/>
        <v>0</v>
      </c>
      <c r="E227" s="114">
        <f t="shared" si="51"/>
        <v>0</v>
      </c>
      <c r="F227" s="26">
        <f t="shared" si="52"/>
        <v>0</v>
      </c>
      <c r="G227" s="26">
        <f t="shared" si="53"/>
        <v>0</v>
      </c>
      <c r="H227" s="26">
        <f t="shared" si="54"/>
        <v>0</v>
      </c>
      <c r="I227" s="26">
        <f t="shared" si="55"/>
        <v>0</v>
      </c>
      <c r="J227" s="26">
        <f t="shared" si="56"/>
        <v>0</v>
      </c>
      <c r="K227" s="26">
        <f t="shared" si="57"/>
        <v>0</v>
      </c>
      <c r="L227" s="26">
        <f t="shared" si="58"/>
        <v>0</v>
      </c>
      <c r="M227" s="26">
        <f t="shared" ca="1" si="59"/>
        <v>1.3739372262074434E-3</v>
      </c>
      <c r="N227" s="26">
        <f t="shared" ca="1" si="60"/>
        <v>0</v>
      </c>
      <c r="O227" s="54">
        <f t="shared" ca="1" si="61"/>
        <v>0</v>
      </c>
      <c r="P227" s="26">
        <f t="shared" ca="1" si="62"/>
        <v>0</v>
      </c>
      <c r="Q227" s="26">
        <f t="shared" ca="1" si="63"/>
        <v>0</v>
      </c>
      <c r="R227">
        <f t="shared" ca="1" si="64"/>
        <v>-1.3739372262074434E-3</v>
      </c>
    </row>
    <row r="228" spans="1:18">
      <c r="A228" s="112"/>
      <c r="B228" s="112"/>
      <c r="C228" s="112"/>
      <c r="D228" s="114">
        <f t="shared" si="50"/>
        <v>0</v>
      </c>
      <c r="E228" s="114">
        <f t="shared" si="51"/>
        <v>0</v>
      </c>
      <c r="F228" s="26">
        <f t="shared" si="52"/>
        <v>0</v>
      </c>
      <c r="G228" s="26">
        <f t="shared" si="53"/>
        <v>0</v>
      </c>
      <c r="H228" s="26">
        <f t="shared" si="54"/>
        <v>0</v>
      </c>
      <c r="I228" s="26">
        <f t="shared" si="55"/>
        <v>0</v>
      </c>
      <c r="J228" s="26">
        <f t="shared" si="56"/>
        <v>0</v>
      </c>
      <c r="K228" s="26">
        <f t="shared" si="57"/>
        <v>0</v>
      </c>
      <c r="L228" s="26">
        <f t="shared" si="58"/>
        <v>0</v>
      </c>
      <c r="M228" s="26">
        <f t="shared" ca="1" si="59"/>
        <v>1.3739372262074434E-3</v>
      </c>
      <c r="N228" s="26">
        <f t="shared" ca="1" si="60"/>
        <v>0</v>
      </c>
      <c r="O228" s="54">
        <f t="shared" ca="1" si="61"/>
        <v>0</v>
      </c>
      <c r="P228" s="26">
        <f t="shared" ca="1" si="62"/>
        <v>0</v>
      </c>
      <c r="Q228" s="26">
        <f t="shared" ca="1" si="63"/>
        <v>0</v>
      </c>
      <c r="R228">
        <f t="shared" ca="1" si="64"/>
        <v>-1.3739372262074434E-3</v>
      </c>
    </row>
    <row r="229" spans="1:18">
      <c r="A229" s="112"/>
      <c r="B229" s="112"/>
      <c r="C229" s="112"/>
      <c r="D229" s="114">
        <f t="shared" si="50"/>
        <v>0</v>
      </c>
      <c r="E229" s="114">
        <f t="shared" si="51"/>
        <v>0</v>
      </c>
      <c r="F229" s="26">
        <f t="shared" si="52"/>
        <v>0</v>
      </c>
      <c r="G229" s="26">
        <f t="shared" si="53"/>
        <v>0</v>
      </c>
      <c r="H229" s="26">
        <f t="shared" si="54"/>
        <v>0</v>
      </c>
      <c r="I229" s="26">
        <f t="shared" si="55"/>
        <v>0</v>
      </c>
      <c r="J229" s="26">
        <f t="shared" si="56"/>
        <v>0</v>
      </c>
      <c r="K229" s="26">
        <f t="shared" si="57"/>
        <v>0</v>
      </c>
      <c r="L229" s="26">
        <f t="shared" si="58"/>
        <v>0</v>
      </c>
      <c r="M229" s="26">
        <f t="shared" ca="1" si="59"/>
        <v>1.3739372262074434E-3</v>
      </c>
      <c r="N229" s="26">
        <f t="shared" ca="1" si="60"/>
        <v>0</v>
      </c>
      <c r="O229" s="54">
        <f t="shared" ca="1" si="61"/>
        <v>0</v>
      </c>
      <c r="P229" s="26">
        <f t="shared" ca="1" si="62"/>
        <v>0</v>
      </c>
      <c r="Q229" s="26">
        <f t="shared" ca="1" si="63"/>
        <v>0</v>
      </c>
      <c r="R229">
        <f t="shared" ca="1" si="64"/>
        <v>-1.3739372262074434E-3</v>
      </c>
    </row>
    <row r="230" spans="1:18">
      <c r="A230" s="112"/>
      <c r="B230" s="112"/>
      <c r="C230" s="112"/>
      <c r="D230" s="114">
        <f t="shared" si="50"/>
        <v>0</v>
      </c>
      <c r="E230" s="114">
        <f t="shared" si="51"/>
        <v>0</v>
      </c>
      <c r="F230" s="26">
        <f t="shared" si="52"/>
        <v>0</v>
      </c>
      <c r="G230" s="26">
        <f t="shared" si="53"/>
        <v>0</v>
      </c>
      <c r="H230" s="26">
        <f t="shared" si="54"/>
        <v>0</v>
      </c>
      <c r="I230" s="26">
        <f t="shared" si="55"/>
        <v>0</v>
      </c>
      <c r="J230" s="26">
        <f t="shared" si="56"/>
        <v>0</v>
      </c>
      <c r="K230" s="26">
        <f t="shared" si="57"/>
        <v>0</v>
      </c>
      <c r="L230" s="26">
        <f t="shared" si="58"/>
        <v>0</v>
      </c>
      <c r="M230" s="26">
        <f t="shared" ca="1" si="59"/>
        <v>1.3739372262074434E-3</v>
      </c>
      <c r="N230" s="26">
        <f t="shared" ca="1" si="60"/>
        <v>0</v>
      </c>
      <c r="O230" s="54">
        <f t="shared" ca="1" si="61"/>
        <v>0</v>
      </c>
      <c r="P230" s="26">
        <f t="shared" ca="1" si="62"/>
        <v>0</v>
      </c>
      <c r="Q230" s="26">
        <f t="shared" ca="1" si="63"/>
        <v>0</v>
      </c>
      <c r="R230">
        <f t="shared" ca="1" si="64"/>
        <v>-1.3739372262074434E-3</v>
      </c>
    </row>
    <row r="231" spans="1:18">
      <c r="A231" s="112"/>
      <c r="B231" s="112"/>
      <c r="C231" s="112"/>
      <c r="D231" s="114">
        <f t="shared" si="50"/>
        <v>0</v>
      </c>
      <c r="E231" s="114">
        <f t="shared" si="51"/>
        <v>0</v>
      </c>
      <c r="F231" s="26">
        <f t="shared" si="52"/>
        <v>0</v>
      </c>
      <c r="G231" s="26">
        <f t="shared" si="53"/>
        <v>0</v>
      </c>
      <c r="H231" s="26">
        <f t="shared" si="54"/>
        <v>0</v>
      </c>
      <c r="I231" s="26">
        <f t="shared" si="55"/>
        <v>0</v>
      </c>
      <c r="J231" s="26">
        <f t="shared" si="56"/>
        <v>0</v>
      </c>
      <c r="K231" s="26">
        <f t="shared" si="57"/>
        <v>0</v>
      </c>
      <c r="L231" s="26">
        <f t="shared" si="58"/>
        <v>0</v>
      </c>
      <c r="M231" s="26">
        <f t="shared" ca="1" si="59"/>
        <v>1.3739372262074434E-3</v>
      </c>
      <c r="N231" s="26">
        <f t="shared" ca="1" si="60"/>
        <v>0</v>
      </c>
      <c r="O231" s="54">
        <f t="shared" ca="1" si="61"/>
        <v>0</v>
      </c>
      <c r="P231" s="26">
        <f t="shared" ca="1" si="62"/>
        <v>0</v>
      </c>
      <c r="Q231" s="26">
        <f t="shared" ca="1" si="63"/>
        <v>0</v>
      </c>
      <c r="R231">
        <f t="shared" ca="1" si="64"/>
        <v>-1.3739372262074434E-3</v>
      </c>
    </row>
    <row r="232" spans="1:18">
      <c r="A232" s="112"/>
      <c r="B232" s="112"/>
      <c r="C232" s="112"/>
      <c r="D232" s="114">
        <f t="shared" si="50"/>
        <v>0</v>
      </c>
      <c r="E232" s="114">
        <f t="shared" si="51"/>
        <v>0</v>
      </c>
      <c r="F232" s="26">
        <f t="shared" si="52"/>
        <v>0</v>
      </c>
      <c r="G232" s="26">
        <f t="shared" si="53"/>
        <v>0</v>
      </c>
      <c r="H232" s="26">
        <f t="shared" si="54"/>
        <v>0</v>
      </c>
      <c r="I232" s="26">
        <f t="shared" si="55"/>
        <v>0</v>
      </c>
      <c r="J232" s="26">
        <f t="shared" si="56"/>
        <v>0</v>
      </c>
      <c r="K232" s="26">
        <f t="shared" si="57"/>
        <v>0</v>
      </c>
      <c r="L232" s="26">
        <f t="shared" si="58"/>
        <v>0</v>
      </c>
      <c r="M232" s="26">
        <f t="shared" ca="1" si="59"/>
        <v>1.3739372262074434E-3</v>
      </c>
      <c r="N232" s="26">
        <f t="shared" ca="1" si="60"/>
        <v>0</v>
      </c>
      <c r="O232" s="54">
        <f t="shared" ca="1" si="61"/>
        <v>0</v>
      </c>
      <c r="P232" s="26">
        <f t="shared" ca="1" si="62"/>
        <v>0</v>
      </c>
      <c r="Q232" s="26">
        <f t="shared" ca="1" si="63"/>
        <v>0</v>
      </c>
      <c r="R232">
        <f t="shared" ca="1" si="64"/>
        <v>-1.3739372262074434E-3</v>
      </c>
    </row>
    <row r="233" spans="1:18">
      <c r="A233" s="112"/>
      <c r="B233" s="112"/>
      <c r="C233" s="112"/>
      <c r="D233" s="114">
        <f t="shared" si="50"/>
        <v>0</v>
      </c>
      <c r="E233" s="114">
        <f t="shared" si="51"/>
        <v>0</v>
      </c>
      <c r="F233" s="26">
        <f t="shared" si="52"/>
        <v>0</v>
      </c>
      <c r="G233" s="26">
        <f t="shared" si="53"/>
        <v>0</v>
      </c>
      <c r="H233" s="26">
        <f t="shared" si="54"/>
        <v>0</v>
      </c>
      <c r="I233" s="26">
        <f t="shared" si="55"/>
        <v>0</v>
      </c>
      <c r="J233" s="26">
        <f t="shared" si="56"/>
        <v>0</v>
      </c>
      <c r="K233" s="26">
        <f t="shared" si="57"/>
        <v>0</v>
      </c>
      <c r="L233" s="26">
        <f t="shared" si="58"/>
        <v>0</v>
      </c>
      <c r="M233" s="26">
        <f t="shared" ca="1" si="59"/>
        <v>1.3739372262074434E-3</v>
      </c>
      <c r="N233" s="26">
        <f t="shared" ca="1" si="60"/>
        <v>0</v>
      </c>
      <c r="O233" s="54">
        <f t="shared" ca="1" si="61"/>
        <v>0</v>
      </c>
      <c r="P233" s="26">
        <f t="shared" ca="1" si="62"/>
        <v>0</v>
      </c>
      <c r="Q233" s="26">
        <f t="shared" ca="1" si="63"/>
        <v>0</v>
      </c>
      <c r="R233">
        <f t="shared" ca="1" si="64"/>
        <v>-1.3739372262074434E-3</v>
      </c>
    </row>
    <row r="234" spans="1:18">
      <c r="A234" s="112"/>
      <c r="B234" s="112"/>
      <c r="C234" s="112"/>
      <c r="D234" s="114">
        <f t="shared" si="50"/>
        <v>0</v>
      </c>
      <c r="E234" s="114">
        <f t="shared" si="51"/>
        <v>0</v>
      </c>
      <c r="F234" s="26">
        <f t="shared" si="52"/>
        <v>0</v>
      </c>
      <c r="G234" s="26">
        <f t="shared" si="53"/>
        <v>0</v>
      </c>
      <c r="H234" s="26">
        <f t="shared" si="54"/>
        <v>0</v>
      </c>
      <c r="I234" s="26">
        <f t="shared" si="55"/>
        <v>0</v>
      </c>
      <c r="J234" s="26">
        <f t="shared" si="56"/>
        <v>0</v>
      </c>
      <c r="K234" s="26">
        <f t="shared" si="57"/>
        <v>0</v>
      </c>
      <c r="L234" s="26">
        <f t="shared" si="58"/>
        <v>0</v>
      </c>
      <c r="M234" s="26">
        <f t="shared" ca="1" si="59"/>
        <v>1.3739372262074434E-3</v>
      </c>
      <c r="N234" s="26">
        <f t="shared" ca="1" si="60"/>
        <v>0</v>
      </c>
      <c r="O234" s="54">
        <f t="shared" ca="1" si="61"/>
        <v>0</v>
      </c>
      <c r="P234" s="26">
        <f t="shared" ca="1" si="62"/>
        <v>0</v>
      </c>
      <c r="Q234" s="26">
        <f t="shared" ca="1" si="63"/>
        <v>0</v>
      </c>
      <c r="R234">
        <f t="shared" ca="1" si="64"/>
        <v>-1.3739372262074434E-3</v>
      </c>
    </row>
    <row r="235" spans="1:18">
      <c r="A235" s="112"/>
      <c r="B235" s="112"/>
      <c r="C235" s="112"/>
      <c r="D235" s="114">
        <f t="shared" si="50"/>
        <v>0</v>
      </c>
      <c r="E235" s="114">
        <f t="shared" si="51"/>
        <v>0</v>
      </c>
      <c r="F235" s="26">
        <f t="shared" si="52"/>
        <v>0</v>
      </c>
      <c r="G235" s="26">
        <f t="shared" si="53"/>
        <v>0</v>
      </c>
      <c r="H235" s="26">
        <f t="shared" si="54"/>
        <v>0</v>
      </c>
      <c r="I235" s="26">
        <f t="shared" si="55"/>
        <v>0</v>
      </c>
      <c r="J235" s="26">
        <f t="shared" si="56"/>
        <v>0</v>
      </c>
      <c r="K235" s="26">
        <f t="shared" si="57"/>
        <v>0</v>
      </c>
      <c r="L235" s="26">
        <f t="shared" si="58"/>
        <v>0</v>
      </c>
      <c r="M235" s="26">
        <f t="shared" ca="1" si="59"/>
        <v>1.3739372262074434E-3</v>
      </c>
      <c r="N235" s="26">
        <f t="shared" ca="1" si="60"/>
        <v>0</v>
      </c>
      <c r="O235" s="54">
        <f t="shared" ca="1" si="61"/>
        <v>0</v>
      </c>
      <c r="P235" s="26">
        <f t="shared" ca="1" si="62"/>
        <v>0</v>
      </c>
      <c r="Q235" s="26">
        <f t="shared" ca="1" si="63"/>
        <v>0</v>
      </c>
      <c r="R235">
        <f t="shared" ca="1" si="64"/>
        <v>-1.3739372262074434E-3</v>
      </c>
    </row>
    <row r="236" spans="1:18">
      <c r="A236" s="112"/>
      <c r="B236" s="112"/>
      <c r="C236" s="112"/>
      <c r="D236" s="114">
        <f t="shared" si="50"/>
        <v>0</v>
      </c>
      <c r="E236" s="114">
        <f t="shared" si="51"/>
        <v>0</v>
      </c>
      <c r="F236" s="26">
        <f t="shared" si="52"/>
        <v>0</v>
      </c>
      <c r="G236" s="26">
        <f t="shared" si="53"/>
        <v>0</v>
      </c>
      <c r="H236" s="26">
        <f t="shared" si="54"/>
        <v>0</v>
      </c>
      <c r="I236" s="26">
        <f t="shared" si="55"/>
        <v>0</v>
      </c>
      <c r="J236" s="26">
        <f t="shared" si="56"/>
        <v>0</v>
      </c>
      <c r="K236" s="26">
        <f t="shared" si="57"/>
        <v>0</v>
      </c>
      <c r="L236" s="26">
        <f t="shared" si="58"/>
        <v>0</v>
      </c>
      <c r="M236" s="26">
        <f t="shared" ca="1" si="59"/>
        <v>1.3739372262074434E-3</v>
      </c>
      <c r="N236" s="26">
        <f t="shared" ca="1" si="60"/>
        <v>0</v>
      </c>
      <c r="O236" s="54">
        <f t="shared" ca="1" si="61"/>
        <v>0</v>
      </c>
      <c r="P236" s="26">
        <f t="shared" ca="1" si="62"/>
        <v>0</v>
      </c>
      <c r="Q236" s="26">
        <f t="shared" ca="1" si="63"/>
        <v>0</v>
      </c>
      <c r="R236">
        <f t="shared" ca="1" si="64"/>
        <v>-1.3739372262074434E-3</v>
      </c>
    </row>
    <row r="237" spans="1:18">
      <c r="A237" s="112"/>
      <c r="B237" s="112"/>
      <c r="C237" s="112"/>
      <c r="D237" s="114">
        <f t="shared" si="50"/>
        <v>0</v>
      </c>
      <c r="E237" s="114">
        <f t="shared" si="51"/>
        <v>0</v>
      </c>
      <c r="F237" s="26">
        <f t="shared" si="52"/>
        <v>0</v>
      </c>
      <c r="G237" s="26">
        <f t="shared" si="53"/>
        <v>0</v>
      </c>
      <c r="H237" s="26">
        <f t="shared" si="54"/>
        <v>0</v>
      </c>
      <c r="I237" s="26">
        <f t="shared" si="55"/>
        <v>0</v>
      </c>
      <c r="J237" s="26">
        <f t="shared" si="56"/>
        <v>0</v>
      </c>
      <c r="K237" s="26">
        <f t="shared" si="57"/>
        <v>0</v>
      </c>
      <c r="L237" s="26">
        <f t="shared" si="58"/>
        <v>0</v>
      </c>
      <c r="M237" s="26">
        <f t="shared" ca="1" si="59"/>
        <v>1.3739372262074434E-3</v>
      </c>
      <c r="N237" s="26">
        <f t="shared" ca="1" si="60"/>
        <v>0</v>
      </c>
      <c r="O237" s="54">
        <f t="shared" ca="1" si="61"/>
        <v>0</v>
      </c>
      <c r="P237" s="26">
        <f t="shared" ca="1" si="62"/>
        <v>0</v>
      </c>
      <c r="Q237" s="26">
        <f t="shared" ca="1" si="63"/>
        <v>0</v>
      </c>
      <c r="R237">
        <f t="shared" ca="1" si="64"/>
        <v>-1.3739372262074434E-3</v>
      </c>
    </row>
    <row r="238" spans="1:18">
      <c r="A238" s="112"/>
      <c r="B238" s="112"/>
      <c r="C238" s="112"/>
      <c r="D238" s="114">
        <f t="shared" si="50"/>
        <v>0</v>
      </c>
      <c r="E238" s="114">
        <f t="shared" si="51"/>
        <v>0</v>
      </c>
      <c r="F238" s="26">
        <f t="shared" si="52"/>
        <v>0</v>
      </c>
      <c r="G238" s="26">
        <f t="shared" si="53"/>
        <v>0</v>
      </c>
      <c r="H238" s="26">
        <f t="shared" si="54"/>
        <v>0</v>
      </c>
      <c r="I238" s="26">
        <f t="shared" si="55"/>
        <v>0</v>
      </c>
      <c r="J238" s="26">
        <f t="shared" si="56"/>
        <v>0</v>
      </c>
      <c r="K238" s="26">
        <f t="shared" si="57"/>
        <v>0</v>
      </c>
      <c r="L238" s="26">
        <f t="shared" si="58"/>
        <v>0</v>
      </c>
      <c r="M238" s="26">
        <f t="shared" ca="1" si="59"/>
        <v>1.3739372262074434E-3</v>
      </c>
      <c r="N238" s="26">
        <f t="shared" ca="1" si="60"/>
        <v>0</v>
      </c>
      <c r="O238" s="54">
        <f t="shared" ca="1" si="61"/>
        <v>0</v>
      </c>
      <c r="P238" s="26">
        <f t="shared" ca="1" si="62"/>
        <v>0</v>
      </c>
      <c r="Q238" s="26">
        <f t="shared" ca="1" si="63"/>
        <v>0</v>
      </c>
      <c r="R238">
        <f t="shared" ca="1" si="64"/>
        <v>-1.3739372262074434E-3</v>
      </c>
    </row>
    <row r="239" spans="1:18">
      <c r="A239" s="112"/>
      <c r="B239" s="112"/>
      <c r="C239" s="112"/>
      <c r="D239" s="114">
        <f t="shared" si="50"/>
        <v>0</v>
      </c>
      <c r="E239" s="114">
        <f t="shared" si="51"/>
        <v>0</v>
      </c>
      <c r="F239" s="26">
        <f t="shared" si="52"/>
        <v>0</v>
      </c>
      <c r="G239" s="26">
        <f t="shared" si="53"/>
        <v>0</v>
      </c>
      <c r="H239" s="26">
        <f t="shared" si="54"/>
        <v>0</v>
      </c>
      <c r="I239" s="26">
        <f t="shared" si="55"/>
        <v>0</v>
      </c>
      <c r="J239" s="26">
        <f t="shared" si="56"/>
        <v>0</v>
      </c>
      <c r="K239" s="26">
        <f t="shared" si="57"/>
        <v>0</v>
      </c>
      <c r="L239" s="26">
        <f t="shared" si="58"/>
        <v>0</v>
      </c>
      <c r="M239" s="26">
        <f t="shared" ca="1" si="59"/>
        <v>1.3739372262074434E-3</v>
      </c>
      <c r="N239" s="26">
        <f t="shared" ca="1" si="60"/>
        <v>0</v>
      </c>
      <c r="O239" s="54">
        <f t="shared" ca="1" si="61"/>
        <v>0</v>
      </c>
      <c r="P239" s="26">
        <f t="shared" ca="1" si="62"/>
        <v>0</v>
      </c>
      <c r="Q239" s="26">
        <f t="shared" ca="1" si="63"/>
        <v>0</v>
      </c>
      <c r="R239">
        <f t="shared" ca="1" si="64"/>
        <v>-1.3739372262074434E-3</v>
      </c>
    </row>
    <row r="240" spans="1:18">
      <c r="A240" s="112"/>
      <c r="B240" s="112"/>
      <c r="C240" s="112"/>
      <c r="D240" s="114">
        <f t="shared" si="50"/>
        <v>0</v>
      </c>
      <c r="E240" s="114">
        <f t="shared" si="51"/>
        <v>0</v>
      </c>
      <c r="F240" s="26">
        <f t="shared" si="52"/>
        <v>0</v>
      </c>
      <c r="G240" s="26">
        <f t="shared" si="53"/>
        <v>0</v>
      </c>
      <c r="H240" s="26">
        <f t="shared" si="54"/>
        <v>0</v>
      </c>
      <c r="I240" s="26">
        <f t="shared" si="55"/>
        <v>0</v>
      </c>
      <c r="J240" s="26">
        <f t="shared" si="56"/>
        <v>0</v>
      </c>
      <c r="K240" s="26">
        <f t="shared" si="57"/>
        <v>0</v>
      </c>
      <c r="L240" s="26">
        <f t="shared" si="58"/>
        <v>0</v>
      </c>
      <c r="M240" s="26">
        <f t="shared" ca="1" si="59"/>
        <v>1.3739372262074434E-3</v>
      </c>
      <c r="N240" s="26">
        <f t="shared" ca="1" si="60"/>
        <v>0</v>
      </c>
      <c r="O240" s="54">
        <f t="shared" ca="1" si="61"/>
        <v>0</v>
      </c>
      <c r="P240" s="26">
        <f t="shared" ca="1" si="62"/>
        <v>0</v>
      </c>
      <c r="Q240" s="26">
        <f t="shared" ca="1" si="63"/>
        <v>0</v>
      </c>
      <c r="R240">
        <f t="shared" ca="1" si="64"/>
        <v>-1.3739372262074434E-3</v>
      </c>
    </row>
    <row r="241" spans="1:18">
      <c r="A241" s="112"/>
      <c r="B241" s="112"/>
      <c r="C241" s="112"/>
      <c r="D241" s="114">
        <f t="shared" si="50"/>
        <v>0</v>
      </c>
      <c r="E241" s="114">
        <f t="shared" si="51"/>
        <v>0</v>
      </c>
      <c r="F241" s="26">
        <f t="shared" si="52"/>
        <v>0</v>
      </c>
      <c r="G241" s="26">
        <f t="shared" si="53"/>
        <v>0</v>
      </c>
      <c r="H241" s="26">
        <f t="shared" si="54"/>
        <v>0</v>
      </c>
      <c r="I241" s="26">
        <f t="shared" si="55"/>
        <v>0</v>
      </c>
      <c r="J241" s="26">
        <f t="shared" si="56"/>
        <v>0</v>
      </c>
      <c r="K241" s="26">
        <f t="shared" si="57"/>
        <v>0</v>
      </c>
      <c r="L241" s="26">
        <f t="shared" si="58"/>
        <v>0</v>
      </c>
      <c r="M241" s="26">
        <f t="shared" ca="1" si="59"/>
        <v>1.3739372262074434E-3</v>
      </c>
      <c r="N241" s="26">
        <f t="shared" ca="1" si="60"/>
        <v>0</v>
      </c>
      <c r="O241" s="54">
        <f t="shared" ca="1" si="61"/>
        <v>0</v>
      </c>
      <c r="P241" s="26">
        <f t="shared" ca="1" si="62"/>
        <v>0</v>
      </c>
      <c r="Q241" s="26">
        <f t="shared" ca="1" si="63"/>
        <v>0</v>
      </c>
      <c r="R241">
        <f t="shared" ca="1" si="64"/>
        <v>-1.3739372262074434E-3</v>
      </c>
    </row>
    <row r="242" spans="1:18">
      <c r="A242" s="112"/>
      <c r="B242" s="112"/>
      <c r="C242" s="112"/>
      <c r="D242" s="114">
        <f t="shared" si="50"/>
        <v>0</v>
      </c>
      <c r="E242" s="114">
        <f t="shared" si="51"/>
        <v>0</v>
      </c>
      <c r="F242" s="26">
        <f t="shared" si="52"/>
        <v>0</v>
      </c>
      <c r="G242" s="26">
        <f t="shared" si="53"/>
        <v>0</v>
      </c>
      <c r="H242" s="26">
        <f t="shared" si="54"/>
        <v>0</v>
      </c>
      <c r="I242" s="26">
        <f t="shared" si="55"/>
        <v>0</v>
      </c>
      <c r="J242" s="26">
        <f t="shared" si="56"/>
        <v>0</v>
      </c>
      <c r="K242" s="26">
        <f t="shared" si="57"/>
        <v>0</v>
      </c>
      <c r="L242" s="26">
        <f t="shared" si="58"/>
        <v>0</v>
      </c>
      <c r="M242" s="26">
        <f t="shared" ca="1" si="59"/>
        <v>1.3739372262074434E-3</v>
      </c>
      <c r="N242" s="26">
        <f t="shared" ca="1" si="60"/>
        <v>0</v>
      </c>
      <c r="O242" s="54">
        <f t="shared" ca="1" si="61"/>
        <v>0</v>
      </c>
      <c r="P242" s="26">
        <f t="shared" ca="1" si="62"/>
        <v>0</v>
      </c>
      <c r="Q242" s="26">
        <f t="shared" ca="1" si="63"/>
        <v>0</v>
      </c>
      <c r="R242">
        <f t="shared" ca="1" si="64"/>
        <v>-1.3739372262074434E-3</v>
      </c>
    </row>
    <row r="243" spans="1:18">
      <c r="A243" s="112"/>
      <c r="B243" s="112"/>
      <c r="C243" s="112"/>
      <c r="D243" s="114">
        <f t="shared" si="50"/>
        <v>0</v>
      </c>
      <c r="E243" s="114">
        <f t="shared" si="51"/>
        <v>0</v>
      </c>
      <c r="F243" s="26">
        <f t="shared" si="52"/>
        <v>0</v>
      </c>
      <c r="G243" s="26">
        <f t="shared" si="53"/>
        <v>0</v>
      </c>
      <c r="H243" s="26">
        <f t="shared" si="54"/>
        <v>0</v>
      </c>
      <c r="I243" s="26">
        <f t="shared" si="55"/>
        <v>0</v>
      </c>
      <c r="J243" s="26">
        <f t="shared" si="56"/>
        <v>0</v>
      </c>
      <c r="K243" s="26">
        <f t="shared" si="57"/>
        <v>0</v>
      </c>
      <c r="L243" s="26">
        <f t="shared" si="58"/>
        <v>0</v>
      </c>
      <c r="M243" s="26">
        <f t="shared" ca="1" si="59"/>
        <v>1.3739372262074434E-3</v>
      </c>
      <c r="N243" s="26">
        <f t="shared" ca="1" si="60"/>
        <v>0</v>
      </c>
      <c r="O243" s="54">
        <f t="shared" ca="1" si="61"/>
        <v>0</v>
      </c>
      <c r="P243" s="26">
        <f t="shared" ca="1" si="62"/>
        <v>0</v>
      </c>
      <c r="Q243" s="26">
        <f t="shared" ca="1" si="63"/>
        <v>0</v>
      </c>
      <c r="R243">
        <f t="shared" ca="1" si="64"/>
        <v>-1.3739372262074434E-3</v>
      </c>
    </row>
    <row r="244" spans="1:18">
      <c r="A244" s="112"/>
      <c r="B244" s="112"/>
      <c r="C244" s="112"/>
      <c r="D244" s="114">
        <f t="shared" si="50"/>
        <v>0</v>
      </c>
      <c r="E244" s="114">
        <f t="shared" si="51"/>
        <v>0</v>
      </c>
      <c r="F244" s="26">
        <f t="shared" si="52"/>
        <v>0</v>
      </c>
      <c r="G244" s="26">
        <f t="shared" si="53"/>
        <v>0</v>
      </c>
      <c r="H244" s="26">
        <f t="shared" si="54"/>
        <v>0</v>
      </c>
      <c r="I244" s="26">
        <f t="shared" si="55"/>
        <v>0</v>
      </c>
      <c r="J244" s="26">
        <f t="shared" si="56"/>
        <v>0</v>
      </c>
      <c r="K244" s="26">
        <f t="shared" si="57"/>
        <v>0</v>
      </c>
      <c r="L244" s="26">
        <f t="shared" si="58"/>
        <v>0</v>
      </c>
      <c r="M244" s="26">
        <f t="shared" ca="1" si="59"/>
        <v>1.3739372262074434E-3</v>
      </c>
      <c r="N244" s="26">
        <f t="shared" ca="1" si="60"/>
        <v>0</v>
      </c>
      <c r="O244" s="54">
        <f t="shared" ca="1" si="61"/>
        <v>0</v>
      </c>
      <c r="P244" s="26">
        <f t="shared" ca="1" si="62"/>
        <v>0</v>
      </c>
      <c r="Q244" s="26">
        <f t="shared" ca="1" si="63"/>
        <v>0</v>
      </c>
      <c r="R244">
        <f t="shared" ca="1" si="64"/>
        <v>-1.3739372262074434E-3</v>
      </c>
    </row>
    <row r="245" spans="1:18">
      <c r="A245" s="112"/>
      <c r="B245" s="112"/>
      <c r="C245" s="112"/>
      <c r="D245" s="114">
        <f t="shared" si="50"/>
        <v>0</v>
      </c>
      <c r="E245" s="114">
        <f t="shared" si="51"/>
        <v>0</v>
      </c>
      <c r="F245" s="26">
        <f t="shared" si="52"/>
        <v>0</v>
      </c>
      <c r="G245" s="26">
        <f t="shared" si="53"/>
        <v>0</v>
      </c>
      <c r="H245" s="26">
        <f t="shared" si="54"/>
        <v>0</v>
      </c>
      <c r="I245" s="26">
        <f t="shared" si="55"/>
        <v>0</v>
      </c>
      <c r="J245" s="26">
        <f t="shared" si="56"/>
        <v>0</v>
      </c>
      <c r="K245" s="26">
        <f t="shared" si="57"/>
        <v>0</v>
      </c>
      <c r="L245" s="26">
        <f t="shared" si="58"/>
        <v>0</v>
      </c>
      <c r="M245" s="26">
        <f t="shared" ca="1" si="59"/>
        <v>1.3739372262074434E-3</v>
      </c>
      <c r="N245" s="26">
        <f t="shared" ca="1" si="60"/>
        <v>0</v>
      </c>
      <c r="O245" s="54">
        <f t="shared" ca="1" si="61"/>
        <v>0</v>
      </c>
      <c r="P245" s="26">
        <f t="shared" ca="1" si="62"/>
        <v>0</v>
      </c>
      <c r="Q245" s="26">
        <f t="shared" ca="1" si="63"/>
        <v>0</v>
      </c>
      <c r="R245">
        <f t="shared" ca="1" si="64"/>
        <v>-1.3739372262074434E-3</v>
      </c>
    </row>
    <row r="246" spans="1:18">
      <c r="A246" s="112"/>
      <c r="B246" s="112"/>
      <c r="C246" s="112"/>
      <c r="D246" s="114">
        <f t="shared" si="50"/>
        <v>0</v>
      </c>
      <c r="E246" s="114">
        <f t="shared" si="51"/>
        <v>0</v>
      </c>
      <c r="F246" s="26">
        <f t="shared" si="52"/>
        <v>0</v>
      </c>
      <c r="G246" s="26">
        <f t="shared" si="53"/>
        <v>0</v>
      </c>
      <c r="H246" s="26">
        <f t="shared" si="54"/>
        <v>0</v>
      </c>
      <c r="I246" s="26">
        <f t="shared" si="55"/>
        <v>0</v>
      </c>
      <c r="J246" s="26">
        <f t="shared" si="56"/>
        <v>0</v>
      </c>
      <c r="K246" s="26">
        <f t="shared" si="57"/>
        <v>0</v>
      </c>
      <c r="L246" s="26">
        <f t="shared" si="58"/>
        <v>0</v>
      </c>
      <c r="M246" s="26">
        <f t="shared" ca="1" si="59"/>
        <v>1.3739372262074434E-3</v>
      </c>
      <c r="N246" s="26">
        <f t="shared" ca="1" si="60"/>
        <v>0</v>
      </c>
      <c r="O246" s="54">
        <f t="shared" ca="1" si="61"/>
        <v>0</v>
      </c>
      <c r="P246" s="26">
        <f t="shared" ca="1" si="62"/>
        <v>0</v>
      </c>
      <c r="Q246" s="26">
        <f t="shared" ca="1" si="63"/>
        <v>0</v>
      </c>
      <c r="R246">
        <f t="shared" ca="1" si="64"/>
        <v>-1.3739372262074434E-3</v>
      </c>
    </row>
    <row r="247" spans="1:18">
      <c r="A247" s="112"/>
      <c r="B247" s="112"/>
      <c r="C247" s="112"/>
      <c r="D247" s="114">
        <f t="shared" si="50"/>
        <v>0</v>
      </c>
      <c r="E247" s="114">
        <f t="shared" si="51"/>
        <v>0</v>
      </c>
      <c r="F247" s="26">
        <f t="shared" si="52"/>
        <v>0</v>
      </c>
      <c r="G247" s="26">
        <f t="shared" si="53"/>
        <v>0</v>
      </c>
      <c r="H247" s="26">
        <f t="shared" si="54"/>
        <v>0</v>
      </c>
      <c r="I247" s="26">
        <f t="shared" si="55"/>
        <v>0</v>
      </c>
      <c r="J247" s="26">
        <f t="shared" si="56"/>
        <v>0</v>
      </c>
      <c r="K247" s="26">
        <f t="shared" si="57"/>
        <v>0</v>
      </c>
      <c r="L247" s="26">
        <f t="shared" si="58"/>
        <v>0</v>
      </c>
      <c r="M247" s="26">
        <f t="shared" ca="1" si="59"/>
        <v>1.3739372262074434E-3</v>
      </c>
      <c r="N247" s="26">
        <f t="shared" ca="1" si="60"/>
        <v>0</v>
      </c>
      <c r="O247" s="54">
        <f t="shared" ca="1" si="61"/>
        <v>0</v>
      </c>
      <c r="P247" s="26">
        <f t="shared" ca="1" si="62"/>
        <v>0</v>
      </c>
      <c r="Q247" s="26">
        <f t="shared" ca="1" si="63"/>
        <v>0</v>
      </c>
      <c r="R247">
        <f t="shared" ca="1" si="64"/>
        <v>-1.3739372262074434E-3</v>
      </c>
    </row>
    <row r="248" spans="1:18">
      <c r="A248" s="112"/>
      <c r="B248" s="112"/>
      <c r="C248" s="112"/>
      <c r="D248" s="114">
        <f t="shared" si="50"/>
        <v>0</v>
      </c>
      <c r="E248" s="114">
        <f t="shared" si="51"/>
        <v>0</v>
      </c>
      <c r="F248" s="26">
        <f t="shared" si="52"/>
        <v>0</v>
      </c>
      <c r="G248" s="26">
        <f t="shared" si="53"/>
        <v>0</v>
      </c>
      <c r="H248" s="26">
        <f t="shared" si="54"/>
        <v>0</v>
      </c>
      <c r="I248" s="26">
        <f t="shared" si="55"/>
        <v>0</v>
      </c>
      <c r="J248" s="26">
        <f t="shared" si="56"/>
        <v>0</v>
      </c>
      <c r="K248" s="26">
        <f t="shared" si="57"/>
        <v>0</v>
      </c>
      <c r="L248" s="26">
        <f t="shared" si="58"/>
        <v>0</v>
      </c>
      <c r="M248" s="26">
        <f t="shared" ca="1" si="59"/>
        <v>1.3739372262074434E-3</v>
      </c>
      <c r="N248" s="26">
        <f t="shared" ca="1" si="60"/>
        <v>0</v>
      </c>
      <c r="O248" s="54">
        <f t="shared" ca="1" si="61"/>
        <v>0</v>
      </c>
      <c r="P248" s="26">
        <f t="shared" ca="1" si="62"/>
        <v>0</v>
      </c>
      <c r="Q248" s="26">
        <f t="shared" ca="1" si="63"/>
        <v>0</v>
      </c>
      <c r="R248">
        <f t="shared" ca="1" si="64"/>
        <v>-1.3739372262074434E-3</v>
      </c>
    </row>
    <row r="249" spans="1:18">
      <c r="A249" s="112"/>
      <c r="B249" s="112"/>
      <c r="C249" s="112"/>
      <c r="D249" s="114">
        <f t="shared" si="50"/>
        <v>0</v>
      </c>
      <c r="E249" s="114">
        <f t="shared" si="51"/>
        <v>0</v>
      </c>
      <c r="F249" s="26">
        <f t="shared" si="52"/>
        <v>0</v>
      </c>
      <c r="G249" s="26">
        <f t="shared" si="53"/>
        <v>0</v>
      </c>
      <c r="H249" s="26">
        <f t="shared" si="54"/>
        <v>0</v>
      </c>
      <c r="I249" s="26">
        <f t="shared" si="55"/>
        <v>0</v>
      </c>
      <c r="J249" s="26">
        <f t="shared" si="56"/>
        <v>0</v>
      </c>
      <c r="K249" s="26">
        <f t="shared" si="57"/>
        <v>0</v>
      </c>
      <c r="L249" s="26">
        <f t="shared" si="58"/>
        <v>0</v>
      </c>
      <c r="M249" s="26">
        <f t="shared" ca="1" si="59"/>
        <v>1.3739372262074434E-3</v>
      </c>
      <c r="N249" s="26">
        <f t="shared" ca="1" si="60"/>
        <v>0</v>
      </c>
      <c r="O249" s="54">
        <f t="shared" ca="1" si="61"/>
        <v>0</v>
      </c>
      <c r="P249" s="26">
        <f t="shared" ca="1" si="62"/>
        <v>0</v>
      </c>
      <c r="Q249" s="26">
        <f t="shared" ca="1" si="63"/>
        <v>0</v>
      </c>
      <c r="R249">
        <f t="shared" ca="1" si="64"/>
        <v>-1.3739372262074434E-3</v>
      </c>
    </row>
    <row r="250" spans="1:18">
      <c r="A250" s="112"/>
      <c r="B250" s="112"/>
      <c r="C250" s="112"/>
      <c r="D250" s="114">
        <f t="shared" si="50"/>
        <v>0</v>
      </c>
      <c r="E250" s="114">
        <f t="shared" si="51"/>
        <v>0</v>
      </c>
      <c r="F250" s="26">
        <f t="shared" si="52"/>
        <v>0</v>
      </c>
      <c r="G250" s="26">
        <f t="shared" si="53"/>
        <v>0</v>
      </c>
      <c r="H250" s="26">
        <f t="shared" si="54"/>
        <v>0</v>
      </c>
      <c r="I250" s="26">
        <f t="shared" si="55"/>
        <v>0</v>
      </c>
      <c r="J250" s="26">
        <f t="shared" si="56"/>
        <v>0</v>
      </c>
      <c r="K250" s="26">
        <f t="shared" si="57"/>
        <v>0</v>
      </c>
      <c r="L250" s="26">
        <f t="shared" si="58"/>
        <v>0</v>
      </c>
      <c r="M250" s="26">
        <f t="shared" ca="1" si="59"/>
        <v>1.3739372262074434E-3</v>
      </c>
      <c r="N250" s="26">
        <f t="shared" ca="1" si="60"/>
        <v>0</v>
      </c>
      <c r="O250" s="54">
        <f t="shared" ca="1" si="61"/>
        <v>0</v>
      </c>
      <c r="P250" s="26">
        <f t="shared" ca="1" si="62"/>
        <v>0</v>
      </c>
      <c r="Q250" s="26">
        <f t="shared" ca="1" si="63"/>
        <v>0</v>
      </c>
      <c r="R250">
        <f t="shared" ca="1" si="64"/>
        <v>-1.3739372262074434E-3</v>
      </c>
    </row>
    <row r="251" spans="1:18">
      <c r="A251" s="112"/>
      <c r="B251" s="112"/>
      <c r="C251" s="112"/>
      <c r="D251" s="114">
        <f t="shared" si="50"/>
        <v>0</v>
      </c>
      <c r="E251" s="114">
        <f t="shared" si="51"/>
        <v>0</v>
      </c>
      <c r="F251" s="26">
        <f t="shared" si="52"/>
        <v>0</v>
      </c>
      <c r="G251" s="26">
        <f t="shared" si="53"/>
        <v>0</v>
      </c>
      <c r="H251" s="26">
        <f t="shared" si="54"/>
        <v>0</v>
      </c>
      <c r="I251" s="26">
        <f t="shared" si="55"/>
        <v>0</v>
      </c>
      <c r="J251" s="26">
        <f t="shared" si="56"/>
        <v>0</v>
      </c>
      <c r="K251" s="26">
        <f t="shared" si="57"/>
        <v>0</v>
      </c>
      <c r="L251" s="26">
        <f t="shared" si="58"/>
        <v>0</v>
      </c>
      <c r="M251" s="26">
        <f t="shared" ca="1" si="59"/>
        <v>1.3739372262074434E-3</v>
      </c>
      <c r="N251" s="26">
        <f t="shared" ca="1" si="60"/>
        <v>0</v>
      </c>
      <c r="O251" s="54">
        <f t="shared" ca="1" si="61"/>
        <v>0</v>
      </c>
      <c r="P251" s="26">
        <f t="shared" ca="1" si="62"/>
        <v>0</v>
      </c>
      <c r="Q251" s="26">
        <f t="shared" ca="1" si="63"/>
        <v>0</v>
      </c>
      <c r="R251">
        <f t="shared" ca="1" si="64"/>
        <v>-1.3739372262074434E-3</v>
      </c>
    </row>
    <row r="252" spans="1:18">
      <c r="A252" s="112"/>
      <c r="B252" s="112"/>
      <c r="C252" s="112"/>
      <c r="D252" s="114">
        <f t="shared" si="50"/>
        <v>0</v>
      </c>
      <c r="E252" s="114">
        <f t="shared" si="51"/>
        <v>0</v>
      </c>
      <c r="F252" s="26">
        <f t="shared" si="52"/>
        <v>0</v>
      </c>
      <c r="G252" s="26">
        <f t="shared" si="53"/>
        <v>0</v>
      </c>
      <c r="H252" s="26">
        <f t="shared" si="54"/>
        <v>0</v>
      </c>
      <c r="I252" s="26">
        <f t="shared" si="55"/>
        <v>0</v>
      </c>
      <c r="J252" s="26">
        <f t="shared" si="56"/>
        <v>0</v>
      </c>
      <c r="K252" s="26">
        <f t="shared" si="57"/>
        <v>0</v>
      </c>
      <c r="L252" s="26">
        <f t="shared" si="58"/>
        <v>0</v>
      </c>
      <c r="M252" s="26">
        <f t="shared" ca="1" si="59"/>
        <v>1.3739372262074434E-3</v>
      </c>
      <c r="N252" s="26">
        <f t="shared" ca="1" si="60"/>
        <v>0</v>
      </c>
      <c r="O252" s="54">
        <f t="shared" ca="1" si="61"/>
        <v>0</v>
      </c>
      <c r="P252" s="26">
        <f t="shared" ca="1" si="62"/>
        <v>0</v>
      </c>
      <c r="Q252" s="26">
        <f t="shared" ca="1" si="63"/>
        <v>0</v>
      </c>
      <c r="R252">
        <f t="shared" ca="1" si="64"/>
        <v>-1.3739372262074434E-3</v>
      </c>
    </row>
    <row r="253" spans="1:18">
      <c r="A253" s="112"/>
      <c r="B253" s="112"/>
      <c r="C253" s="112"/>
      <c r="D253" s="114">
        <f t="shared" si="50"/>
        <v>0</v>
      </c>
      <c r="E253" s="114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6">
        <f t="shared" ca="1" si="59"/>
        <v>1.3739372262074434E-3</v>
      </c>
      <c r="N253" s="26">
        <f t="shared" ca="1" si="60"/>
        <v>0</v>
      </c>
      <c r="O253" s="54">
        <f t="shared" ca="1" si="61"/>
        <v>0</v>
      </c>
      <c r="P253" s="26">
        <f t="shared" ca="1" si="62"/>
        <v>0</v>
      </c>
      <c r="Q253" s="26">
        <f t="shared" ca="1" si="63"/>
        <v>0</v>
      </c>
      <c r="R253">
        <f t="shared" ca="1" si="64"/>
        <v>-1.3739372262074434E-3</v>
      </c>
    </row>
    <row r="254" spans="1:18">
      <c r="A254" s="112"/>
      <c r="B254" s="112"/>
      <c r="C254" s="112"/>
      <c r="D254" s="114">
        <f t="shared" si="50"/>
        <v>0</v>
      </c>
      <c r="E254" s="114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6">
        <f t="shared" ca="1" si="59"/>
        <v>1.3739372262074434E-3</v>
      </c>
      <c r="N254" s="26">
        <f t="shared" ca="1" si="60"/>
        <v>0</v>
      </c>
      <c r="O254" s="54">
        <f t="shared" ca="1" si="61"/>
        <v>0</v>
      </c>
      <c r="P254" s="26">
        <f t="shared" ca="1" si="62"/>
        <v>0</v>
      </c>
      <c r="Q254" s="26">
        <f t="shared" ca="1" si="63"/>
        <v>0</v>
      </c>
      <c r="R254">
        <f t="shared" ca="1" si="64"/>
        <v>-1.3739372262074434E-3</v>
      </c>
    </row>
    <row r="255" spans="1:18">
      <c r="A255" s="112"/>
      <c r="B255" s="112"/>
      <c r="C255" s="112"/>
      <c r="D255" s="114">
        <f t="shared" si="50"/>
        <v>0</v>
      </c>
      <c r="E255" s="114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6">
        <f t="shared" ca="1" si="59"/>
        <v>1.3739372262074434E-3</v>
      </c>
      <c r="N255" s="26">
        <f t="shared" ca="1" si="60"/>
        <v>0</v>
      </c>
      <c r="O255" s="54">
        <f t="shared" ca="1" si="61"/>
        <v>0</v>
      </c>
      <c r="P255" s="26">
        <f t="shared" ca="1" si="62"/>
        <v>0</v>
      </c>
      <c r="Q255" s="26">
        <f t="shared" ca="1" si="63"/>
        <v>0</v>
      </c>
      <c r="R255">
        <f t="shared" ca="1" si="64"/>
        <v>-1.3739372262074434E-3</v>
      </c>
    </row>
    <row r="256" spans="1:18">
      <c r="A256" s="112"/>
      <c r="B256" s="112"/>
      <c r="C256" s="112"/>
      <c r="D256" s="114">
        <f t="shared" si="50"/>
        <v>0</v>
      </c>
      <c r="E256" s="114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6">
        <f t="shared" ca="1" si="59"/>
        <v>1.3739372262074434E-3</v>
      </c>
      <c r="N256" s="26">
        <f t="shared" ca="1" si="60"/>
        <v>0</v>
      </c>
      <c r="O256" s="54">
        <f t="shared" ca="1" si="61"/>
        <v>0</v>
      </c>
      <c r="P256" s="26">
        <f t="shared" ca="1" si="62"/>
        <v>0</v>
      </c>
      <c r="Q256" s="26">
        <f t="shared" ca="1" si="63"/>
        <v>0</v>
      </c>
      <c r="R256">
        <f t="shared" ca="1" si="64"/>
        <v>-1.3739372262074434E-3</v>
      </c>
    </row>
    <row r="257" spans="1:18">
      <c r="A257" s="112"/>
      <c r="B257" s="112"/>
      <c r="C257" s="112"/>
      <c r="D257" s="114">
        <f t="shared" si="50"/>
        <v>0</v>
      </c>
      <c r="E257" s="114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6">
        <f t="shared" ca="1" si="59"/>
        <v>1.3739372262074434E-3</v>
      </c>
      <c r="N257" s="26">
        <f t="shared" ca="1" si="60"/>
        <v>0</v>
      </c>
      <c r="O257" s="54">
        <f t="shared" ca="1" si="61"/>
        <v>0</v>
      </c>
      <c r="P257" s="26">
        <f t="shared" ca="1" si="62"/>
        <v>0</v>
      </c>
      <c r="Q257" s="26">
        <f t="shared" ca="1" si="63"/>
        <v>0</v>
      </c>
      <c r="R257">
        <f t="shared" ca="1" si="64"/>
        <v>-1.3739372262074434E-3</v>
      </c>
    </row>
    <row r="258" spans="1:18">
      <c r="A258" s="112"/>
      <c r="B258" s="112"/>
      <c r="C258" s="112"/>
      <c r="D258" s="114">
        <f t="shared" si="50"/>
        <v>0</v>
      </c>
      <c r="E258" s="114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6">
        <f t="shared" ca="1" si="59"/>
        <v>1.3739372262074434E-3</v>
      </c>
      <c r="N258" s="26">
        <f t="shared" ca="1" si="60"/>
        <v>0</v>
      </c>
      <c r="O258" s="54">
        <f t="shared" ca="1" si="61"/>
        <v>0</v>
      </c>
      <c r="P258" s="26">
        <f t="shared" ca="1" si="62"/>
        <v>0</v>
      </c>
      <c r="Q258" s="26">
        <f t="shared" ca="1" si="63"/>
        <v>0</v>
      </c>
      <c r="R258">
        <f t="shared" ca="1" si="64"/>
        <v>-1.3739372262074434E-3</v>
      </c>
    </row>
    <row r="259" spans="1:18">
      <c r="A259" s="112"/>
      <c r="B259" s="112"/>
      <c r="C259" s="112"/>
      <c r="D259" s="114">
        <f t="shared" si="50"/>
        <v>0</v>
      </c>
      <c r="E259" s="114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0</v>
      </c>
      <c r="M259" s="26">
        <f t="shared" ca="1" si="59"/>
        <v>1.3739372262074434E-3</v>
      </c>
      <c r="N259" s="26">
        <f t="shared" ca="1" si="60"/>
        <v>0</v>
      </c>
      <c r="O259" s="54">
        <f t="shared" ca="1" si="61"/>
        <v>0</v>
      </c>
      <c r="P259" s="26">
        <f t="shared" ca="1" si="62"/>
        <v>0</v>
      </c>
      <c r="Q259" s="26">
        <f t="shared" ca="1" si="63"/>
        <v>0</v>
      </c>
      <c r="R259">
        <f t="shared" ca="1" si="64"/>
        <v>-1.3739372262074434E-3</v>
      </c>
    </row>
    <row r="260" spans="1:18">
      <c r="A260" s="112"/>
      <c r="B260" s="112"/>
      <c r="C260" s="112"/>
      <c r="D260" s="114">
        <f t="shared" si="50"/>
        <v>0</v>
      </c>
      <c r="E260" s="114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0</v>
      </c>
      <c r="L260" s="26">
        <f t="shared" si="58"/>
        <v>0</v>
      </c>
      <c r="M260" s="26">
        <f t="shared" ca="1" si="59"/>
        <v>1.3739372262074434E-3</v>
      </c>
      <c r="N260" s="26">
        <f t="shared" ca="1" si="60"/>
        <v>0</v>
      </c>
      <c r="O260" s="54">
        <f t="shared" ca="1" si="61"/>
        <v>0</v>
      </c>
      <c r="P260" s="26">
        <f t="shared" ca="1" si="62"/>
        <v>0</v>
      </c>
      <c r="Q260" s="26">
        <f t="shared" ca="1" si="63"/>
        <v>0</v>
      </c>
      <c r="R260">
        <f t="shared" ca="1" si="64"/>
        <v>-1.3739372262074434E-3</v>
      </c>
    </row>
    <row r="261" spans="1:18">
      <c r="A261" s="112"/>
      <c r="B261" s="112"/>
      <c r="C261" s="112"/>
      <c r="D261" s="114">
        <f t="shared" si="50"/>
        <v>0</v>
      </c>
      <c r="E261" s="114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0</v>
      </c>
      <c r="K261" s="26">
        <f t="shared" si="57"/>
        <v>0</v>
      </c>
      <c r="L261" s="26">
        <f t="shared" si="58"/>
        <v>0</v>
      </c>
      <c r="M261" s="26">
        <f t="shared" ca="1" si="59"/>
        <v>1.3739372262074434E-3</v>
      </c>
      <c r="N261" s="26">
        <f t="shared" ca="1" si="60"/>
        <v>0</v>
      </c>
      <c r="O261" s="54">
        <f t="shared" ca="1" si="61"/>
        <v>0</v>
      </c>
      <c r="P261" s="26">
        <f t="shared" ca="1" si="62"/>
        <v>0</v>
      </c>
      <c r="Q261" s="26">
        <f t="shared" ca="1" si="63"/>
        <v>0</v>
      </c>
      <c r="R261">
        <f t="shared" ca="1" si="64"/>
        <v>-1.3739372262074434E-3</v>
      </c>
    </row>
    <row r="262" spans="1:18">
      <c r="A262" s="112"/>
      <c r="B262" s="112"/>
      <c r="C262" s="112"/>
      <c r="D262" s="114">
        <f t="shared" si="50"/>
        <v>0</v>
      </c>
      <c r="E262" s="114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0</v>
      </c>
      <c r="J262" s="26">
        <f t="shared" si="56"/>
        <v>0</v>
      </c>
      <c r="K262" s="26">
        <f t="shared" si="57"/>
        <v>0</v>
      </c>
      <c r="L262" s="26">
        <f t="shared" si="58"/>
        <v>0</v>
      </c>
      <c r="M262" s="26">
        <f t="shared" ca="1" si="59"/>
        <v>1.3739372262074434E-3</v>
      </c>
      <c r="N262" s="26">
        <f t="shared" ca="1" si="60"/>
        <v>0</v>
      </c>
      <c r="O262" s="54">
        <f t="shared" ca="1" si="61"/>
        <v>0</v>
      </c>
      <c r="P262" s="26">
        <f t="shared" ca="1" si="62"/>
        <v>0</v>
      </c>
      <c r="Q262" s="26">
        <f t="shared" ca="1" si="63"/>
        <v>0</v>
      </c>
      <c r="R262">
        <f t="shared" ca="1" si="64"/>
        <v>-1.3739372262074434E-3</v>
      </c>
    </row>
    <row r="263" spans="1:18">
      <c r="A263" s="112"/>
      <c r="B263" s="112"/>
      <c r="C263" s="112"/>
      <c r="D263" s="114">
        <f t="shared" si="50"/>
        <v>0</v>
      </c>
      <c r="E263" s="114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0</v>
      </c>
      <c r="I263" s="26">
        <f t="shared" si="55"/>
        <v>0</v>
      </c>
      <c r="J263" s="26">
        <f t="shared" si="56"/>
        <v>0</v>
      </c>
      <c r="K263" s="26">
        <f t="shared" si="57"/>
        <v>0</v>
      </c>
      <c r="L263" s="26">
        <f t="shared" si="58"/>
        <v>0</v>
      </c>
      <c r="M263" s="26">
        <f t="shared" ca="1" si="59"/>
        <v>1.3739372262074434E-3</v>
      </c>
      <c r="N263" s="26">
        <f t="shared" ca="1" si="60"/>
        <v>0</v>
      </c>
      <c r="O263" s="54">
        <f t="shared" ca="1" si="61"/>
        <v>0</v>
      </c>
      <c r="P263" s="26">
        <f t="shared" ca="1" si="62"/>
        <v>0</v>
      </c>
      <c r="Q263" s="26">
        <f t="shared" ca="1" si="63"/>
        <v>0</v>
      </c>
      <c r="R263">
        <f t="shared" ca="1" si="64"/>
        <v>-1.3739372262074434E-3</v>
      </c>
    </row>
    <row r="264" spans="1:18">
      <c r="A264" s="112"/>
      <c r="B264" s="112"/>
      <c r="C264" s="112"/>
      <c r="D264" s="114">
        <f t="shared" si="50"/>
        <v>0</v>
      </c>
      <c r="E264" s="114">
        <f t="shared" si="51"/>
        <v>0</v>
      </c>
      <c r="F264" s="26">
        <f t="shared" si="52"/>
        <v>0</v>
      </c>
      <c r="G264" s="26">
        <f t="shared" si="53"/>
        <v>0</v>
      </c>
      <c r="H264" s="26">
        <f t="shared" si="54"/>
        <v>0</v>
      </c>
      <c r="I264" s="26">
        <f t="shared" si="55"/>
        <v>0</v>
      </c>
      <c r="J264" s="26">
        <f t="shared" si="56"/>
        <v>0</v>
      </c>
      <c r="K264" s="26">
        <f t="shared" si="57"/>
        <v>0</v>
      </c>
      <c r="L264" s="26">
        <f t="shared" si="58"/>
        <v>0</v>
      </c>
      <c r="M264" s="26">
        <f t="shared" ca="1" si="59"/>
        <v>1.3739372262074434E-3</v>
      </c>
      <c r="N264" s="26">
        <f t="shared" ca="1" si="60"/>
        <v>0</v>
      </c>
      <c r="O264" s="54">
        <f t="shared" ca="1" si="61"/>
        <v>0</v>
      </c>
      <c r="P264" s="26">
        <f t="shared" ca="1" si="62"/>
        <v>0</v>
      </c>
      <c r="Q264" s="26">
        <f t="shared" ca="1" si="63"/>
        <v>0</v>
      </c>
      <c r="R264">
        <f t="shared" ca="1" si="64"/>
        <v>-1.3739372262074434E-3</v>
      </c>
    </row>
    <row r="265" spans="1:18">
      <c r="A265" s="112"/>
      <c r="B265" s="112"/>
      <c r="C265" s="112"/>
      <c r="D265" s="114">
        <f t="shared" si="50"/>
        <v>0</v>
      </c>
      <c r="E265" s="114">
        <f t="shared" si="51"/>
        <v>0</v>
      </c>
      <c r="F265" s="26">
        <f t="shared" si="52"/>
        <v>0</v>
      </c>
      <c r="G265" s="26">
        <f t="shared" si="53"/>
        <v>0</v>
      </c>
      <c r="H265" s="26">
        <f t="shared" si="54"/>
        <v>0</v>
      </c>
      <c r="I265" s="26">
        <f t="shared" si="55"/>
        <v>0</v>
      </c>
      <c r="J265" s="26">
        <f t="shared" si="56"/>
        <v>0</v>
      </c>
      <c r="K265" s="26">
        <f t="shared" si="57"/>
        <v>0</v>
      </c>
      <c r="L265" s="26">
        <f t="shared" si="58"/>
        <v>0</v>
      </c>
      <c r="M265" s="26">
        <f t="shared" ca="1" si="59"/>
        <v>1.3739372262074434E-3</v>
      </c>
      <c r="N265" s="26">
        <f t="shared" ca="1" si="60"/>
        <v>0</v>
      </c>
      <c r="O265" s="54">
        <f t="shared" ca="1" si="61"/>
        <v>0</v>
      </c>
      <c r="P265" s="26">
        <f t="shared" ca="1" si="62"/>
        <v>0</v>
      </c>
      <c r="Q265" s="26">
        <f t="shared" ca="1" si="63"/>
        <v>0</v>
      </c>
      <c r="R265">
        <f t="shared" ca="1" si="64"/>
        <v>-1.3739372262074434E-3</v>
      </c>
    </row>
    <row r="266" spans="1:18">
      <c r="A266" s="112"/>
      <c r="B266" s="112"/>
      <c r="C266" s="112"/>
      <c r="D266" s="114">
        <f t="shared" si="50"/>
        <v>0</v>
      </c>
      <c r="E266" s="114">
        <f t="shared" si="51"/>
        <v>0</v>
      </c>
      <c r="F266" s="26">
        <f t="shared" si="52"/>
        <v>0</v>
      </c>
      <c r="G266" s="26">
        <f t="shared" si="53"/>
        <v>0</v>
      </c>
      <c r="H266" s="26">
        <f t="shared" si="54"/>
        <v>0</v>
      </c>
      <c r="I266" s="26">
        <f t="shared" si="55"/>
        <v>0</v>
      </c>
      <c r="J266" s="26">
        <f t="shared" si="56"/>
        <v>0</v>
      </c>
      <c r="K266" s="26">
        <f t="shared" si="57"/>
        <v>0</v>
      </c>
      <c r="L266" s="26">
        <f t="shared" si="58"/>
        <v>0</v>
      </c>
      <c r="M266" s="26">
        <f t="shared" ca="1" si="59"/>
        <v>1.3739372262074434E-3</v>
      </c>
      <c r="N266" s="26">
        <f t="shared" ca="1" si="60"/>
        <v>0</v>
      </c>
      <c r="O266" s="54">
        <f t="shared" ca="1" si="61"/>
        <v>0</v>
      </c>
      <c r="P266" s="26">
        <f t="shared" ca="1" si="62"/>
        <v>0</v>
      </c>
      <c r="Q266" s="26">
        <f t="shared" ca="1" si="63"/>
        <v>0</v>
      </c>
      <c r="R266">
        <f t="shared" ca="1" si="64"/>
        <v>-1.3739372262074434E-3</v>
      </c>
    </row>
    <row r="267" spans="1:18">
      <c r="A267" s="112"/>
      <c r="B267" s="112"/>
      <c r="C267" s="112"/>
      <c r="D267" s="114">
        <f t="shared" si="50"/>
        <v>0</v>
      </c>
      <c r="E267" s="114">
        <f t="shared" si="51"/>
        <v>0</v>
      </c>
      <c r="F267" s="26">
        <f t="shared" si="52"/>
        <v>0</v>
      </c>
      <c r="G267" s="26">
        <f t="shared" si="53"/>
        <v>0</v>
      </c>
      <c r="H267" s="26">
        <f t="shared" si="54"/>
        <v>0</v>
      </c>
      <c r="I267" s="26">
        <f t="shared" si="55"/>
        <v>0</v>
      </c>
      <c r="J267" s="26">
        <f t="shared" si="56"/>
        <v>0</v>
      </c>
      <c r="K267" s="26">
        <f t="shared" si="57"/>
        <v>0</v>
      </c>
      <c r="L267" s="26">
        <f t="shared" si="58"/>
        <v>0</v>
      </c>
      <c r="M267" s="26">
        <f t="shared" ca="1" si="59"/>
        <v>1.3739372262074434E-3</v>
      </c>
      <c r="N267" s="26">
        <f t="shared" ca="1" si="60"/>
        <v>0</v>
      </c>
      <c r="O267" s="54">
        <f t="shared" ca="1" si="61"/>
        <v>0</v>
      </c>
      <c r="P267" s="26">
        <f t="shared" ca="1" si="62"/>
        <v>0</v>
      </c>
      <c r="Q267" s="26">
        <f t="shared" ca="1" si="63"/>
        <v>0</v>
      </c>
      <c r="R267">
        <f t="shared" ca="1" si="64"/>
        <v>-1.3739372262074434E-3</v>
      </c>
    </row>
    <row r="268" spans="1:18">
      <c r="A268" s="112"/>
      <c r="B268" s="112"/>
      <c r="C268" s="112"/>
      <c r="D268" s="114">
        <f t="shared" si="50"/>
        <v>0</v>
      </c>
      <c r="E268" s="114">
        <f t="shared" si="51"/>
        <v>0</v>
      </c>
      <c r="F268" s="26">
        <f t="shared" si="52"/>
        <v>0</v>
      </c>
      <c r="G268" s="26">
        <f t="shared" si="53"/>
        <v>0</v>
      </c>
      <c r="H268" s="26">
        <f t="shared" si="54"/>
        <v>0</v>
      </c>
      <c r="I268" s="26">
        <f t="shared" si="55"/>
        <v>0</v>
      </c>
      <c r="J268" s="26">
        <f t="shared" si="56"/>
        <v>0</v>
      </c>
      <c r="K268" s="26">
        <f t="shared" si="57"/>
        <v>0</v>
      </c>
      <c r="L268" s="26">
        <f t="shared" si="58"/>
        <v>0</v>
      </c>
      <c r="M268" s="26">
        <f t="shared" ca="1" si="59"/>
        <v>1.3739372262074434E-3</v>
      </c>
      <c r="N268" s="26">
        <f t="shared" ca="1" si="60"/>
        <v>0</v>
      </c>
      <c r="O268" s="54">
        <f t="shared" ca="1" si="61"/>
        <v>0</v>
      </c>
      <c r="P268" s="26">
        <f t="shared" ca="1" si="62"/>
        <v>0</v>
      </c>
      <c r="Q268" s="26">
        <f t="shared" ca="1" si="63"/>
        <v>0</v>
      </c>
      <c r="R268">
        <f t="shared" ca="1" si="64"/>
        <v>-1.3739372262074434E-3</v>
      </c>
    </row>
    <row r="269" spans="1:18">
      <c r="A269" s="112"/>
      <c r="B269" s="112"/>
      <c r="C269" s="112"/>
      <c r="D269" s="114">
        <f t="shared" si="50"/>
        <v>0</v>
      </c>
      <c r="E269" s="114">
        <f t="shared" si="51"/>
        <v>0</v>
      </c>
      <c r="F269" s="26">
        <f t="shared" si="52"/>
        <v>0</v>
      </c>
      <c r="G269" s="26">
        <f t="shared" si="53"/>
        <v>0</v>
      </c>
      <c r="H269" s="26">
        <f t="shared" si="54"/>
        <v>0</v>
      </c>
      <c r="I269" s="26">
        <f t="shared" si="55"/>
        <v>0</v>
      </c>
      <c r="J269" s="26">
        <f t="shared" si="56"/>
        <v>0</v>
      </c>
      <c r="K269" s="26">
        <f t="shared" si="57"/>
        <v>0</v>
      </c>
      <c r="L269" s="26">
        <f t="shared" si="58"/>
        <v>0</v>
      </c>
      <c r="M269" s="26">
        <f t="shared" ca="1" si="59"/>
        <v>1.3739372262074434E-3</v>
      </c>
      <c r="N269" s="26">
        <f t="shared" ca="1" si="60"/>
        <v>0</v>
      </c>
      <c r="O269" s="54">
        <f t="shared" ca="1" si="61"/>
        <v>0</v>
      </c>
      <c r="P269" s="26">
        <f t="shared" ca="1" si="62"/>
        <v>0</v>
      </c>
      <c r="Q269" s="26">
        <f t="shared" ca="1" si="63"/>
        <v>0</v>
      </c>
      <c r="R269">
        <f t="shared" ca="1" si="64"/>
        <v>-1.3739372262074434E-3</v>
      </c>
    </row>
    <row r="270" spans="1:18">
      <c r="A270" s="112"/>
      <c r="B270" s="112"/>
      <c r="C270" s="112"/>
      <c r="D270" s="114">
        <f t="shared" si="50"/>
        <v>0</v>
      </c>
      <c r="E270" s="114">
        <f t="shared" si="51"/>
        <v>0</v>
      </c>
      <c r="F270" s="26">
        <f t="shared" si="52"/>
        <v>0</v>
      </c>
      <c r="G270" s="26">
        <f t="shared" si="53"/>
        <v>0</v>
      </c>
      <c r="H270" s="26">
        <f t="shared" si="54"/>
        <v>0</v>
      </c>
      <c r="I270" s="26">
        <f t="shared" si="55"/>
        <v>0</v>
      </c>
      <c r="J270" s="26">
        <f t="shared" si="56"/>
        <v>0</v>
      </c>
      <c r="K270" s="26">
        <f t="shared" si="57"/>
        <v>0</v>
      </c>
      <c r="L270" s="26">
        <f t="shared" si="58"/>
        <v>0</v>
      </c>
      <c r="M270" s="26">
        <f t="shared" ca="1" si="59"/>
        <v>1.3739372262074434E-3</v>
      </c>
      <c r="N270" s="26">
        <f t="shared" ca="1" si="60"/>
        <v>0</v>
      </c>
      <c r="O270" s="54">
        <f t="shared" ca="1" si="61"/>
        <v>0</v>
      </c>
      <c r="P270" s="26">
        <f t="shared" ca="1" si="62"/>
        <v>0</v>
      </c>
      <c r="Q270" s="26">
        <f t="shared" ca="1" si="63"/>
        <v>0</v>
      </c>
      <c r="R270">
        <f t="shared" ca="1" si="64"/>
        <v>-1.3739372262074434E-3</v>
      </c>
    </row>
    <row r="271" spans="1:18">
      <c r="A271" s="112"/>
      <c r="B271" s="112"/>
      <c r="C271" s="112"/>
      <c r="D271" s="114">
        <f t="shared" si="50"/>
        <v>0</v>
      </c>
      <c r="E271" s="114">
        <f t="shared" si="51"/>
        <v>0</v>
      </c>
      <c r="F271" s="26">
        <f t="shared" si="52"/>
        <v>0</v>
      </c>
      <c r="G271" s="26">
        <f t="shared" si="53"/>
        <v>0</v>
      </c>
      <c r="H271" s="26">
        <f t="shared" si="54"/>
        <v>0</v>
      </c>
      <c r="I271" s="26">
        <f t="shared" si="55"/>
        <v>0</v>
      </c>
      <c r="J271" s="26">
        <f t="shared" si="56"/>
        <v>0</v>
      </c>
      <c r="K271" s="26">
        <f t="shared" si="57"/>
        <v>0</v>
      </c>
      <c r="L271" s="26">
        <f t="shared" si="58"/>
        <v>0</v>
      </c>
      <c r="M271" s="26">
        <f t="shared" ca="1" si="59"/>
        <v>1.3739372262074434E-3</v>
      </c>
      <c r="N271" s="26">
        <f t="shared" ca="1" si="60"/>
        <v>0</v>
      </c>
      <c r="O271" s="54">
        <f t="shared" ca="1" si="61"/>
        <v>0</v>
      </c>
      <c r="P271" s="26">
        <f t="shared" ca="1" si="62"/>
        <v>0</v>
      </c>
      <c r="Q271" s="26">
        <f t="shared" ca="1" si="63"/>
        <v>0</v>
      </c>
      <c r="R271">
        <f t="shared" ca="1" si="64"/>
        <v>-1.3739372262074434E-3</v>
      </c>
    </row>
    <row r="272" spans="1:18">
      <c r="A272" s="112"/>
      <c r="B272" s="112"/>
      <c r="C272" s="112"/>
      <c r="D272" s="114">
        <f t="shared" si="50"/>
        <v>0</v>
      </c>
      <c r="E272" s="114">
        <f t="shared" si="51"/>
        <v>0</v>
      </c>
      <c r="F272" s="26">
        <f t="shared" si="52"/>
        <v>0</v>
      </c>
      <c r="G272" s="26">
        <f t="shared" si="53"/>
        <v>0</v>
      </c>
      <c r="H272" s="26">
        <f t="shared" si="54"/>
        <v>0</v>
      </c>
      <c r="I272" s="26">
        <f t="shared" si="55"/>
        <v>0</v>
      </c>
      <c r="J272" s="26">
        <f t="shared" si="56"/>
        <v>0</v>
      </c>
      <c r="K272" s="26">
        <f t="shared" si="57"/>
        <v>0</v>
      </c>
      <c r="L272" s="26">
        <f t="shared" si="58"/>
        <v>0</v>
      </c>
      <c r="M272" s="26">
        <f t="shared" ca="1" si="59"/>
        <v>1.3739372262074434E-3</v>
      </c>
      <c r="N272" s="26">
        <f t="shared" ca="1" si="60"/>
        <v>0</v>
      </c>
      <c r="O272" s="54">
        <f t="shared" ca="1" si="61"/>
        <v>0</v>
      </c>
      <c r="P272" s="26">
        <f t="shared" ca="1" si="62"/>
        <v>0</v>
      </c>
      <c r="Q272" s="26">
        <f t="shared" ca="1" si="63"/>
        <v>0</v>
      </c>
      <c r="R272">
        <f t="shared" ca="1" si="64"/>
        <v>-1.3739372262074434E-3</v>
      </c>
    </row>
    <row r="273" spans="1:18">
      <c r="A273" s="112"/>
      <c r="B273" s="112"/>
      <c r="C273" s="112"/>
      <c r="D273" s="114">
        <f t="shared" si="50"/>
        <v>0</v>
      </c>
      <c r="E273" s="114">
        <f t="shared" si="51"/>
        <v>0</v>
      </c>
      <c r="F273" s="26">
        <f t="shared" si="52"/>
        <v>0</v>
      </c>
      <c r="G273" s="26">
        <f t="shared" si="53"/>
        <v>0</v>
      </c>
      <c r="H273" s="26">
        <f t="shared" si="54"/>
        <v>0</v>
      </c>
      <c r="I273" s="26">
        <f t="shared" si="55"/>
        <v>0</v>
      </c>
      <c r="J273" s="26">
        <f t="shared" si="56"/>
        <v>0</v>
      </c>
      <c r="K273" s="26">
        <f t="shared" si="57"/>
        <v>0</v>
      </c>
      <c r="L273" s="26">
        <f t="shared" si="58"/>
        <v>0</v>
      </c>
      <c r="M273" s="26">
        <f t="shared" ca="1" si="59"/>
        <v>1.3739372262074434E-3</v>
      </c>
      <c r="N273" s="26">
        <f t="shared" ca="1" si="60"/>
        <v>0</v>
      </c>
      <c r="O273" s="54">
        <f t="shared" ca="1" si="61"/>
        <v>0</v>
      </c>
      <c r="P273" s="26">
        <f t="shared" ca="1" si="62"/>
        <v>0</v>
      </c>
      <c r="Q273" s="26">
        <f t="shared" ca="1" si="63"/>
        <v>0</v>
      </c>
      <c r="R273">
        <f t="shared" ca="1" si="64"/>
        <v>-1.3739372262074434E-3</v>
      </c>
    </row>
    <row r="274" spans="1:18">
      <c r="A274" s="112"/>
      <c r="B274" s="112"/>
      <c r="C274" s="112"/>
      <c r="D274" s="114">
        <f t="shared" si="50"/>
        <v>0</v>
      </c>
      <c r="E274" s="114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0</v>
      </c>
      <c r="M274" s="26">
        <f t="shared" ca="1" si="59"/>
        <v>1.3739372262074434E-3</v>
      </c>
      <c r="N274" s="26">
        <f t="shared" ca="1" si="60"/>
        <v>0</v>
      </c>
      <c r="O274" s="54">
        <f t="shared" ca="1" si="61"/>
        <v>0</v>
      </c>
      <c r="P274" s="26">
        <f t="shared" ca="1" si="62"/>
        <v>0</v>
      </c>
      <c r="Q274" s="26">
        <f t="shared" ca="1" si="63"/>
        <v>0</v>
      </c>
      <c r="R274">
        <f t="shared" ca="1" si="64"/>
        <v>-1.3739372262074434E-3</v>
      </c>
    </row>
    <row r="275" spans="1:18">
      <c r="A275" s="112"/>
      <c r="B275" s="112"/>
      <c r="C275" s="112"/>
      <c r="D275" s="114">
        <f t="shared" si="50"/>
        <v>0</v>
      </c>
      <c r="E275" s="114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0</v>
      </c>
      <c r="L275" s="26">
        <f t="shared" si="58"/>
        <v>0</v>
      </c>
      <c r="M275" s="26">
        <f t="shared" ca="1" si="59"/>
        <v>1.3739372262074434E-3</v>
      </c>
      <c r="N275" s="26">
        <f t="shared" ca="1" si="60"/>
        <v>0</v>
      </c>
      <c r="O275" s="54">
        <f t="shared" ca="1" si="61"/>
        <v>0</v>
      </c>
      <c r="P275" s="26">
        <f t="shared" ca="1" si="62"/>
        <v>0</v>
      </c>
      <c r="Q275" s="26">
        <f t="shared" ca="1" si="63"/>
        <v>0</v>
      </c>
      <c r="R275">
        <f t="shared" ca="1" si="64"/>
        <v>-1.3739372262074434E-3</v>
      </c>
    </row>
    <row r="276" spans="1:18">
      <c r="A276" s="112"/>
      <c r="B276" s="112"/>
      <c r="C276" s="112"/>
      <c r="D276" s="114">
        <f t="shared" si="50"/>
        <v>0</v>
      </c>
      <c r="E276" s="114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0</v>
      </c>
      <c r="K276" s="26">
        <f t="shared" si="57"/>
        <v>0</v>
      </c>
      <c r="L276" s="26">
        <f t="shared" si="58"/>
        <v>0</v>
      </c>
      <c r="M276" s="26">
        <f t="shared" ca="1" si="59"/>
        <v>1.3739372262074434E-3</v>
      </c>
      <c r="N276" s="26">
        <f t="shared" ca="1" si="60"/>
        <v>0</v>
      </c>
      <c r="O276" s="54">
        <f t="shared" ca="1" si="61"/>
        <v>0</v>
      </c>
      <c r="P276" s="26">
        <f t="shared" ca="1" si="62"/>
        <v>0</v>
      </c>
      <c r="Q276" s="26">
        <f t="shared" ca="1" si="63"/>
        <v>0</v>
      </c>
      <c r="R276">
        <f t="shared" ca="1" si="64"/>
        <v>-1.3739372262074434E-3</v>
      </c>
    </row>
    <row r="277" spans="1:18">
      <c r="A277" s="112"/>
      <c r="B277" s="112"/>
      <c r="C277" s="112"/>
      <c r="D277" s="114">
        <f t="shared" ref="D277:D342" si="65">A277/A$18</f>
        <v>0</v>
      </c>
      <c r="E277" s="114">
        <f t="shared" ref="E277:E342" si="66">B277/B$18</f>
        <v>0</v>
      </c>
      <c r="F277" s="26">
        <f t="shared" ref="F277:F342" si="67">$C277*D277</f>
        <v>0</v>
      </c>
      <c r="G277" s="26">
        <f t="shared" ref="G277:G342" si="68">$C277*E277</f>
        <v>0</v>
      </c>
      <c r="H277" s="26">
        <f t="shared" ref="H277:H342" si="69">C277*D277*D277</f>
        <v>0</v>
      </c>
      <c r="I277" s="26">
        <f t="shared" ref="I277:I342" si="70">C277*D277*D277*D277</f>
        <v>0</v>
      </c>
      <c r="J277" s="26">
        <f t="shared" ref="J277:J342" si="71">C277*D277*D277*D277*D277</f>
        <v>0</v>
      </c>
      <c r="K277" s="26">
        <f t="shared" ref="K277:K342" si="72">C277*E277*D277</f>
        <v>0</v>
      </c>
      <c r="L277" s="26">
        <f t="shared" ref="L277:L342" si="73">C277*E277*D277*D277</f>
        <v>0</v>
      </c>
      <c r="M277" s="26">
        <f t="shared" ref="M277:M342" ca="1" si="74">+E$4+E$5*D277+E$6*D277^2</f>
        <v>1.3739372262074434E-3</v>
      </c>
      <c r="N277" s="26">
        <f t="shared" ref="N277:N340" ca="1" si="75">C277*(M277-E277)^2</f>
        <v>0</v>
      </c>
      <c r="O277" s="54">
        <f t="shared" ref="O277:O342" ca="1" si="76">(C277*O$1-O$2*F277+O$3*H277)^2</f>
        <v>0</v>
      </c>
      <c r="P277" s="26">
        <f t="shared" ref="P277:P340" ca="1" si="77">(-C277*O$2+O$4*F277-O$5*H277)^2</f>
        <v>0</v>
      </c>
      <c r="Q277" s="26">
        <f t="shared" ref="Q277:Q342" ca="1" si="78">+(C277*O$3-F277*O$5+H277*O$6)^2</f>
        <v>0</v>
      </c>
      <c r="R277">
        <f t="shared" ref="R277:R342" ca="1" si="79">+E277-M277</f>
        <v>-1.3739372262074434E-3</v>
      </c>
    </row>
    <row r="278" spans="1:18">
      <c r="A278" s="112"/>
      <c r="B278" s="112"/>
      <c r="C278" s="112"/>
      <c r="D278" s="114">
        <f t="shared" si="65"/>
        <v>0</v>
      </c>
      <c r="E278" s="114">
        <f t="shared" si="66"/>
        <v>0</v>
      </c>
      <c r="F278" s="26">
        <f t="shared" si="67"/>
        <v>0</v>
      </c>
      <c r="G278" s="26">
        <f t="shared" si="68"/>
        <v>0</v>
      </c>
      <c r="H278" s="26">
        <f t="shared" si="69"/>
        <v>0</v>
      </c>
      <c r="I278" s="26">
        <f t="shared" si="70"/>
        <v>0</v>
      </c>
      <c r="J278" s="26">
        <f t="shared" si="71"/>
        <v>0</v>
      </c>
      <c r="K278" s="26">
        <f t="shared" si="72"/>
        <v>0</v>
      </c>
      <c r="L278" s="26">
        <f t="shared" si="73"/>
        <v>0</v>
      </c>
      <c r="M278" s="26">
        <f t="shared" ca="1" si="74"/>
        <v>1.3739372262074434E-3</v>
      </c>
      <c r="N278" s="26">
        <f t="shared" ca="1" si="75"/>
        <v>0</v>
      </c>
      <c r="O278" s="54">
        <f t="shared" ca="1" si="76"/>
        <v>0</v>
      </c>
      <c r="P278" s="26">
        <f t="shared" ca="1" si="77"/>
        <v>0</v>
      </c>
      <c r="Q278" s="26">
        <f t="shared" ca="1" si="78"/>
        <v>0</v>
      </c>
      <c r="R278">
        <f t="shared" ca="1" si="79"/>
        <v>-1.3739372262074434E-3</v>
      </c>
    </row>
    <row r="279" spans="1:18">
      <c r="A279" s="112"/>
      <c r="B279" s="112"/>
      <c r="C279" s="112"/>
      <c r="D279" s="114">
        <f t="shared" si="65"/>
        <v>0</v>
      </c>
      <c r="E279" s="114">
        <f t="shared" si="66"/>
        <v>0</v>
      </c>
      <c r="F279" s="26">
        <f t="shared" si="67"/>
        <v>0</v>
      </c>
      <c r="G279" s="26">
        <f t="shared" si="68"/>
        <v>0</v>
      </c>
      <c r="H279" s="26">
        <f t="shared" si="69"/>
        <v>0</v>
      </c>
      <c r="I279" s="26">
        <f t="shared" si="70"/>
        <v>0</v>
      </c>
      <c r="J279" s="26">
        <f t="shared" si="71"/>
        <v>0</v>
      </c>
      <c r="K279" s="26">
        <f t="shared" si="72"/>
        <v>0</v>
      </c>
      <c r="L279" s="26">
        <f t="shared" si="73"/>
        <v>0</v>
      </c>
      <c r="M279" s="26">
        <f t="shared" ca="1" si="74"/>
        <v>1.3739372262074434E-3</v>
      </c>
      <c r="N279" s="26">
        <f t="shared" ca="1" si="75"/>
        <v>0</v>
      </c>
      <c r="O279" s="54">
        <f t="shared" ca="1" si="76"/>
        <v>0</v>
      </c>
      <c r="P279" s="26">
        <f t="shared" ca="1" si="77"/>
        <v>0</v>
      </c>
      <c r="Q279" s="26">
        <f t="shared" ca="1" si="78"/>
        <v>0</v>
      </c>
      <c r="R279">
        <f t="shared" ca="1" si="79"/>
        <v>-1.3739372262074434E-3</v>
      </c>
    </row>
    <row r="280" spans="1:18">
      <c r="A280" s="112"/>
      <c r="B280" s="112"/>
      <c r="C280" s="112"/>
      <c r="D280" s="114">
        <f t="shared" si="65"/>
        <v>0</v>
      </c>
      <c r="E280" s="114">
        <f t="shared" si="66"/>
        <v>0</v>
      </c>
      <c r="F280" s="26">
        <f t="shared" si="67"/>
        <v>0</v>
      </c>
      <c r="G280" s="26">
        <f t="shared" si="68"/>
        <v>0</v>
      </c>
      <c r="H280" s="26">
        <f t="shared" si="69"/>
        <v>0</v>
      </c>
      <c r="I280" s="26">
        <f t="shared" si="70"/>
        <v>0</v>
      </c>
      <c r="J280" s="26">
        <f t="shared" si="71"/>
        <v>0</v>
      </c>
      <c r="K280" s="26">
        <f t="shared" si="72"/>
        <v>0</v>
      </c>
      <c r="L280" s="26">
        <f t="shared" si="73"/>
        <v>0</v>
      </c>
      <c r="M280" s="26">
        <f t="shared" ca="1" si="74"/>
        <v>1.3739372262074434E-3</v>
      </c>
      <c r="N280" s="26">
        <f t="shared" ca="1" si="75"/>
        <v>0</v>
      </c>
      <c r="O280" s="54">
        <f t="shared" ca="1" si="76"/>
        <v>0</v>
      </c>
      <c r="P280" s="26">
        <f t="shared" ca="1" si="77"/>
        <v>0</v>
      </c>
      <c r="Q280" s="26">
        <f t="shared" ca="1" si="78"/>
        <v>0</v>
      </c>
      <c r="R280">
        <f t="shared" ca="1" si="79"/>
        <v>-1.3739372262074434E-3</v>
      </c>
    </row>
    <row r="281" spans="1:18">
      <c r="A281" s="112"/>
      <c r="B281" s="112"/>
      <c r="C281" s="112"/>
      <c r="D281" s="114">
        <f t="shared" si="65"/>
        <v>0</v>
      </c>
      <c r="E281" s="114">
        <f t="shared" si="66"/>
        <v>0</v>
      </c>
      <c r="F281" s="26">
        <f t="shared" si="67"/>
        <v>0</v>
      </c>
      <c r="G281" s="26">
        <f t="shared" si="68"/>
        <v>0</v>
      </c>
      <c r="H281" s="26">
        <f t="shared" si="69"/>
        <v>0</v>
      </c>
      <c r="I281" s="26">
        <f t="shared" si="70"/>
        <v>0</v>
      </c>
      <c r="J281" s="26">
        <f t="shared" si="71"/>
        <v>0</v>
      </c>
      <c r="K281" s="26">
        <f t="shared" si="72"/>
        <v>0</v>
      </c>
      <c r="L281" s="26">
        <f t="shared" si="73"/>
        <v>0</v>
      </c>
      <c r="M281" s="26">
        <f t="shared" ca="1" si="74"/>
        <v>1.3739372262074434E-3</v>
      </c>
      <c r="N281" s="26">
        <f t="shared" ca="1" si="75"/>
        <v>0</v>
      </c>
      <c r="O281" s="54">
        <f t="shared" ca="1" si="76"/>
        <v>0</v>
      </c>
      <c r="P281" s="26">
        <f t="shared" ca="1" si="77"/>
        <v>0</v>
      </c>
      <c r="Q281" s="26">
        <f t="shared" ca="1" si="78"/>
        <v>0</v>
      </c>
      <c r="R281">
        <f t="shared" ca="1" si="79"/>
        <v>-1.3739372262074434E-3</v>
      </c>
    </row>
    <row r="282" spans="1:18">
      <c r="A282" s="112"/>
      <c r="B282" s="112"/>
      <c r="C282" s="112"/>
      <c r="D282" s="114">
        <f t="shared" si="65"/>
        <v>0</v>
      </c>
      <c r="E282" s="114">
        <f t="shared" si="66"/>
        <v>0</v>
      </c>
      <c r="F282" s="26">
        <f t="shared" si="67"/>
        <v>0</v>
      </c>
      <c r="G282" s="26">
        <f t="shared" si="68"/>
        <v>0</v>
      </c>
      <c r="H282" s="26">
        <f t="shared" si="69"/>
        <v>0</v>
      </c>
      <c r="I282" s="26">
        <f t="shared" si="70"/>
        <v>0</v>
      </c>
      <c r="J282" s="26">
        <f t="shared" si="71"/>
        <v>0</v>
      </c>
      <c r="K282" s="26">
        <f t="shared" si="72"/>
        <v>0</v>
      </c>
      <c r="L282" s="26">
        <f t="shared" si="73"/>
        <v>0</v>
      </c>
      <c r="M282" s="26">
        <f t="shared" ca="1" si="74"/>
        <v>1.3739372262074434E-3</v>
      </c>
      <c r="N282" s="26">
        <f t="shared" ca="1" si="75"/>
        <v>0</v>
      </c>
      <c r="O282" s="54">
        <f t="shared" ca="1" si="76"/>
        <v>0</v>
      </c>
      <c r="P282" s="26">
        <f t="shared" ca="1" si="77"/>
        <v>0</v>
      </c>
      <c r="Q282" s="26">
        <f t="shared" ca="1" si="78"/>
        <v>0</v>
      </c>
      <c r="R282">
        <f t="shared" ca="1" si="79"/>
        <v>-1.3739372262074434E-3</v>
      </c>
    </row>
    <row r="283" spans="1:18">
      <c r="A283" s="112"/>
      <c r="B283" s="112"/>
      <c r="C283" s="112"/>
      <c r="D283" s="114">
        <f t="shared" si="65"/>
        <v>0</v>
      </c>
      <c r="E283" s="114">
        <f t="shared" si="66"/>
        <v>0</v>
      </c>
      <c r="F283" s="26">
        <f t="shared" si="67"/>
        <v>0</v>
      </c>
      <c r="G283" s="26">
        <f t="shared" si="68"/>
        <v>0</v>
      </c>
      <c r="H283" s="26">
        <f t="shared" si="69"/>
        <v>0</v>
      </c>
      <c r="I283" s="26">
        <f t="shared" si="70"/>
        <v>0</v>
      </c>
      <c r="J283" s="26">
        <f t="shared" si="71"/>
        <v>0</v>
      </c>
      <c r="K283" s="26">
        <f t="shared" si="72"/>
        <v>0</v>
      </c>
      <c r="L283" s="26">
        <f t="shared" si="73"/>
        <v>0</v>
      </c>
      <c r="M283" s="26">
        <f t="shared" ca="1" si="74"/>
        <v>1.3739372262074434E-3</v>
      </c>
      <c r="N283" s="26">
        <f t="shared" ca="1" si="75"/>
        <v>0</v>
      </c>
      <c r="O283" s="54">
        <f t="shared" ca="1" si="76"/>
        <v>0</v>
      </c>
      <c r="P283" s="26">
        <f t="shared" ca="1" si="77"/>
        <v>0</v>
      </c>
      <c r="Q283" s="26">
        <f t="shared" ca="1" si="78"/>
        <v>0</v>
      </c>
      <c r="R283">
        <f t="shared" ca="1" si="79"/>
        <v>-1.3739372262074434E-3</v>
      </c>
    </row>
    <row r="284" spans="1:18">
      <c r="A284" s="112"/>
      <c r="B284" s="112"/>
      <c r="C284" s="112"/>
      <c r="D284" s="114">
        <f t="shared" si="65"/>
        <v>0</v>
      </c>
      <c r="E284" s="114">
        <f t="shared" si="66"/>
        <v>0</v>
      </c>
      <c r="F284" s="26">
        <f t="shared" si="67"/>
        <v>0</v>
      </c>
      <c r="G284" s="26">
        <f t="shared" si="68"/>
        <v>0</v>
      </c>
      <c r="H284" s="26">
        <f t="shared" si="69"/>
        <v>0</v>
      </c>
      <c r="I284" s="26">
        <f t="shared" si="70"/>
        <v>0</v>
      </c>
      <c r="J284" s="26">
        <f t="shared" si="71"/>
        <v>0</v>
      </c>
      <c r="K284" s="26">
        <f t="shared" si="72"/>
        <v>0</v>
      </c>
      <c r="L284" s="26">
        <f t="shared" si="73"/>
        <v>0</v>
      </c>
      <c r="M284" s="26">
        <f t="shared" ca="1" si="74"/>
        <v>1.3739372262074434E-3</v>
      </c>
      <c r="N284" s="26">
        <f t="shared" ca="1" si="75"/>
        <v>0</v>
      </c>
      <c r="O284" s="54">
        <f t="shared" ca="1" si="76"/>
        <v>0</v>
      </c>
      <c r="P284" s="26">
        <f t="shared" ca="1" si="77"/>
        <v>0</v>
      </c>
      <c r="Q284" s="26">
        <f t="shared" ca="1" si="78"/>
        <v>0</v>
      </c>
      <c r="R284">
        <f t="shared" ca="1" si="79"/>
        <v>-1.3739372262074434E-3</v>
      </c>
    </row>
    <row r="285" spans="1:18">
      <c r="A285" s="112"/>
      <c r="B285" s="112"/>
      <c r="C285" s="112"/>
      <c r="D285" s="114">
        <f t="shared" si="65"/>
        <v>0</v>
      </c>
      <c r="E285" s="114">
        <f t="shared" si="66"/>
        <v>0</v>
      </c>
      <c r="F285" s="26">
        <f t="shared" si="67"/>
        <v>0</v>
      </c>
      <c r="G285" s="26">
        <f t="shared" si="68"/>
        <v>0</v>
      </c>
      <c r="H285" s="26">
        <f t="shared" si="69"/>
        <v>0</v>
      </c>
      <c r="I285" s="26">
        <f t="shared" si="70"/>
        <v>0</v>
      </c>
      <c r="J285" s="26">
        <f t="shared" si="71"/>
        <v>0</v>
      </c>
      <c r="K285" s="26">
        <f t="shared" si="72"/>
        <v>0</v>
      </c>
      <c r="L285" s="26">
        <f t="shared" si="73"/>
        <v>0</v>
      </c>
      <c r="M285" s="26">
        <f t="shared" ca="1" si="74"/>
        <v>1.3739372262074434E-3</v>
      </c>
      <c r="N285" s="26">
        <f t="shared" ca="1" si="75"/>
        <v>0</v>
      </c>
      <c r="O285" s="54">
        <f t="shared" ca="1" si="76"/>
        <v>0</v>
      </c>
      <c r="P285" s="26">
        <f t="shared" ca="1" si="77"/>
        <v>0</v>
      </c>
      <c r="Q285" s="26">
        <f t="shared" ca="1" si="78"/>
        <v>0</v>
      </c>
      <c r="R285">
        <f t="shared" ca="1" si="79"/>
        <v>-1.3739372262074434E-3</v>
      </c>
    </row>
    <row r="286" spans="1:18">
      <c r="A286" s="112"/>
      <c r="B286" s="112"/>
      <c r="C286" s="112"/>
      <c r="D286" s="114">
        <f t="shared" si="65"/>
        <v>0</v>
      </c>
      <c r="E286" s="114">
        <f t="shared" si="66"/>
        <v>0</v>
      </c>
      <c r="F286" s="26">
        <f t="shared" si="67"/>
        <v>0</v>
      </c>
      <c r="G286" s="26">
        <f t="shared" si="68"/>
        <v>0</v>
      </c>
      <c r="H286" s="26">
        <f t="shared" si="69"/>
        <v>0</v>
      </c>
      <c r="I286" s="26">
        <f t="shared" si="70"/>
        <v>0</v>
      </c>
      <c r="J286" s="26">
        <f t="shared" si="71"/>
        <v>0</v>
      </c>
      <c r="K286" s="26">
        <f t="shared" si="72"/>
        <v>0</v>
      </c>
      <c r="L286" s="26">
        <f t="shared" si="73"/>
        <v>0</v>
      </c>
      <c r="M286" s="26">
        <f t="shared" ca="1" si="74"/>
        <v>1.3739372262074434E-3</v>
      </c>
      <c r="N286" s="26">
        <f t="shared" ca="1" si="75"/>
        <v>0</v>
      </c>
      <c r="O286" s="54">
        <f t="shared" ca="1" si="76"/>
        <v>0</v>
      </c>
      <c r="P286" s="26">
        <f t="shared" ca="1" si="77"/>
        <v>0</v>
      </c>
      <c r="Q286" s="26">
        <f t="shared" ca="1" si="78"/>
        <v>0</v>
      </c>
      <c r="R286">
        <f t="shared" ca="1" si="79"/>
        <v>-1.3739372262074434E-3</v>
      </c>
    </row>
    <row r="287" spans="1:18">
      <c r="A287" s="112"/>
      <c r="B287" s="112"/>
      <c r="C287" s="112"/>
      <c r="D287" s="114">
        <f t="shared" si="65"/>
        <v>0</v>
      </c>
      <c r="E287" s="114">
        <f t="shared" si="66"/>
        <v>0</v>
      </c>
      <c r="F287" s="26">
        <f t="shared" si="67"/>
        <v>0</v>
      </c>
      <c r="G287" s="26">
        <f t="shared" si="68"/>
        <v>0</v>
      </c>
      <c r="H287" s="26">
        <f t="shared" si="69"/>
        <v>0</v>
      </c>
      <c r="I287" s="26">
        <f t="shared" si="70"/>
        <v>0</v>
      </c>
      <c r="J287" s="26">
        <f t="shared" si="71"/>
        <v>0</v>
      </c>
      <c r="K287" s="26">
        <f t="shared" si="72"/>
        <v>0</v>
      </c>
      <c r="L287" s="26">
        <f t="shared" si="73"/>
        <v>0</v>
      </c>
      <c r="M287" s="26">
        <f t="shared" ca="1" si="74"/>
        <v>1.3739372262074434E-3</v>
      </c>
      <c r="N287" s="26">
        <f t="shared" ca="1" si="75"/>
        <v>0</v>
      </c>
      <c r="O287" s="54">
        <f t="shared" ca="1" si="76"/>
        <v>0</v>
      </c>
      <c r="P287" s="26">
        <f t="shared" ca="1" si="77"/>
        <v>0</v>
      </c>
      <c r="Q287" s="26">
        <f t="shared" ca="1" si="78"/>
        <v>0</v>
      </c>
      <c r="R287">
        <f t="shared" ca="1" si="79"/>
        <v>-1.3739372262074434E-3</v>
      </c>
    </row>
    <row r="288" spans="1:18">
      <c r="A288" s="112"/>
      <c r="B288" s="112"/>
      <c r="C288" s="112"/>
      <c r="D288" s="114">
        <f t="shared" si="65"/>
        <v>0</v>
      </c>
      <c r="E288" s="114">
        <f t="shared" si="66"/>
        <v>0</v>
      </c>
      <c r="F288" s="26">
        <f t="shared" si="67"/>
        <v>0</v>
      </c>
      <c r="G288" s="26">
        <f t="shared" si="68"/>
        <v>0</v>
      </c>
      <c r="H288" s="26">
        <f t="shared" si="69"/>
        <v>0</v>
      </c>
      <c r="I288" s="26">
        <f t="shared" si="70"/>
        <v>0</v>
      </c>
      <c r="J288" s="26">
        <f t="shared" si="71"/>
        <v>0</v>
      </c>
      <c r="K288" s="26">
        <f t="shared" si="72"/>
        <v>0</v>
      </c>
      <c r="L288" s="26">
        <f t="shared" si="73"/>
        <v>0</v>
      </c>
      <c r="M288" s="26">
        <f t="shared" ca="1" si="74"/>
        <v>1.3739372262074434E-3</v>
      </c>
      <c r="N288" s="26">
        <f t="shared" ca="1" si="75"/>
        <v>0</v>
      </c>
      <c r="O288" s="54">
        <f t="shared" ca="1" si="76"/>
        <v>0</v>
      </c>
      <c r="P288" s="26">
        <f t="shared" ca="1" si="77"/>
        <v>0</v>
      </c>
      <c r="Q288" s="26">
        <f t="shared" ca="1" si="78"/>
        <v>0</v>
      </c>
      <c r="R288">
        <f t="shared" ca="1" si="79"/>
        <v>-1.3739372262074434E-3</v>
      </c>
    </row>
    <row r="289" spans="1:18">
      <c r="A289" s="112"/>
      <c r="B289" s="112"/>
      <c r="C289" s="112"/>
      <c r="D289" s="114">
        <f t="shared" si="65"/>
        <v>0</v>
      </c>
      <c r="E289" s="114">
        <f t="shared" si="66"/>
        <v>0</v>
      </c>
      <c r="F289" s="26">
        <f t="shared" si="67"/>
        <v>0</v>
      </c>
      <c r="G289" s="26">
        <f t="shared" si="68"/>
        <v>0</v>
      </c>
      <c r="H289" s="26">
        <f t="shared" si="69"/>
        <v>0</v>
      </c>
      <c r="I289" s="26">
        <f t="shared" si="70"/>
        <v>0</v>
      </c>
      <c r="J289" s="26">
        <f t="shared" si="71"/>
        <v>0</v>
      </c>
      <c r="K289" s="26">
        <f t="shared" si="72"/>
        <v>0</v>
      </c>
      <c r="L289" s="26">
        <f t="shared" si="73"/>
        <v>0</v>
      </c>
      <c r="M289" s="26">
        <f t="shared" ca="1" si="74"/>
        <v>1.3739372262074434E-3</v>
      </c>
      <c r="N289" s="26">
        <f t="shared" ca="1" si="75"/>
        <v>0</v>
      </c>
      <c r="O289" s="54">
        <f t="shared" ca="1" si="76"/>
        <v>0</v>
      </c>
      <c r="P289" s="26">
        <f t="shared" ca="1" si="77"/>
        <v>0</v>
      </c>
      <c r="Q289" s="26">
        <f t="shared" ca="1" si="78"/>
        <v>0</v>
      </c>
      <c r="R289">
        <f t="shared" ca="1" si="79"/>
        <v>-1.3739372262074434E-3</v>
      </c>
    </row>
    <row r="290" spans="1:18">
      <c r="A290" s="112"/>
      <c r="B290" s="112"/>
      <c r="C290" s="112"/>
      <c r="D290" s="114">
        <f t="shared" si="65"/>
        <v>0</v>
      </c>
      <c r="E290" s="114">
        <f t="shared" si="66"/>
        <v>0</v>
      </c>
      <c r="F290" s="26">
        <f t="shared" si="67"/>
        <v>0</v>
      </c>
      <c r="G290" s="26">
        <f t="shared" si="68"/>
        <v>0</v>
      </c>
      <c r="H290" s="26">
        <f t="shared" si="69"/>
        <v>0</v>
      </c>
      <c r="I290" s="26">
        <f t="shared" si="70"/>
        <v>0</v>
      </c>
      <c r="J290" s="26">
        <f t="shared" si="71"/>
        <v>0</v>
      </c>
      <c r="K290" s="26">
        <f t="shared" si="72"/>
        <v>0</v>
      </c>
      <c r="L290" s="26">
        <f t="shared" si="73"/>
        <v>0</v>
      </c>
      <c r="M290" s="26">
        <f t="shared" ca="1" si="74"/>
        <v>1.3739372262074434E-3</v>
      </c>
      <c r="N290" s="26">
        <f t="shared" ca="1" si="75"/>
        <v>0</v>
      </c>
      <c r="O290" s="54">
        <f t="shared" ca="1" si="76"/>
        <v>0</v>
      </c>
      <c r="P290" s="26">
        <f t="shared" ca="1" si="77"/>
        <v>0</v>
      </c>
      <c r="Q290" s="26">
        <f t="shared" ca="1" si="78"/>
        <v>0</v>
      </c>
      <c r="R290">
        <f t="shared" ca="1" si="79"/>
        <v>-1.3739372262074434E-3</v>
      </c>
    </row>
    <row r="291" spans="1:18">
      <c r="A291" s="112"/>
      <c r="B291" s="112"/>
      <c r="C291" s="112"/>
      <c r="D291" s="114">
        <f t="shared" si="65"/>
        <v>0</v>
      </c>
      <c r="E291" s="114">
        <f t="shared" si="66"/>
        <v>0</v>
      </c>
      <c r="F291" s="26">
        <f t="shared" si="67"/>
        <v>0</v>
      </c>
      <c r="G291" s="26">
        <f t="shared" si="68"/>
        <v>0</v>
      </c>
      <c r="H291" s="26">
        <f t="shared" si="69"/>
        <v>0</v>
      </c>
      <c r="I291" s="26">
        <f t="shared" si="70"/>
        <v>0</v>
      </c>
      <c r="J291" s="26">
        <f t="shared" si="71"/>
        <v>0</v>
      </c>
      <c r="K291" s="26">
        <f t="shared" si="72"/>
        <v>0</v>
      </c>
      <c r="L291" s="26">
        <f t="shared" si="73"/>
        <v>0</v>
      </c>
      <c r="M291" s="26">
        <f t="shared" ca="1" si="74"/>
        <v>1.3739372262074434E-3</v>
      </c>
      <c r="N291" s="26">
        <f t="shared" ca="1" si="75"/>
        <v>0</v>
      </c>
      <c r="O291" s="54">
        <f t="shared" ca="1" si="76"/>
        <v>0</v>
      </c>
      <c r="P291" s="26">
        <f t="shared" ca="1" si="77"/>
        <v>0</v>
      </c>
      <c r="Q291" s="26">
        <f t="shared" ca="1" si="78"/>
        <v>0</v>
      </c>
      <c r="R291">
        <f t="shared" ca="1" si="79"/>
        <v>-1.3739372262074434E-3</v>
      </c>
    </row>
    <row r="292" spans="1:18">
      <c r="A292" s="112"/>
      <c r="B292" s="112"/>
      <c r="C292" s="112"/>
      <c r="D292" s="114">
        <f t="shared" si="65"/>
        <v>0</v>
      </c>
      <c r="E292" s="114">
        <f t="shared" si="66"/>
        <v>0</v>
      </c>
      <c r="F292" s="26">
        <f t="shared" si="67"/>
        <v>0</v>
      </c>
      <c r="G292" s="26">
        <f t="shared" si="68"/>
        <v>0</v>
      </c>
      <c r="H292" s="26">
        <f t="shared" si="69"/>
        <v>0</v>
      </c>
      <c r="I292" s="26">
        <f t="shared" si="70"/>
        <v>0</v>
      </c>
      <c r="J292" s="26">
        <f t="shared" si="71"/>
        <v>0</v>
      </c>
      <c r="K292" s="26">
        <f t="shared" si="72"/>
        <v>0</v>
      </c>
      <c r="L292" s="26">
        <f t="shared" si="73"/>
        <v>0</v>
      </c>
      <c r="M292" s="26">
        <f t="shared" ca="1" si="74"/>
        <v>1.3739372262074434E-3</v>
      </c>
      <c r="N292" s="26">
        <f t="shared" ca="1" si="75"/>
        <v>0</v>
      </c>
      <c r="O292" s="54">
        <f t="shared" ca="1" si="76"/>
        <v>0</v>
      </c>
      <c r="P292" s="26">
        <f t="shared" ca="1" si="77"/>
        <v>0</v>
      </c>
      <c r="Q292" s="26">
        <f t="shared" ca="1" si="78"/>
        <v>0</v>
      </c>
      <c r="R292">
        <f t="shared" ca="1" si="79"/>
        <v>-1.3739372262074434E-3</v>
      </c>
    </row>
    <row r="293" spans="1:18">
      <c r="A293" s="112"/>
      <c r="B293" s="112"/>
      <c r="C293" s="112"/>
      <c r="D293" s="114">
        <f t="shared" si="65"/>
        <v>0</v>
      </c>
      <c r="E293" s="114">
        <f t="shared" si="66"/>
        <v>0</v>
      </c>
      <c r="F293" s="26">
        <f t="shared" si="67"/>
        <v>0</v>
      </c>
      <c r="G293" s="26">
        <f t="shared" si="68"/>
        <v>0</v>
      </c>
      <c r="H293" s="26">
        <f t="shared" si="69"/>
        <v>0</v>
      </c>
      <c r="I293" s="26">
        <f t="shared" si="70"/>
        <v>0</v>
      </c>
      <c r="J293" s="26">
        <f t="shared" si="71"/>
        <v>0</v>
      </c>
      <c r="K293" s="26">
        <f t="shared" si="72"/>
        <v>0</v>
      </c>
      <c r="L293" s="26">
        <f t="shared" si="73"/>
        <v>0</v>
      </c>
      <c r="M293" s="26">
        <f t="shared" ca="1" si="74"/>
        <v>1.3739372262074434E-3</v>
      </c>
      <c r="N293" s="26">
        <f t="shared" ca="1" si="75"/>
        <v>0</v>
      </c>
      <c r="O293" s="54">
        <f t="shared" ca="1" si="76"/>
        <v>0</v>
      </c>
      <c r="P293" s="26">
        <f t="shared" ca="1" si="77"/>
        <v>0</v>
      </c>
      <c r="Q293" s="26">
        <f t="shared" ca="1" si="78"/>
        <v>0</v>
      </c>
      <c r="R293">
        <f t="shared" ca="1" si="79"/>
        <v>-1.3739372262074434E-3</v>
      </c>
    </row>
    <row r="294" spans="1:18">
      <c r="A294" s="112"/>
      <c r="B294" s="112"/>
      <c r="C294" s="112"/>
      <c r="D294" s="114">
        <f t="shared" si="65"/>
        <v>0</v>
      </c>
      <c r="E294" s="114">
        <f t="shared" si="66"/>
        <v>0</v>
      </c>
      <c r="F294" s="26">
        <f t="shared" si="67"/>
        <v>0</v>
      </c>
      <c r="G294" s="26">
        <f t="shared" si="68"/>
        <v>0</v>
      </c>
      <c r="H294" s="26">
        <f t="shared" si="69"/>
        <v>0</v>
      </c>
      <c r="I294" s="26">
        <f t="shared" si="70"/>
        <v>0</v>
      </c>
      <c r="J294" s="26">
        <f t="shared" si="71"/>
        <v>0</v>
      </c>
      <c r="K294" s="26">
        <f t="shared" si="72"/>
        <v>0</v>
      </c>
      <c r="L294" s="26">
        <f t="shared" si="73"/>
        <v>0</v>
      </c>
      <c r="M294" s="26">
        <f t="shared" ca="1" si="74"/>
        <v>1.3739372262074434E-3</v>
      </c>
      <c r="N294" s="26">
        <f t="shared" ca="1" si="75"/>
        <v>0</v>
      </c>
      <c r="O294" s="54">
        <f t="shared" ca="1" si="76"/>
        <v>0</v>
      </c>
      <c r="P294" s="26">
        <f t="shared" ca="1" si="77"/>
        <v>0</v>
      </c>
      <c r="Q294" s="26">
        <f t="shared" ca="1" si="78"/>
        <v>0</v>
      </c>
      <c r="R294">
        <f t="shared" ca="1" si="79"/>
        <v>-1.3739372262074434E-3</v>
      </c>
    </row>
    <row r="295" spans="1:18">
      <c r="A295" s="112"/>
      <c r="B295" s="112"/>
      <c r="C295" s="112"/>
      <c r="D295" s="114">
        <f t="shared" si="65"/>
        <v>0</v>
      </c>
      <c r="E295" s="114">
        <f t="shared" si="66"/>
        <v>0</v>
      </c>
      <c r="F295" s="26">
        <f t="shared" si="67"/>
        <v>0</v>
      </c>
      <c r="G295" s="26">
        <f t="shared" si="68"/>
        <v>0</v>
      </c>
      <c r="H295" s="26">
        <f t="shared" si="69"/>
        <v>0</v>
      </c>
      <c r="I295" s="26">
        <f t="shared" si="70"/>
        <v>0</v>
      </c>
      <c r="J295" s="26">
        <f t="shared" si="71"/>
        <v>0</v>
      </c>
      <c r="K295" s="26">
        <f t="shared" si="72"/>
        <v>0</v>
      </c>
      <c r="L295" s="26">
        <f t="shared" si="73"/>
        <v>0</v>
      </c>
      <c r="M295" s="26">
        <f t="shared" ca="1" si="74"/>
        <v>1.3739372262074434E-3</v>
      </c>
      <c r="N295" s="26">
        <f t="shared" ca="1" si="75"/>
        <v>0</v>
      </c>
      <c r="O295" s="54">
        <f t="shared" ca="1" si="76"/>
        <v>0</v>
      </c>
      <c r="P295" s="26">
        <f t="shared" ca="1" si="77"/>
        <v>0</v>
      </c>
      <c r="Q295" s="26">
        <f t="shared" ca="1" si="78"/>
        <v>0</v>
      </c>
      <c r="R295">
        <f t="shared" ca="1" si="79"/>
        <v>-1.3739372262074434E-3</v>
      </c>
    </row>
    <row r="296" spans="1:18">
      <c r="A296" s="112"/>
      <c r="B296" s="112"/>
      <c r="C296" s="112"/>
      <c r="D296" s="114">
        <f t="shared" si="65"/>
        <v>0</v>
      </c>
      <c r="E296" s="114">
        <f t="shared" si="66"/>
        <v>0</v>
      </c>
      <c r="F296" s="26">
        <f t="shared" si="67"/>
        <v>0</v>
      </c>
      <c r="G296" s="26">
        <f t="shared" si="68"/>
        <v>0</v>
      </c>
      <c r="H296" s="26">
        <f t="shared" si="69"/>
        <v>0</v>
      </c>
      <c r="I296" s="26">
        <f t="shared" si="70"/>
        <v>0</v>
      </c>
      <c r="J296" s="26">
        <f t="shared" si="71"/>
        <v>0</v>
      </c>
      <c r="K296" s="26">
        <f t="shared" si="72"/>
        <v>0</v>
      </c>
      <c r="L296" s="26">
        <f t="shared" si="73"/>
        <v>0</v>
      </c>
      <c r="M296" s="26">
        <f t="shared" ca="1" si="74"/>
        <v>1.3739372262074434E-3</v>
      </c>
      <c r="N296" s="26">
        <f t="shared" ca="1" si="75"/>
        <v>0</v>
      </c>
      <c r="O296" s="54">
        <f t="shared" ca="1" si="76"/>
        <v>0</v>
      </c>
      <c r="P296" s="26">
        <f t="shared" ca="1" si="77"/>
        <v>0</v>
      </c>
      <c r="Q296" s="26">
        <f t="shared" ca="1" si="78"/>
        <v>0</v>
      </c>
      <c r="R296">
        <f t="shared" ca="1" si="79"/>
        <v>-1.3739372262074434E-3</v>
      </c>
    </row>
    <row r="297" spans="1:18">
      <c r="A297" s="112"/>
      <c r="B297" s="112"/>
      <c r="C297" s="112"/>
      <c r="D297" s="114">
        <f t="shared" si="65"/>
        <v>0</v>
      </c>
      <c r="E297" s="114">
        <f t="shared" si="66"/>
        <v>0</v>
      </c>
      <c r="F297" s="26">
        <f t="shared" si="67"/>
        <v>0</v>
      </c>
      <c r="G297" s="26">
        <f t="shared" si="68"/>
        <v>0</v>
      </c>
      <c r="H297" s="26">
        <f t="shared" si="69"/>
        <v>0</v>
      </c>
      <c r="I297" s="26">
        <f t="shared" si="70"/>
        <v>0</v>
      </c>
      <c r="J297" s="26">
        <f t="shared" si="71"/>
        <v>0</v>
      </c>
      <c r="K297" s="26">
        <f t="shared" si="72"/>
        <v>0</v>
      </c>
      <c r="L297" s="26">
        <f t="shared" si="73"/>
        <v>0</v>
      </c>
      <c r="M297" s="26">
        <f t="shared" ca="1" si="74"/>
        <v>1.3739372262074434E-3</v>
      </c>
      <c r="N297" s="26">
        <f t="shared" ca="1" si="75"/>
        <v>0</v>
      </c>
      <c r="O297" s="54">
        <f t="shared" ca="1" si="76"/>
        <v>0</v>
      </c>
      <c r="P297" s="26">
        <f t="shared" ca="1" si="77"/>
        <v>0</v>
      </c>
      <c r="Q297" s="26">
        <f t="shared" ca="1" si="78"/>
        <v>0</v>
      </c>
      <c r="R297">
        <f t="shared" ca="1" si="79"/>
        <v>-1.3739372262074434E-3</v>
      </c>
    </row>
    <row r="298" spans="1:18">
      <c r="A298" s="112"/>
      <c r="B298" s="112"/>
      <c r="C298" s="112"/>
      <c r="D298" s="114">
        <f t="shared" si="65"/>
        <v>0</v>
      </c>
      <c r="E298" s="114">
        <f t="shared" si="66"/>
        <v>0</v>
      </c>
      <c r="F298" s="26">
        <f t="shared" si="67"/>
        <v>0</v>
      </c>
      <c r="G298" s="26">
        <f t="shared" si="68"/>
        <v>0</v>
      </c>
      <c r="H298" s="26">
        <f t="shared" si="69"/>
        <v>0</v>
      </c>
      <c r="I298" s="26">
        <f t="shared" si="70"/>
        <v>0</v>
      </c>
      <c r="J298" s="26">
        <f t="shared" si="71"/>
        <v>0</v>
      </c>
      <c r="K298" s="26">
        <f t="shared" si="72"/>
        <v>0</v>
      </c>
      <c r="L298" s="26">
        <f t="shared" si="73"/>
        <v>0</v>
      </c>
      <c r="M298" s="26">
        <f t="shared" ca="1" si="74"/>
        <v>1.3739372262074434E-3</v>
      </c>
      <c r="N298" s="26">
        <f t="shared" ca="1" si="75"/>
        <v>0</v>
      </c>
      <c r="O298" s="54">
        <f t="shared" ca="1" si="76"/>
        <v>0</v>
      </c>
      <c r="P298" s="26">
        <f t="shared" ca="1" si="77"/>
        <v>0</v>
      </c>
      <c r="Q298" s="26">
        <f t="shared" ca="1" si="78"/>
        <v>0</v>
      </c>
      <c r="R298">
        <f t="shared" ca="1" si="79"/>
        <v>-1.3739372262074434E-3</v>
      </c>
    </row>
    <row r="299" spans="1:18">
      <c r="A299" s="112"/>
      <c r="B299" s="112"/>
      <c r="C299" s="112"/>
      <c r="D299" s="114">
        <f t="shared" si="65"/>
        <v>0</v>
      </c>
      <c r="E299" s="114">
        <f t="shared" si="66"/>
        <v>0</v>
      </c>
      <c r="F299" s="26">
        <f t="shared" si="67"/>
        <v>0</v>
      </c>
      <c r="G299" s="26">
        <f t="shared" si="68"/>
        <v>0</v>
      </c>
      <c r="H299" s="26">
        <f t="shared" si="69"/>
        <v>0</v>
      </c>
      <c r="I299" s="26">
        <f t="shared" si="70"/>
        <v>0</v>
      </c>
      <c r="J299" s="26">
        <f t="shared" si="71"/>
        <v>0</v>
      </c>
      <c r="K299" s="26">
        <f t="shared" si="72"/>
        <v>0</v>
      </c>
      <c r="L299" s="26">
        <f t="shared" si="73"/>
        <v>0</v>
      </c>
      <c r="M299" s="26">
        <f t="shared" ca="1" si="74"/>
        <v>1.3739372262074434E-3</v>
      </c>
      <c r="N299" s="26">
        <f t="shared" ca="1" si="75"/>
        <v>0</v>
      </c>
      <c r="O299" s="54">
        <f t="shared" ca="1" si="76"/>
        <v>0</v>
      </c>
      <c r="P299" s="26">
        <f t="shared" ca="1" si="77"/>
        <v>0</v>
      </c>
      <c r="Q299" s="26">
        <f t="shared" ca="1" si="78"/>
        <v>0</v>
      </c>
      <c r="R299">
        <f t="shared" ca="1" si="79"/>
        <v>-1.3739372262074434E-3</v>
      </c>
    </row>
    <row r="300" spans="1:18">
      <c r="A300" s="112"/>
      <c r="B300" s="112"/>
      <c r="C300" s="112"/>
      <c r="D300" s="114">
        <f t="shared" si="65"/>
        <v>0</v>
      </c>
      <c r="E300" s="114">
        <f t="shared" si="66"/>
        <v>0</v>
      </c>
      <c r="F300" s="26">
        <f t="shared" si="67"/>
        <v>0</v>
      </c>
      <c r="G300" s="26">
        <f t="shared" si="68"/>
        <v>0</v>
      </c>
      <c r="H300" s="26">
        <f t="shared" si="69"/>
        <v>0</v>
      </c>
      <c r="I300" s="26">
        <f t="shared" si="70"/>
        <v>0</v>
      </c>
      <c r="J300" s="26">
        <f t="shared" si="71"/>
        <v>0</v>
      </c>
      <c r="K300" s="26">
        <f t="shared" si="72"/>
        <v>0</v>
      </c>
      <c r="L300" s="26">
        <f t="shared" si="73"/>
        <v>0</v>
      </c>
      <c r="M300" s="26">
        <f t="shared" ca="1" si="74"/>
        <v>1.3739372262074434E-3</v>
      </c>
      <c r="N300" s="26">
        <f t="shared" ca="1" si="75"/>
        <v>0</v>
      </c>
      <c r="O300" s="54">
        <f t="shared" ca="1" si="76"/>
        <v>0</v>
      </c>
      <c r="P300" s="26">
        <f t="shared" ca="1" si="77"/>
        <v>0</v>
      </c>
      <c r="Q300" s="26">
        <f t="shared" ca="1" si="78"/>
        <v>0</v>
      </c>
      <c r="R300">
        <f t="shared" ca="1" si="79"/>
        <v>-1.3739372262074434E-3</v>
      </c>
    </row>
    <row r="301" spans="1:18">
      <c r="A301" s="112"/>
      <c r="B301" s="112"/>
      <c r="C301" s="112"/>
      <c r="D301" s="114">
        <f t="shared" si="65"/>
        <v>0</v>
      </c>
      <c r="E301" s="114">
        <f t="shared" si="66"/>
        <v>0</v>
      </c>
      <c r="F301" s="26">
        <f t="shared" si="67"/>
        <v>0</v>
      </c>
      <c r="G301" s="26">
        <f t="shared" si="68"/>
        <v>0</v>
      </c>
      <c r="H301" s="26">
        <f t="shared" si="69"/>
        <v>0</v>
      </c>
      <c r="I301" s="26">
        <f t="shared" si="70"/>
        <v>0</v>
      </c>
      <c r="J301" s="26">
        <f t="shared" si="71"/>
        <v>0</v>
      </c>
      <c r="K301" s="26">
        <f t="shared" si="72"/>
        <v>0</v>
      </c>
      <c r="L301" s="26">
        <f t="shared" si="73"/>
        <v>0</v>
      </c>
      <c r="M301" s="26">
        <f t="shared" ca="1" si="74"/>
        <v>1.3739372262074434E-3</v>
      </c>
      <c r="N301" s="26">
        <f t="shared" ca="1" si="75"/>
        <v>0</v>
      </c>
      <c r="O301" s="54">
        <f t="shared" ca="1" si="76"/>
        <v>0</v>
      </c>
      <c r="P301" s="26">
        <f t="shared" ca="1" si="77"/>
        <v>0</v>
      </c>
      <c r="Q301" s="26">
        <f t="shared" ca="1" si="78"/>
        <v>0</v>
      </c>
      <c r="R301">
        <f t="shared" ca="1" si="79"/>
        <v>-1.3739372262074434E-3</v>
      </c>
    </row>
    <row r="302" spans="1:18">
      <c r="A302" s="112"/>
      <c r="B302" s="112"/>
      <c r="C302" s="112"/>
      <c r="D302" s="114">
        <f t="shared" si="65"/>
        <v>0</v>
      </c>
      <c r="E302" s="114">
        <f t="shared" si="66"/>
        <v>0</v>
      </c>
      <c r="F302" s="26">
        <f t="shared" si="67"/>
        <v>0</v>
      </c>
      <c r="G302" s="26">
        <f t="shared" si="68"/>
        <v>0</v>
      </c>
      <c r="H302" s="26">
        <f t="shared" si="69"/>
        <v>0</v>
      </c>
      <c r="I302" s="26">
        <f t="shared" si="70"/>
        <v>0</v>
      </c>
      <c r="J302" s="26">
        <f t="shared" si="71"/>
        <v>0</v>
      </c>
      <c r="K302" s="26">
        <f t="shared" si="72"/>
        <v>0</v>
      </c>
      <c r="L302" s="26">
        <f t="shared" si="73"/>
        <v>0</v>
      </c>
      <c r="M302" s="26">
        <f t="shared" ca="1" si="74"/>
        <v>1.3739372262074434E-3</v>
      </c>
      <c r="N302" s="26">
        <f t="shared" ca="1" si="75"/>
        <v>0</v>
      </c>
      <c r="O302" s="54">
        <f t="shared" ca="1" si="76"/>
        <v>0</v>
      </c>
      <c r="P302" s="26">
        <f t="shared" ca="1" si="77"/>
        <v>0</v>
      </c>
      <c r="Q302" s="26">
        <f t="shared" ca="1" si="78"/>
        <v>0</v>
      </c>
      <c r="R302">
        <f t="shared" ca="1" si="79"/>
        <v>-1.3739372262074434E-3</v>
      </c>
    </row>
    <row r="303" spans="1:18">
      <c r="A303" s="112"/>
      <c r="B303" s="112"/>
      <c r="C303" s="112"/>
      <c r="D303" s="114">
        <f t="shared" si="65"/>
        <v>0</v>
      </c>
      <c r="E303" s="114">
        <f t="shared" si="66"/>
        <v>0</v>
      </c>
      <c r="F303" s="26">
        <f t="shared" si="67"/>
        <v>0</v>
      </c>
      <c r="G303" s="26">
        <f t="shared" si="68"/>
        <v>0</v>
      </c>
      <c r="H303" s="26">
        <f t="shared" si="69"/>
        <v>0</v>
      </c>
      <c r="I303" s="26">
        <f t="shared" si="70"/>
        <v>0</v>
      </c>
      <c r="J303" s="26">
        <f t="shared" si="71"/>
        <v>0</v>
      </c>
      <c r="K303" s="26">
        <f t="shared" si="72"/>
        <v>0</v>
      </c>
      <c r="L303" s="26">
        <f t="shared" si="73"/>
        <v>0</v>
      </c>
      <c r="M303" s="26">
        <f t="shared" ca="1" si="74"/>
        <v>1.3739372262074434E-3</v>
      </c>
      <c r="N303" s="26">
        <f t="shared" ca="1" si="75"/>
        <v>0</v>
      </c>
      <c r="O303" s="54">
        <f t="shared" ca="1" si="76"/>
        <v>0</v>
      </c>
      <c r="P303" s="26">
        <f t="shared" ca="1" si="77"/>
        <v>0</v>
      </c>
      <c r="Q303" s="26">
        <f t="shared" ca="1" si="78"/>
        <v>0</v>
      </c>
      <c r="R303">
        <f t="shared" ca="1" si="79"/>
        <v>-1.3739372262074434E-3</v>
      </c>
    </row>
    <row r="304" spans="1:18">
      <c r="A304" s="112"/>
      <c r="B304" s="112"/>
      <c r="C304" s="112"/>
      <c r="D304" s="114">
        <f t="shared" si="65"/>
        <v>0</v>
      </c>
      <c r="E304" s="114">
        <f t="shared" si="66"/>
        <v>0</v>
      </c>
      <c r="F304" s="26">
        <f t="shared" si="67"/>
        <v>0</v>
      </c>
      <c r="G304" s="26">
        <f t="shared" si="68"/>
        <v>0</v>
      </c>
      <c r="H304" s="26">
        <f t="shared" si="69"/>
        <v>0</v>
      </c>
      <c r="I304" s="26">
        <f t="shared" si="70"/>
        <v>0</v>
      </c>
      <c r="J304" s="26">
        <f t="shared" si="71"/>
        <v>0</v>
      </c>
      <c r="K304" s="26">
        <f t="shared" si="72"/>
        <v>0</v>
      </c>
      <c r="L304" s="26">
        <f t="shared" si="73"/>
        <v>0</v>
      </c>
      <c r="M304" s="26">
        <f t="shared" ca="1" si="74"/>
        <v>1.3739372262074434E-3</v>
      </c>
      <c r="N304" s="26">
        <f t="shared" ca="1" si="75"/>
        <v>0</v>
      </c>
      <c r="O304" s="54">
        <f t="shared" ca="1" si="76"/>
        <v>0</v>
      </c>
      <c r="P304" s="26">
        <f t="shared" ca="1" si="77"/>
        <v>0</v>
      </c>
      <c r="Q304" s="26">
        <f t="shared" ca="1" si="78"/>
        <v>0</v>
      </c>
      <c r="R304">
        <f t="shared" ca="1" si="79"/>
        <v>-1.3739372262074434E-3</v>
      </c>
    </row>
    <row r="305" spans="1:18">
      <c r="A305" s="112"/>
      <c r="B305" s="112"/>
      <c r="C305" s="112"/>
      <c r="D305" s="114">
        <f t="shared" si="65"/>
        <v>0</v>
      </c>
      <c r="E305" s="114">
        <f t="shared" si="66"/>
        <v>0</v>
      </c>
      <c r="F305" s="26">
        <f t="shared" si="67"/>
        <v>0</v>
      </c>
      <c r="G305" s="26">
        <f t="shared" si="68"/>
        <v>0</v>
      </c>
      <c r="H305" s="26">
        <f t="shared" si="69"/>
        <v>0</v>
      </c>
      <c r="I305" s="26">
        <f t="shared" si="70"/>
        <v>0</v>
      </c>
      <c r="J305" s="26">
        <f t="shared" si="71"/>
        <v>0</v>
      </c>
      <c r="K305" s="26">
        <f t="shared" si="72"/>
        <v>0</v>
      </c>
      <c r="L305" s="26">
        <f t="shared" si="73"/>
        <v>0</v>
      </c>
      <c r="M305" s="26">
        <f t="shared" ca="1" si="74"/>
        <v>1.3739372262074434E-3</v>
      </c>
      <c r="N305" s="26">
        <f t="shared" ca="1" si="75"/>
        <v>0</v>
      </c>
      <c r="O305" s="54">
        <f t="shared" ca="1" si="76"/>
        <v>0</v>
      </c>
      <c r="P305" s="26">
        <f t="shared" ca="1" si="77"/>
        <v>0</v>
      </c>
      <c r="Q305" s="26">
        <f t="shared" ca="1" si="78"/>
        <v>0</v>
      </c>
      <c r="R305">
        <f t="shared" ca="1" si="79"/>
        <v>-1.3739372262074434E-3</v>
      </c>
    </row>
    <row r="306" spans="1:18">
      <c r="A306" s="112"/>
      <c r="B306" s="112"/>
      <c r="C306" s="112"/>
      <c r="D306" s="114">
        <f t="shared" si="65"/>
        <v>0</v>
      </c>
      <c r="E306" s="114">
        <f t="shared" si="66"/>
        <v>0</v>
      </c>
      <c r="F306" s="26">
        <f t="shared" si="67"/>
        <v>0</v>
      </c>
      <c r="G306" s="26">
        <f t="shared" si="68"/>
        <v>0</v>
      </c>
      <c r="H306" s="26">
        <f t="shared" si="69"/>
        <v>0</v>
      </c>
      <c r="I306" s="26">
        <f t="shared" si="70"/>
        <v>0</v>
      </c>
      <c r="J306" s="26">
        <f t="shared" si="71"/>
        <v>0</v>
      </c>
      <c r="K306" s="26">
        <f t="shared" si="72"/>
        <v>0</v>
      </c>
      <c r="L306" s="26">
        <f t="shared" si="73"/>
        <v>0</v>
      </c>
      <c r="M306" s="26">
        <f t="shared" ca="1" si="74"/>
        <v>1.3739372262074434E-3</v>
      </c>
      <c r="N306" s="26">
        <f t="shared" ca="1" si="75"/>
        <v>0</v>
      </c>
      <c r="O306" s="54">
        <f t="shared" ca="1" si="76"/>
        <v>0</v>
      </c>
      <c r="P306" s="26">
        <f t="shared" ca="1" si="77"/>
        <v>0</v>
      </c>
      <c r="Q306" s="26">
        <f t="shared" ca="1" si="78"/>
        <v>0</v>
      </c>
      <c r="R306">
        <f t="shared" ca="1" si="79"/>
        <v>-1.3739372262074434E-3</v>
      </c>
    </row>
    <row r="307" spans="1:18">
      <c r="A307" s="112"/>
      <c r="B307" s="112"/>
      <c r="C307" s="112"/>
      <c r="D307" s="114">
        <f t="shared" si="65"/>
        <v>0</v>
      </c>
      <c r="E307" s="114">
        <f t="shared" si="66"/>
        <v>0</v>
      </c>
      <c r="F307" s="26">
        <f t="shared" si="67"/>
        <v>0</v>
      </c>
      <c r="G307" s="26">
        <f t="shared" si="68"/>
        <v>0</v>
      </c>
      <c r="H307" s="26">
        <f t="shared" si="69"/>
        <v>0</v>
      </c>
      <c r="I307" s="26">
        <f t="shared" si="70"/>
        <v>0</v>
      </c>
      <c r="J307" s="26">
        <f t="shared" si="71"/>
        <v>0</v>
      </c>
      <c r="K307" s="26">
        <f t="shared" si="72"/>
        <v>0</v>
      </c>
      <c r="L307" s="26">
        <f t="shared" si="73"/>
        <v>0</v>
      </c>
      <c r="M307" s="26">
        <f t="shared" ca="1" si="74"/>
        <v>1.3739372262074434E-3</v>
      </c>
      <c r="N307" s="26">
        <f t="shared" ca="1" si="75"/>
        <v>0</v>
      </c>
      <c r="O307" s="54">
        <f t="shared" ca="1" si="76"/>
        <v>0</v>
      </c>
      <c r="P307" s="26">
        <f t="shared" ca="1" si="77"/>
        <v>0</v>
      </c>
      <c r="Q307" s="26">
        <f t="shared" ca="1" si="78"/>
        <v>0</v>
      </c>
      <c r="R307">
        <f t="shared" ca="1" si="79"/>
        <v>-1.3739372262074434E-3</v>
      </c>
    </row>
    <row r="308" spans="1:18">
      <c r="A308" s="112"/>
      <c r="B308" s="112"/>
      <c r="C308" s="112"/>
      <c r="D308" s="114">
        <f t="shared" si="65"/>
        <v>0</v>
      </c>
      <c r="E308" s="114">
        <f t="shared" si="66"/>
        <v>0</v>
      </c>
      <c r="F308" s="26">
        <f t="shared" si="67"/>
        <v>0</v>
      </c>
      <c r="G308" s="26">
        <f t="shared" si="68"/>
        <v>0</v>
      </c>
      <c r="H308" s="26">
        <f t="shared" si="69"/>
        <v>0</v>
      </c>
      <c r="I308" s="26">
        <f t="shared" si="70"/>
        <v>0</v>
      </c>
      <c r="J308" s="26">
        <f t="shared" si="71"/>
        <v>0</v>
      </c>
      <c r="K308" s="26">
        <f t="shared" si="72"/>
        <v>0</v>
      </c>
      <c r="L308" s="26">
        <f t="shared" si="73"/>
        <v>0</v>
      </c>
      <c r="M308" s="26">
        <f t="shared" ca="1" si="74"/>
        <v>1.3739372262074434E-3</v>
      </c>
      <c r="N308" s="26">
        <f t="shared" ca="1" si="75"/>
        <v>0</v>
      </c>
      <c r="O308" s="54">
        <f t="shared" ca="1" si="76"/>
        <v>0</v>
      </c>
      <c r="P308" s="26">
        <f t="shared" ca="1" si="77"/>
        <v>0</v>
      </c>
      <c r="Q308" s="26">
        <f t="shared" ca="1" si="78"/>
        <v>0</v>
      </c>
      <c r="R308">
        <f t="shared" ca="1" si="79"/>
        <v>-1.3739372262074434E-3</v>
      </c>
    </row>
    <row r="309" spans="1:18">
      <c r="A309" s="112"/>
      <c r="B309" s="112"/>
      <c r="C309" s="112"/>
      <c r="D309" s="114">
        <f t="shared" si="65"/>
        <v>0</v>
      </c>
      <c r="E309" s="114">
        <f t="shared" si="66"/>
        <v>0</v>
      </c>
      <c r="F309" s="26">
        <f t="shared" si="67"/>
        <v>0</v>
      </c>
      <c r="G309" s="26">
        <f t="shared" si="68"/>
        <v>0</v>
      </c>
      <c r="H309" s="26">
        <f t="shared" si="69"/>
        <v>0</v>
      </c>
      <c r="I309" s="26">
        <f t="shared" si="70"/>
        <v>0</v>
      </c>
      <c r="J309" s="26">
        <f t="shared" si="71"/>
        <v>0</v>
      </c>
      <c r="K309" s="26">
        <f t="shared" si="72"/>
        <v>0</v>
      </c>
      <c r="L309" s="26">
        <f t="shared" si="73"/>
        <v>0</v>
      </c>
      <c r="M309" s="26">
        <f t="shared" ca="1" si="74"/>
        <v>1.3739372262074434E-3</v>
      </c>
      <c r="N309" s="26">
        <f t="shared" ca="1" si="75"/>
        <v>0</v>
      </c>
      <c r="O309" s="54">
        <f t="shared" ca="1" si="76"/>
        <v>0</v>
      </c>
      <c r="P309" s="26">
        <f t="shared" ca="1" si="77"/>
        <v>0</v>
      </c>
      <c r="Q309" s="26">
        <f t="shared" ca="1" si="78"/>
        <v>0</v>
      </c>
      <c r="R309">
        <f t="shared" ca="1" si="79"/>
        <v>-1.3739372262074434E-3</v>
      </c>
    </row>
    <row r="310" spans="1:18">
      <c r="A310" s="112"/>
      <c r="B310" s="112"/>
      <c r="C310" s="112"/>
      <c r="D310" s="114">
        <f t="shared" si="65"/>
        <v>0</v>
      </c>
      <c r="E310" s="114">
        <f t="shared" si="66"/>
        <v>0</v>
      </c>
      <c r="F310" s="26">
        <f t="shared" si="67"/>
        <v>0</v>
      </c>
      <c r="G310" s="26">
        <f t="shared" si="68"/>
        <v>0</v>
      </c>
      <c r="H310" s="26">
        <f t="shared" si="69"/>
        <v>0</v>
      </c>
      <c r="I310" s="26">
        <f t="shared" si="70"/>
        <v>0</v>
      </c>
      <c r="J310" s="26">
        <f t="shared" si="71"/>
        <v>0</v>
      </c>
      <c r="K310" s="26">
        <f t="shared" si="72"/>
        <v>0</v>
      </c>
      <c r="L310" s="26">
        <f t="shared" si="73"/>
        <v>0</v>
      </c>
      <c r="M310" s="26">
        <f t="shared" ca="1" si="74"/>
        <v>1.3739372262074434E-3</v>
      </c>
      <c r="N310" s="26">
        <f t="shared" ca="1" si="75"/>
        <v>0</v>
      </c>
      <c r="O310" s="54">
        <f t="shared" ca="1" si="76"/>
        <v>0</v>
      </c>
      <c r="P310" s="26">
        <f t="shared" ca="1" si="77"/>
        <v>0</v>
      </c>
      <c r="Q310" s="26">
        <f t="shared" ca="1" si="78"/>
        <v>0</v>
      </c>
      <c r="R310">
        <f t="shared" ca="1" si="79"/>
        <v>-1.3739372262074434E-3</v>
      </c>
    </row>
    <row r="311" spans="1:18">
      <c r="A311" s="112"/>
      <c r="B311" s="112"/>
      <c r="C311" s="112"/>
      <c r="D311" s="114">
        <f t="shared" si="65"/>
        <v>0</v>
      </c>
      <c r="E311" s="114">
        <f t="shared" si="66"/>
        <v>0</v>
      </c>
      <c r="F311" s="26">
        <f t="shared" si="67"/>
        <v>0</v>
      </c>
      <c r="G311" s="26">
        <f t="shared" si="68"/>
        <v>0</v>
      </c>
      <c r="H311" s="26">
        <f t="shared" si="69"/>
        <v>0</v>
      </c>
      <c r="I311" s="26">
        <f t="shared" si="70"/>
        <v>0</v>
      </c>
      <c r="J311" s="26">
        <f t="shared" si="71"/>
        <v>0</v>
      </c>
      <c r="K311" s="26">
        <f t="shared" si="72"/>
        <v>0</v>
      </c>
      <c r="L311" s="26">
        <f t="shared" si="73"/>
        <v>0</v>
      </c>
      <c r="M311" s="26">
        <f t="shared" ca="1" si="74"/>
        <v>1.3739372262074434E-3</v>
      </c>
      <c r="N311" s="26">
        <f t="shared" ca="1" si="75"/>
        <v>0</v>
      </c>
      <c r="O311" s="54">
        <f t="shared" ca="1" si="76"/>
        <v>0</v>
      </c>
      <c r="P311" s="26">
        <f t="shared" ca="1" si="77"/>
        <v>0</v>
      </c>
      <c r="Q311" s="26">
        <f t="shared" ca="1" si="78"/>
        <v>0</v>
      </c>
      <c r="R311">
        <f t="shared" ca="1" si="79"/>
        <v>-1.3739372262074434E-3</v>
      </c>
    </row>
    <row r="312" spans="1:18">
      <c r="A312" s="112"/>
      <c r="B312" s="112"/>
      <c r="C312" s="112"/>
      <c r="D312" s="114">
        <f t="shared" si="65"/>
        <v>0</v>
      </c>
      <c r="E312" s="114">
        <f t="shared" si="66"/>
        <v>0</v>
      </c>
      <c r="F312" s="26">
        <f t="shared" si="67"/>
        <v>0</v>
      </c>
      <c r="G312" s="26">
        <f t="shared" si="68"/>
        <v>0</v>
      </c>
      <c r="H312" s="26">
        <f t="shared" si="69"/>
        <v>0</v>
      </c>
      <c r="I312" s="26">
        <f t="shared" si="70"/>
        <v>0</v>
      </c>
      <c r="J312" s="26">
        <f t="shared" si="71"/>
        <v>0</v>
      </c>
      <c r="K312" s="26">
        <f t="shared" si="72"/>
        <v>0</v>
      </c>
      <c r="L312" s="26">
        <f t="shared" si="73"/>
        <v>0</v>
      </c>
      <c r="M312" s="26">
        <f t="shared" ca="1" si="74"/>
        <v>1.3739372262074434E-3</v>
      </c>
      <c r="N312" s="26">
        <f t="shared" ca="1" si="75"/>
        <v>0</v>
      </c>
      <c r="O312" s="54">
        <f t="shared" ca="1" si="76"/>
        <v>0</v>
      </c>
      <c r="P312" s="26">
        <f t="shared" ca="1" si="77"/>
        <v>0</v>
      </c>
      <c r="Q312" s="26">
        <f t="shared" ca="1" si="78"/>
        <v>0</v>
      </c>
      <c r="R312">
        <f t="shared" ca="1" si="79"/>
        <v>-1.3739372262074434E-3</v>
      </c>
    </row>
    <row r="313" spans="1:18">
      <c r="A313" s="112"/>
      <c r="B313" s="112"/>
      <c r="C313" s="112"/>
      <c r="D313" s="114">
        <f t="shared" si="65"/>
        <v>0</v>
      </c>
      <c r="E313" s="114">
        <f t="shared" si="66"/>
        <v>0</v>
      </c>
      <c r="F313" s="26">
        <f t="shared" si="67"/>
        <v>0</v>
      </c>
      <c r="G313" s="26">
        <f t="shared" si="68"/>
        <v>0</v>
      </c>
      <c r="H313" s="26">
        <f t="shared" si="69"/>
        <v>0</v>
      </c>
      <c r="I313" s="26">
        <f t="shared" si="70"/>
        <v>0</v>
      </c>
      <c r="J313" s="26">
        <f t="shared" si="71"/>
        <v>0</v>
      </c>
      <c r="K313" s="26">
        <f t="shared" si="72"/>
        <v>0</v>
      </c>
      <c r="L313" s="26">
        <f t="shared" si="73"/>
        <v>0</v>
      </c>
      <c r="M313" s="26">
        <f t="shared" ca="1" si="74"/>
        <v>1.3739372262074434E-3</v>
      </c>
      <c r="N313" s="26">
        <f t="shared" ca="1" si="75"/>
        <v>0</v>
      </c>
      <c r="O313" s="54">
        <f t="shared" ca="1" si="76"/>
        <v>0</v>
      </c>
      <c r="P313" s="26">
        <f t="shared" ca="1" si="77"/>
        <v>0</v>
      </c>
      <c r="Q313" s="26">
        <f t="shared" ca="1" si="78"/>
        <v>0</v>
      </c>
      <c r="R313">
        <f t="shared" ca="1" si="79"/>
        <v>-1.3739372262074434E-3</v>
      </c>
    </row>
    <row r="314" spans="1:18">
      <c r="A314" s="112"/>
      <c r="B314" s="112"/>
      <c r="C314" s="112"/>
      <c r="D314" s="114">
        <f t="shared" si="65"/>
        <v>0</v>
      </c>
      <c r="E314" s="114">
        <f t="shared" si="66"/>
        <v>0</v>
      </c>
      <c r="F314" s="26">
        <f t="shared" si="67"/>
        <v>0</v>
      </c>
      <c r="G314" s="26">
        <f t="shared" si="68"/>
        <v>0</v>
      </c>
      <c r="H314" s="26">
        <f t="shared" si="69"/>
        <v>0</v>
      </c>
      <c r="I314" s="26">
        <f t="shared" si="70"/>
        <v>0</v>
      </c>
      <c r="J314" s="26">
        <f t="shared" si="71"/>
        <v>0</v>
      </c>
      <c r="K314" s="26">
        <f t="shared" si="72"/>
        <v>0</v>
      </c>
      <c r="L314" s="26">
        <f t="shared" si="73"/>
        <v>0</v>
      </c>
      <c r="M314" s="26">
        <f t="shared" ca="1" si="74"/>
        <v>1.3739372262074434E-3</v>
      </c>
      <c r="N314" s="26">
        <f t="shared" ca="1" si="75"/>
        <v>0</v>
      </c>
      <c r="O314" s="54">
        <f t="shared" ca="1" si="76"/>
        <v>0</v>
      </c>
      <c r="P314" s="26">
        <f t="shared" ca="1" si="77"/>
        <v>0</v>
      </c>
      <c r="Q314" s="26">
        <f t="shared" ca="1" si="78"/>
        <v>0</v>
      </c>
      <c r="R314">
        <f t="shared" ca="1" si="79"/>
        <v>-1.3739372262074434E-3</v>
      </c>
    </row>
    <row r="315" spans="1:18">
      <c r="A315" s="112"/>
      <c r="B315" s="112"/>
      <c r="C315" s="112"/>
      <c r="D315" s="114">
        <f t="shared" si="65"/>
        <v>0</v>
      </c>
      <c r="E315" s="114">
        <f t="shared" si="66"/>
        <v>0</v>
      </c>
      <c r="F315" s="26">
        <f t="shared" si="67"/>
        <v>0</v>
      </c>
      <c r="G315" s="26">
        <f t="shared" si="68"/>
        <v>0</v>
      </c>
      <c r="H315" s="26">
        <f t="shared" si="69"/>
        <v>0</v>
      </c>
      <c r="I315" s="26">
        <f t="shared" si="70"/>
        <v>0</v>
      </c>
      <c r="J315" s="26">
        <f t="shared" si="71"/>
        <v>0</v>
      </c>
      <c r="K315" s="26">
        <f t="shared" si="72"/>
        <v>0</v>
      </c>
      <c r="L315" s="26">
        <f t="shared" si="73"/>
        <v>0</v>
      </c>
      <c r="M315" s="26">
        <f t="shared" ca="1" si="74"/>
        <v>1.3739372262074434E-3</v>
      </c>
      <c r="N315" s="26">
        <f t="shared" ca="1" si="75"/>
        <v>0</v>
      </c>
      <c r="O315" s="54">
        <f t="shared" ca="1" si="76"/>
        <v>0</v>
      </c>
      <c r="P315" s="26">
        <f t="shared" ca="1" si="77"/>
        <v>0</v>
      </c>
      <c r="Q315" s="26">
        <f t="shared" ca="1" si="78"/>
        <v>0</v>
      </c>
      <c r="R315">
        <f t="shared" ca="1" si="79"/>
        <v>-1.3739372262074434E-3</v>
      </c>
    </row>
    <row r="316" spans="1:18">
      <c r="A316" s="112"/>
      <c r="B316" s="112"/>
      <c r="C316" s="112"/>
      <c r="D316" s="114">
        <f t="shared" si="65"/>
        <v>0</v>
      </c>
      <c r="E316" s="114">
        <f t="shared" si="66"/>
        <v>0</v>
      </c>
      <c r="F316" s="26">
        <f t="shared" si="67"/>
        <v>0</v>
      </c>
      <c r="G316" s="26">
        <f t="shared" si="68"/>
        <v>0</v>
      </c>
      <c r="H316" s="26">
        <f t="shared" si="69"/>
        <v>0</v>
      </c>
      <c r="I316" s="26">
        <f t="shared" si="70"/>
        <v>0</v>
      </c>
      <c r="J316" s="26">
        <f t="shared" si="71"/>
        <v>0</v>
      </c>
      <c r="K316" s="26">
        <f t="shared" si="72"/>
        <v>0</v>
      </c>
      <c r="L316" s="26">
        <f t="shared" si="73"/>
        <v>0</v>
      </c>
      <c r="M316" s="26">
        <f t="shared" ca="1" si="74"/>
        <v>1.3739372262074434E-3</v>
      </c>
      <c r="N316" s="26">
        <f t="shared" ca="1" si="75"/>
        <v>0</v>
      </c>
      <c r="O316" s="54">
        <f t="shared" ca="1" si="76"/>
        <v>0</v>
      </c>
      <c r="P316" s="26">
        <f t="shared" ca="1" si="77"/>
        <v>0</v>
      </c>
      <c r="Q316" s="26">
        <f t="shared" ca="1" si="78"/>
        <v>0</v>
      </c>
      <c r="R316">
        <f t="shared" ca="1" si="79"/>
        <v>-1.3739372262074434E-3</v>
      </c>
    </row>
    <row r="317" spans="1:18">
      <c r="A317" s="112"/>
      <c r="B317" s="112"/>
      <c r="C317" s="112"/>
      <c r="D317" s="114">
        <f t="shared" si="65"/>
        <v>0</v>
      </c>
      <c r="E317" s="114">
        <f t="shared" si="66"/>
        <v>0</v>
      </c>
      <c r="F317" s="26">
        <f t="shared" si="67"/>
        <v>0</v>
      </c>
      <c r="G317" s="26">
        <f t="shared" si="68"/>
        <v>0</v>
      </c>
      <c r="H317" s="26">
        <f t="shared" si="69"/>
        <v>0</v>
      </c>
      <c r="I317" s="26">
        <f t="shared" si="70"/>
        <v>0</v>
      </c>
      <c r="J317" s="26">
        <f t="shared" si="71"/>
        <v>0</v>
      </c>
      <c r="K317" s="26">
        <f t="shared" si="72"/>
        <v>0</v>
      </c>
      <c r="L317" s="26">
        <f t="shared" si="73"/>
        <v>0</v>
      </c>
      <c r="M317" s="26">
        <f t="shared" ca="1" si="74"/>
        <v>1.3739372262074434E-3</v>
      </c>
      <c r="N317" s="26">
        <f t="shared" ca="1" si="75"/>
        <v>0</v>
      </c>
      <c r="O317" s="54">
        <f t="shared" ca="1" si="76"/>
        <v>0</v>
      </c>
      <c r="P317" s="26">
        <f t="shared" ca="1" si="77"/>
        <v>0</v>
      </c>
      <c r="Q317" s="26">
        <f t="shared" ca="1" si="78"/>
        <v>0</v>
      </c>
      <c r="R317">
        <f t="shared" ca="1" si="79"/>
        <v>-1.3739372262074434E-3</v>
      </c>
    </row>
    <row r="318" spans="1:18">
      <c r="A318" s="112"/>
      <c r="B318" s="112"/>
      <c r="C318" s="112"/>
      <c r="D318" s="114">
        <f t="shared" si="65"/>
        <v>0</v>
      </c>
      <c r="E318" s="114">
        <f t="shared" si="66"/>
        <v>0</v>
      </c>
      <c r="F318" s="26">
        <f t="shared" si="67"/>
        <v>0</v>
      </c>
      <c r="G318" s="26">
        <f t="shared" si="68"/>
        <v>0</v>
      </c>
      <c r="H318" s="26">
        <f t="shared" si="69"/>
        <v>0</v>
      </c>
      <c r="I318" s="26">
        <f t="shared" si="70"/>
        <v>0</v>
      </c>
      <c r="J318" s="26">
        <f t="shared" si="71"/>
        <v>0</v>
      </c>
      <c r="K318" s="26">
        <f t="shared" si="72"/>
        <v>0</v>
      </c>
      <c r="L318" s="26">
        <f t="shared" si="73"/>
        <v>0</v>
      </c>
      <c r="M318" s="26">
        <f t="shared" ca="1" si="74"/>
        <v>1.3739372262074434E-3</v>
      </c>
      <c r="N318" s="26">
        <f t="shared" ca="1" si="75"/>
        <v>0</v>
      </c>
      <c r="O318" s="54">
        <f t="shared" ca="1" si="76"/>
        <v>0</v>
      </c>
      <c r="P318" s="26">
        <f t="shared" ca="1" si="77"/>
        <v>0</v>
      </c>
      <c r="Q318" s="26">
        <f t="shared" ca="1" si="78"/>
        <v>0</v>
      </c>
      <c r="R318">
        <f t="shared" ca="1" si="79"/>
        <v>-1.3739372262074434E-3</v>
      </c>
    </row>
    <row r="319" spans="1:18">
      <c r="A319" s="112"/>
      <c r="B319" s="112"/>
      <c r="C319" s="112"/>
      <c r="D319" s="114">
        <f t="shared" si="65"/>
        <v>0</v>
      </c>
      <c r="E319" s="114">
        <f t="shared" si="66"/>
        <v>0</v>
      </c>
      <c r="F319" s="26">
        <f t="shared" si="67"/>
        <v>0</v>
      </c>
      <c r="G319" s="26">
        <f t="shared" si="68"/>
        <v>0</v>
      </c>
      <c r="H319" s="26">
        <f t="shared" si="69"/>
        <v>0</v>
      </c>
      <c r="I319" s="26">
        <f t="shared" si="70"/>
        <v>0</v>
      </c>
      <c r="J319" s="26">
        <f t="shared" si="71"/>
        <v>0</v>
      </c>
      <c r="K319" s="26">
        <f t="shared" si="72"/>
        <v>0</v>
      </c>
      <c r="L319" s="26">
        <f t="shared" si="73"/>
        <v>0</v>
      </c>
      <c r="M319" s="26">
        <f t="shared" ca="1" si="74"/>
        <v>1.3739372262074434E-3</v>
      </c>
      <c r="N319" s="26">
        <f t="shared" ca="1" si="75"/>
        <v>0</v>
      </c>
      <c r="O319" s="54">
        <f t="shared" ca="1" si="76"/>
        <v>0</v>
      </c>
      <c r="P319" s="26">
        <f t="shared" ca="1" si="77"/>
        <v>0</v>
      </c>
      <c r="Q319" s="26">
        <f t="shared" ca="1" si="78"/>
        <v>0</v>
      </c>
      <c r="R319">
        <f t="shared" ca="1" si="79"/>
        <v>-1.3739372262074434E-3</v>
      </c>
    </row>
    <row r="320" spans="1:18">
      <c r="A320" s="112"/>
      <c r="B320" s="112"/>
      <c r="C320" s="112"/>
      <c r="D320" s="114">
        <f t="shared" si="65"/>
        <v>0</v>
      </c>
      <c r="E320" s="114">
        <f t="shared" si="66"/>
        <v>0</v>
      </c>
      <c r="F320" s="26">
        <f t="shared" si="67"/>
        <v>0</v>
      </c>
      <c r="G320" s="26">
        <f t="shared" si="68"/>
        <v>0</v>
      </c>
      <c r="H320" s="26">
        <f t="shared" si="69"/>
        <v>0</v>
      </c>
      <c r="I320" s="26">
        <f t="shared" si="70"/>
        <v>0</v>
      </c>
      <c r="J320" s="26">
        <f t="shared" si="71"/>
        <v>0</v>
      </c>
      <c r="K320" s="26">
        <f t="shared" si="72"/>
        <v>0</v>
      </c>
      <c r="L320" s="26">
        <f t="shared" si="73"/>
        <v>0</v>
      </c>
      <c r="M320" s="26">
        <f t="shared" ca="1" si="74"/>
        <v>1.3739372262074434E-3</v>
      </c>
      <c r="N320" s="26">
        <f t="shared" ca="1" si="75"/>
        <v>0</v>
      </c>
      <c r="O320" s="54">
        <f t="shared" ca="1" si="76"/>
        <v>0</v>
      </c>
      <c r="P320" s="26">
        <f t="shared" ca="1" si="77"/>
        <v>0</v>
      </c>
      <c r="Q320" s="26">
        <f t="shared" ca="1" si="78"/>
        <v>0</v>
      </c>
      <c r="R320">
        <f t="shared" ca="1" si="79"/>
        <v>-1.3739372262074434E-3</v>
      </c>
    </row>
    <row r="321" spans="1:18">
      <c r="A321" s="112"/>
      <c r="B321" s="112"/>
      <c r="C321" s="112"/>
      <c r="D321" s="114">
        <f t="shared" si="65"/>
        <v>0</v>
      </c>
      <c r="E321" s="114">
        <f t="shared" si="66"/>
        <v>0</v>
      </c>
      <c r="F321" s="26">
        <f t="shared" si="67"/>
        <v>0</v>
      </c>
      <c r="G321" s="26">
        <f t="shared" si="68"/>
        <v>0</v>
      </c>
      <c r="H321" s="26">
        <f t="shared" si="69"/>
        <v>0</v>
      </c>
      <c r="I321" s="26">
        <f t="shared" si="70"/>
        <v>0</v>
      </c>
      <c r="J321" s="26">
        <f t="shared" si="71"/>
        <v>0</v>
      </c>
      <c r="K321" s="26">
        <f t="shared" si="72"/>
        <v>0</v>
      </c>
      <c r="L321" s="26">
        <f t="shared" si="73"/>
        <v>0</v>
      </c>
      <c r="M321" s="26">
        <f t="shared" ca="1" si="74"/>
        <v>1.3739372262074434E-3</v>
      </c>
      <c r="N321" s="26">
        <f t="shared" ca="1" si="75"/>
        <v>0</v>
      </c>
      <c r="O321" s="54">
        <f t="shared" ca="1" si="76"/>
        <v>0</v>
      </c>
      <c r="P321" s="26">
        <f t="shared" ca="1" si="77"/>
        <v>0</v>
      </c>
      <c r="Q321" s="26">
        <f t="shared" ca="1" si="78"/>
        <v>0</v>
      </c>
      <c r="R321">
        <f t="shared" ca="1" si="79"/>
        <v>-1.3739372262074434E-3</v>
      </c>
    </row>
    <row r="322" spans="1:18">
      <c r="A322" s="112"/>
      <c r="B322" s="112"/>
      <c r="C322" s="112"/>
      <c r="D322" s="114">
        <f t="shared" si="65"/>
        <v>0</v>
      </c>
      <c r="E322" s="114">
        <f t="shared" si="66"/>
        <v>0</v>
      </c>
      <c r="F322" s="26">
        <f t="shared" si="67"/>
        <v>0</v>
      </c>
      <c r="G322" s="26">
        <f t="shared" si="68"/>
        <v>0</v>
      </c>
      <c r="H322" s="26">
        <f t="shared" si="69"/>
        <v>0</v>
      </c>
      <c r="I322" s="26">
        <f t="shared" si="70"/>
        <v>0</v>
      </c>
      <c r="J322" s="26">
        <f t="shared" si="71"/>
        <v>0</v>
      </c>
      <c r="K322" s="26">
        <f t="shared" si="72"/>
        <v>0</v>
      </c>
      <c r="L322" s="26">
        <f t="shared" si="73"/>
        <v>0</v>
      </c>
      <c r="M322" s="26">
        <f t="shared" ca="1" si="74"/>
        <v>1.3739372262074434E-3</v>
      </c>
      <c r="N322" s="26">
        <f t="shared" ca="1" si="75"/>
        <v>0</v>
      </c>
      <c r="O322" s="54">
        <f t="shared" ca="1" si="76"/>
        <v>0</v>
      </c>
      <c r="P322" s="26">
        <f t="shared" ca="1" si="77"/>
        <v>0</v>
      </c>
      <c r="Q322" s="26">
        <f t="shared" ca="1" si="78"/>
        <v>0</v>
      </c>
      <c r="R322">
        <f t="shared" ca="1" si="79"/>
        <v>-1.3739372262074434E-3</v>
      </c>
    </row>
    <row r="323" spans="1:18">
      <c r="A323" s="112"/>
      <c r="B323" s="112"/>
      <c r="C323" s="112"/>
      <c r="D323" s="114">
        <f t="shared" si="65"/>
        <v>0</v>
      </c>
      <c r="E323" s="114">
        <f t="shared" si="66"/>
        <v>0</v>
      </c>
      <c r="F323" s="26">
        <f t="shared" si="67"/>
        <v>0</v>
      </c>
      <c r="G323" s="26">
        <f t="shared" si="68"/>
        <v>0</v>
      </c>
      <c r="H323" s="26">
        <f t="shared" si="69"/>
        <v>0</v>
      </c>
      <c r="I323" s="26">
        <f t="shared" si="70"/>
        <v>0</v>
      </c>
      <c r="J323" s="26">
        <f t="shared" si="71"/>
        <v>0</v>
      </c>
      <c r="K323" s="26">
        <f t="shared" si="72"/>
        <v>0</v>
      </c>
      <c r="L323" s="26">
        <f t="shared" si="73"/>
        <v>0</v>
      </c>
      <c r="M323" s="26">
        <f t="shared" ca="1" si="74"/>
        <v>1.3739372262074434E-3</v>
      </c>
      <c r="N323" s="26">
        <f t="shared" ca="1" si="75"/>
        <v>0</v>
      </c>
      <c r="O323" s="54">
        <f t="shared" ca="1" si="76"/>
        <v>0</v>
      </c>
      <c r="P323" s="26">
        <f t="shared" ca="1" si="77"/>
        <v>0</v>
      </c>
      <c r="Q323" s="26">
        <f t="shared" ca="1" si="78"/>
        <v>0</v>
      </c>
      <c r="R323">
        <f t="shared" ca="1" si="79"/>
        <v>-1.3739372262074434E-3</v>
      </c>
    </row>
    <row r="324" spans="1:18">
      <c r="A324" s="112"/>
      <c r="B324" s="112"/>
      <c r="C324" s="112"/>
      <c r="D324" s="114">
        <f t="shared" si="65"/>
        <v>0</v>
      </c>
      <c r="E324" s="114">
        <f t="shared" si="66"/>
        <v>0</v>
      </c>
      <c r="F324" s="26">
        <f t="shared" si="67"/>
        <v>0</v>
      </c>
      <c r="G324" s="26">
        <f t="shared" si="68"/>
        <v>0</v>
      </c>
      <c r="H324" s="26">
        <f t="shared" si="69"/>
        <v>0</v>
      </c>
      <c r="I324" s="26">
        <f t="shared" si="70"/>
        <v>0</v>
      </c>
      <c r="J324" s="26">
        <f t="shared" si="71"/>
        <v>0</v>
      </c>
      <c r="K324" s="26">
        <f t="shared" si="72"/>
        <v>0</v>
      </c>
      <c r="L324" s="26">
        <f t="shared" si="73"/>
        <v>0</v>
      </c>
      <c r="M324" s="26">
        <f t="shared" ca="1" si="74"/>
        <v>1.3739372262074434E-3</v>
      </c>
      <c r="N324" s="26">
        <f t="shared" ca="1" si="75"/>
        <v>0</v>
      </c>
      <c r="O324" s="54">
        <f t="shared" ca="1" si="76"/>
        <v>0</v>
      </c>
      <c r="P324" s="26">
        <f t="shared" ca="1" si="77"/>
        <v>0</v>
      </c>
      <c r="Q324" s="26">
        <f t="shared" ca="1" si="78"/>
        <v>0</v>
      </c>
      <c r="R324">
        <f t="shared" ca="1" si="79"/>
        <v>-1.3739372262074434E-3</v>
      </c>
    </row>
    <row r="325" spans="1:18">
      <c r="A325" s="112"/>
      <c r="B325" s="112"/>
      <c r="C325" s="112"/>
      <c r="D325" s="114">
        <f t="shared" si="65"/>
        <v>0</v>
      </c>
      <c r="E325" s="114">
        <f t="shared" si="66"/>
        <v>0</v>
      </c>
      <c r="F325" s="26">
        <f t="shared" si="67"/>
        <v>0</v>
      </c>
      <c r="G325" s="26">
        <f t="shared" si="68"/>
        <v>0</v>
      </c>
      <c r="H325" s="26">
        <f t="shared" si="69"/>
        <v>0</v>
      </c>
      <c r="I325" s="26">
        <f t="shared" si="70"/>
        <v>0</v>
      </c>
      <c r="J325" s="26">
        <f t="shared" si="71"/>
        <v>0</v>
      </c>
      <c r="K325" s="26">
        <f t="shared" si="72"/>
        <v>0</v>
      </c>
      <c r="L325" s="26">
        <f t="shared" si="73"/>
        <v>0</v>
      </c>
      <c r="M325" s="26">
        <f t="shared" ca="1" si="74"/>
        <v>1.3739372262074434E-3</v>
      </c>
      <c r="N325" s="26">
        <f t="shared" ca="1" si="75"/>
        <v>0</v>
      </c>
      <c r="O325" s="54">
        <f t="shared" ca="1" si="76"/>
        <v>0</v>
      </c>
      <c r="P325" s="26">
        <f t="shared" ca="1" si="77"/>
        <v>0</v>
      </c>
      <c r="Q325" s="26">
        <f t="shared" ca="1" si="78"/>
        <v>0</v>
      </c>
      <c r="R325">
        <f t="shared" ca="1" si="79"/>
        <v>-1.3739372262074434E-3</v>
      </c>
    </row>
    <row r="326" spans="1:18">
      <c r="A326" s="112"/>
      <c r="B326" s="112"/>
      <c r="C326" s="112"/>
      <c r="D326" s="114">
        <f t="shared" si="65"/>
        <v>0</v>
      </c>
      <c r="E326" s="114">
        <f t="shared" si="66"/>
        <v>0</v>
      </c>
      <c r="F326" s="26">
        <f t="shared" si="67"/>
        <v>0</v>
      </c>
      <c r="G326" s="26">
        <f t="shared" si="68"/>
        <v>0</v>
      </c>
      <c r="H326" s="26">
        <f t="shared" si="69"/>
        <v>0</v>
      </c>
      <c r="I326" s="26">
        <f t="shared" si="70"/>
        <v>0</v>
      </c>
      <c r="J326" s="26">
        <f t="shared" si="71"/>
        <v>0</v>
      </c>
      <c r="K326" s="26">
        <f t="shared" si="72"/>
        <v>0</v>
      </c>
      <c r="L326" s="26">
        <f t="shared" si="73"/>
        <v>0</v>
      </c>
      <c r="M326" s="26">
        <f t="shared" ca="1" si="74"/>
        <v>1.3739372262074434E-3</v>
      </c>
      <c r="N326" s="26">
        <f t="shared" ca="1" si="75"/>
        <v>0</v>
      </c>
      <c r="O326" s="54">
        <f t="shared" ca="1" si="76"/>
        <v>0</v>
      </c>
      <c r="P326" s="26">
        <f t="shared" ca="1" si="77"/>
        <v>0</v>
      </c>
      <c r="Q326" s="26">
        <f t="shared" ca="1" si="78"/>
        <v>0</v>
      </c>
      <c r="R326">
        <f t="shared" ca="1" si="79"/>
        <v>-1.3739372262074434E-3</v>
      </c>
    </row>
    <row r="327" spans="1:18">
      <c r="A327" s="112"/>
      <c r="B327" s="112"/>
      <c r="C327" s="112"/>
      <c r="D327" s="114">
        <f t="shared" si="65"/>
        <v>0</v>
      </c>
      <c r="E327" s="114">
        <f t="shared" si="66"/>
        <v>0</v>
      </c>
      <c r="F327" s="26">
        <f t="shared" si="67"/>
        <v>0</v>
      </c>
      <c r="G327" s="26">
        <f t="shared" si="68"/>
        <v>0</v>
      </c>
      <c r="H327" s="26">
        <f t="shared" si="69"/>
        <v>0</v>
      </c>
      <c r="I327" s="26">
        <f t="shared" si="70"/>
        <v>0</v>
      </c>
      <c r="J327" s="26">
        <f t="shared" si="71"/>
        <v>0</v>
      </c>
      <c r="K327" s="26">
        <f t="shared" si="72"/>
        <v>0</v>
      </c>
      <c r="L327" s="26">
        <f t="shared" si="73"/>
        <v>0</v>
      </c>
      <c r="M327" s="26">
        <f t="shared" ca="1" si="74"/>
        <v>1.3739372262074434E-3</v>
      </c>
      <c r="N327" s="26">
        <f t="shared" ca="1" si="75"/>
        <v>0</v>
      </c>
      <c r="O327" s="54">
        <f t="shared" ca="1" si="76"/>
        <v>0</v>
      </c>
      <c r="P327" s="26">
        <f t="shared" ca="1" si="77"/>
        <v>0</v>
      </c>
      <c r="Q327" s="26">
        <f t="shared" ca="1" si="78"/>
        <v>0</v>
      </c>
      <c r="R327">
        <f t="shared" ca="1" si="79"/>
        <v>-1.3739372262074434E-3</v>
      </c>
    </row>
    <row r="328" spans="1:18">
      <c r="A328" s="112"/>
      <c r="B328" s="112"/>
      <c r="C328" s="112"/>
      <c r="D328" s="114">
        <f t="shared" si="65"/>
        <v>0</v>
      </c>
      <c r="E328" s="114">
        <f t="shared" si="66"/>
        <v>0</v>
      </c>
      <c r="F328" s="26">
        <f t="shared" si="67"/>
        <v>0</v>
      </c>
      <c r="G328" s="26">
        <f t="shared" si="68"/>
        <v>0</v>
      </c>
      <c r="H328" s="26">
        <f t="shared" si="69"/>
        <v>0</v>
      </c>
      <c r="I328" s="26">
        <f t="shared" si="70"/>
        <v>0</v>
      </c>
      <c r="J328" s="26">
        <f t="shared" si="71"/>
        <v>0</v>
      </c>
      <c r="K328" s="26">
        <f t="shared" si="72"/>
        <v>0</v>
      </c>
      <c r="L328" s="26">
        <f t="shared" si="73"/>
        <v>0</v>
      </c>
      <c r="M328" s="26">
        <f t="shared" ca="1" si="74"/>
        <v>1.3739372262074434E-3</v>
      </c>
      <c r="N328" s="26">
        <f t="shared" ca="1" si="75"/>
        <v>0</v>
      </c>
      <c r="O328" s="54">
        <f t="shared" ca="1" si="76"/>
        <v>0</v>
      </c>
      <c r="P328" s="26">
        <f t="shared" ca="1" si="77"/>
        <v>0</v>
      </c>
      <c r="Q328" s="26">
        <f t="shared" ca="1" si="78"/>
        <v>0</v>
      </c>
      <c r="R328">
        <f t="shared" ca="1" si="79"/>
        <v>-1.3739372262074434E-3</v>
      </c>
    </row>
    <row r="329" spans="1:18">
      <c r="A329" s="112"/>
      <c r="B329" s="112"/>
      <c r="C329" s="112"/>
      <c r="D329" s="114">
        <f t="shared" si="65"/>
        <v>0</v>
      </c>
      <c r="E329" s="114">
        <f t="shared" si="66"/>
        <v>0</v>
      </c>
      <c r="F329" s="26">
        <f t="shared" si="67"/>
        <v>0</v>
      </c>
      <c r="G329" s="26">
        <f t="shared" si="68"/>
        <v>0</v>
      </c>
      <c r="H329" s="26">
        <f t="shared" si="69"/>
        <v>0</v>
      </c>
      <c r="I329" s="26">
        <f t="shared" si="70"/>
        <v>0</v>
      </c>
      <c r="J329" s="26">
        <f t="shared" si="71"/>
        <v>0</v>
      </c>
      <c r="K329" s="26">
        <f t="shared" si="72"/>
        <v>0</v>
      </c>
      <c r="L329" s="26">
        <f t="shared" si="73"/>
        <v>0</v>
      </c>
      <c r="M329" s="26">
        <f t="shared" ca="1" si="74"/>
        <v>1.3739372262074434E-3</v>
      </c>
      <c r="N329" s="26">
        <f t="shared" ca="1" si="75"/>
        <v>0</v>
      </c>
      <c r="O329" s="54">
        <f t="shared" ca="1" si="76"/>
        <v>0</v>
      </c>
      <c r="P329" s="26">
        <f t="shared" ca="1" si="77"/>
        <v>0</v>
      </c>
      <c r="Q329" s="26">
        <f t="shared" ca="1" si="78"/>
        <v>0</v>
      </c>
      <c r="R329">
        <f t="shared" ca="1" si="79"/>
        <v>-1.3739372262074434E-3</v>
      </c>
    </row>
    <row r="330" spans="1:18">
      <c r="A330" s="112"/>
      <c r="B330" s="112"/>
      <c r="C330" s="112"/>
      <c r="D330" s="114">
        <f t="shared" si="65"/>
        <v>0</v>
      </c>
      <c r="E330" s="114">
        <f t="shared" si="66"/>
        <v>0</v>
      </c>
      <c r="F330" s="26">
        <f t="shared" si="67"/>
        <v>0</v>
      </c>
      <c r="G330" s="26">
        <f t="shared" si="68"/>
        <v>0</v>
      </c>
      <c r="H330" s="26">
        <f t="shared" si="69"/>
        <v>0</v>
      </c>
      <c r="I330" s="26">
        <f t="shared" si="70"/>
        <v>0</v>
      </c>
      <c r="J330" s="26">
        <f t="shared" si="71"/>
        <v>0</v>
      </c>
      <c r="K330" s="26">
        <f t="shared" si="72"/>
        <v>0</v>
      </c>
      <c r="L330" s="26">
        <f t="shared" si="73"/>
        <v>0</v>
      </c>
      <c r="M330" s="26">
        <f t="shared" ca="1" si="74"/>
        <v>1.3739372262074434E-3</v>
      </c>
      <c r="N330" s="26">
        <f t="shared" ca="1" si="75"/>
        <v>0</v>
      </c>
      <c r="O330" s="54">
        <f t="shared" ca="1" si="76"/>
        <v>0</v>
      </c>
      <c r="P330" s="26">
        <f t="shared" ca="1" si="77"/>
        <v>0</v>
      </c>
      <c r="Q330" s="26">
        <f t="shared" ca="1" si="78"/>
        <v>0</v>
      </c>
      <c r="R330">
        <f t="shared" ca="1" si="79"/>
        <v>-1.3739372262074434E-3</v>
      </c>
    </row>
    <row r="331" spans="1:18">
      <c r="A331" s="112"/>
      <c r="B331" s="112"/>
      <c r="C331" s="112"/>
      <c r="D331" s="114">
        <f t="shared" si="65"/>
        <v>0</v>
      </c>
      <c r="E331" s="114">
        <f t="shared" si="66"/>
        <v>0</v>
      </c>
      <c r="F331" s="26">
        <f t="shared" si="67"/>
        <v>0</v>
      </c>
      <c r="G331" s="26">
        <f t="shared" si="68"/>
        <v>0</v>
      </c>
      <c r="H331" s="26">
        <f t="shared" si="69"/>
        <v>0</v>
      </c>
      <c r="I331" s="26">
        <f t="shared" si="70"/>
        <v>0</v>
      </c>
      <c r="J331" s="26">
        <f t="shared" si="71"/>
        <v>0</v>
      </c>
      <c r="K331" s="26">
        <f t="shared" si="72"/>
        <v>0</v>
      </c>
      <c r="L331" s="26">
        <f t="shared" si="73"/>
        <v>0</v>
      </c>
      <c r="M331" s="26">
        <f t="shared" ca="1" si="74"/>
        <v>1.3739372262074434E-3</v>
      </c>
      <c r="N331" s="26">
        <f t="shared" ca="1" si="75"/>
        <v>0</v>
      </c>
      <c r="O331" s="54">
        <f t="shared" ca="1" si="76"/>
        <v>0</v>
      </c>
      <c r="P331" s="26">
        <f t="shared" ca="1" si="77"/>
        <v>0</v>
      </c>
      <c r="Q331" s="26">
        <f t="shared" ca="1" si="78"/>
        <v>0</v>
      </c>
      <c r="R331">
        <f t="shared" ca="1" si="79"/>
        <v>-1.3739372262074434E-3</v>
      </c>
    </row>
    <row r="332" spans="1:18">
      <c r="A332" s="112"/>
      <c r="B332" s="112"/>
      <c r="C332" s="112"/>
      <c r="D332" s="114">
        <f t="shared" si="65"/>
        <v>0</v>
      </c>
      <c r="E332" s="114">
        <f t="shared" si="66"/>
        <v>0</v>
      </c>
      <c r="F332" s="26">
        <f t="shared" si="67"/>
        <v>0</v>
      </c>
      <c r="G332" s="26">
        <f t="shared" si="68"/>
        <v>0</v>
      </c>
      <c r="H332" s="26">
        <f t="shared" si="69"/>
        <v>0</v>
      </c>
      <c r="I332" s="26">
        <f t="shared" si="70"/>
        <v>0</v>
      </c>
      <c r="J332" s="26">
        <f t="shared" si="71"/>
        <v>0</v>
      </c>
      <c r="K332" s="26">
        <f t="shared" si="72"/>
        <v>0</v>
      </c>
      <c r="L332" s="26">
        <f t="shared" si="73"/>
        <v>0</v>
      </c>
      <c r="M332" s="26">
        <f t="shared" ca="1" si="74"/>
        <v>1.3739372262074434E-3</v>
      </c>
      <c r="N332" s="26">
        <f t="shared" ca="1" si="75"/>
        <v>0</v>
      </c>
      <c r="O332" s="54">
        <f t="shared" ca="1" si="76"/>
        <v>0</v>
      </c>
      <c r="P332" s="26">
        <f t="shared" ca="1" si="77"/>
        <v>0</v>
      </c>
      <c r="Q332" s="26">
        <f t="shared" ca="1" si="78"/>
        <v>0</v>
      </c>
      <c r="R332">
        <f t="shared" ca="1" si="79"/>
        <v>-1.3739372262074434E-3</v>
      </c>
    </row>
    <row r="333" spans="1:18">
      <c r="A333" s="112"/>
      <c r="B333" s="112"/>
      <c r="C333" s="112"/>
      <c r="D333" s="114">
        <f t="shared" si="65"/>
        <v>0</v>
      </c>
      <c r="E333" s="114">
        <f t="shared" si="66"/>
        <v>0</v>
      </c>
      <c r="F333" s="26">
        <f t="shared" si="67"/>
        <v>0</v>
      </c>
      <c r="G333" s="26">
        <f t="shared" si="68"/>
        <v>0</v>
      </c>
      <c r="H333" s="26">
        <f t="shared" si="69"/>
        <v>0</v>
      </c>
      <c r="I333" s="26">
        <f t="shared" si="70"/>
        <v>0</v>
      </c>
      <c r="J333" s="26">
        <f t="shared" si="71"/>
        <v>0</v>
      </c>
      <c r="K333" s="26">
        <f t="shared" si="72"/>
        <v>0</v>
      </c>
      <c r="L333" s="26">
        <f t="shared" si="73"/>
        <v>0</v>
      </c>
      <c r="M333" s="26">
        <f t="shared" ca="1" si="74"/>
        <v>1.3739372262074434E-3</v>
      </c>
      <c r="N333" s="26">
        <f t="shared" ca="1" si="75"/>
        <v>0</v>
      </c>
      <c r="O333" s="54">
        <f t="shared" ca="1" si="76"/>
        <v>0</v>
      </c>
      <c r="P333" s="26">
        <f t="shared" ca="1" si="77"/>
        <v>0</v>
      </c>
      <c r="Q333" s="26">
        <f t="shared" ca="1" si="78"/>
        <v>0</v>
      </c>
      <c r="R333">
        <f t="shared" ca="1" si="79"/>
        <v>-1.3739372262074434E-3</v>
      </c>
    </row>
    <row r="334" spans="1:18">
      <c r="A334" s="112"/>
      <c r="B334" s="112"/>
      <c r="C334" s="112"/>
      <c r="D334" s="114">
        <f t="shared" si="65"/>
        <v>0</v>
      </c>
      <c r="E334" s="114">
        <f t="shared" si="66"/>
        <v>0</v>
      </c>
      <c r="F334" s="26">
        <f t="shared" si="67"/>
        <v>0</v>
      </c>
      <c r="G334" s="26">
        <f t="shared" si="68"/>
        <v>0</v>
      </c>
      <c r="H334" s="26">
        <f t="shared" si="69"/>
        <v>0</v>
      </c>
      <c r="I334" s="26">
        <f t="shared" si="70"/>
        <v>0</v>
      </c>
      <c r="J334" s="26">
        <f t="shared" si="71"/>
        <v>0</v>
      </c>
      <c r="K334" s="26">
        <f t="shared" si="72"/>
        <v>0</v>
      </c>
      <c r="L334" s="26">
        <f t="shared" si="73"/>
        <v>0</v>
      </c>
      <c r="M334" s="26">
        <f t="shared" ca="1" si="74"/>
        <v>1.3739372262074434E-3</v>
      </c>
      <c r="N334" s="26">
        <f t="shared" ca="1" si="75"/>
        <v>0</v>
      </c>
      <c r="O334" s="54">
        <f t="shared" ca="1" si="76"/>
        <v>0</v>
      </c>
      <c r="P334" s="26">
        <f t="shared" ca="1" si="77"/>
        <v>0</v>
      </c>
      <c r="Q334" s="26">
        <f t="shared" ca="1" si="78"/>
        <v>0</v>
      </c>
      <c r="R334">
        <f t="shared" ca="1" si="79"/>
        <v>-1.3739372262074434E-3</v>
      </c>
    </row>
    <row r="335" spans="1:18">
      <c r="A335" s="112"/>
      <c r="B335" s="112"/>
      <c r="C335" s="112"/>
      <c r="D335" s="114">
        <f t="shared" si="65"/>
        <v>0</v>
      </c>
      <c r="E335" s="114">
        <f t="shared" si="66"/>
        <v>0</v>
      </c>
      <c r="F335" s="26">
        <f t="shared" si="67"/>
        <v>0</v>
      </c>
      <c r="G335" s="26">
        <f t="shared" si="68"/>
        <v>0</v>
      </c>
      <c r="H335" s="26">
        <f t="shared" si="69"/>
        <v>0</v>
      </c>
      <c r="I335" s="26">
        <f t="shared" si="70"/>
        <v>0</v>
      </c>
      <c r="J335" s="26">
        <f t="shared" si="71"/>
        <v>0</v>
      </c>
      <c r="K335" s="26">
        <f t="shared" si="72"/>
        <v>0</v>
      </c>
      <c r="L335" s="26">
        <f t="shared" si="73"/>
        <v>0</v>
      </c>
      <c r="M335" s="26">
        <f t="shared" ca="1" si="74"/>
        <v>1.3739372262074434E-3</v>
      </c>
      <c r="N335" s="26">
        <f t="shared" ca="1" si="75"/>
        <v>0</v>
      </c>
      <c r="O335" s="54">
        <f t="shared" ca="1" si="76"/>
        <v>0</v>
      </c>
      <c r="P335" s="26">
        <f t="shared" ca="1" si="77"/>
        <v>0</v>
      </c>
      <c r="Q335" s="26">
        <f t="shared" ca="1" si="78"/>
        <v>0</v>
      </c>
      <c r="R335">
        <f t="shared" ca="1" si="79"/>
        <v>-1.3739372262074434E-3</v>
      </c>
    </row>
    <row r="336" spans="1:18">
      <c r="A336" s="112"/>
      <c r="B336" s="112"/>
      <c r="C336" s="112"/>
      <c r="D336" s="114">
        <f t="shared" si="65"/>
        <v>0</v>
      </c>
      <c r="E336" s="114">
        <f t="shared" si="66"/>
        <v>0</v>
      </c>
      <c r="F336" s="26">
        <f t="shared" si="67"/>
        <v>0</v>
      </c>
      <c r="G336" s="26">
        <f t="shared" si="68"/>
        <v>0</v>
      </c>
      <c r="H336" s="26">
        <f t="shared" si="69"/>
        <v>0</v>
      </c>
      <c r="I336" s="26">
        <f t="shared" si="70"/>
        <v>0</v>
      </c>
      <c r="J336" s="26">
        <f t="shared" si="71"/>
        <v>0</v>
      </c>
      <c r="K336" s="26">
        <f t="shared" si="72"/>
        <v>0</v>
      </c>
      <c r="L336" s="26">
        <f t="shared" si="73"/>
        <v>0</v>
      </c>
      <c r="M336" s="26">
        <f t="shared" ca="1" si="74"/>
        <v>1.3739372262074434E-3</v>
      </c>
      <c r="N336" s="26">
        <f t="shared" ca="1" si="75"/>
        <v>0</v>
      </c>
      <c r="O336" s="54">
        <f t="shared" ca="1" si="76"/>
        <v>0</v>
      </c>
      <c r="P336" s="26">
        <f t="shared" ca="1" si="77"/>
        <v>0</v>
      </c>
      <c r="Q336" s="26">
        <f t="shared" ca="1" si="78"/>
        <v>0</v>
      </c>
      <c r="R336">
        <f t="shared" ca="1" si="79"/>
        <v>-1.3739372262074434E-3</v>
      </c>
    </row>
    <row r="337" spans="1:18">
      <c r="A337" s="112"/>
      <c r="B337" s="112"/>
      <c r="C337" s="112"/>
      <c r="D337" s="114">
        <f t="shared" si="65"/>
        <v>0</v>
      </c>
      <c r="E337" s="114">
        <f t="shared" si="66"/>
        <v>0</v>
      </c>
      <c r="F337" s="26">
        <f t="shared" si="67"/>
        <v>0</v>
      </c>
      <c r="G337" s="26">
        <f t="shared" si="68"/>
        <v>0</v>
      </c>
      <c r="H337" s="26">
        <f t="shared" si="69"/>
        <v>0</v>
      </c>
      <c r="I337" s="26">
        <f t="shared" si="70"/>
        <v>0</v>
      </c>
      <c r="J337" s="26">
        <f t="shared" si="71"/>
        <v>0</v>
      </c>
      <c r="K337" s="26">
        <f t="shared" si="72"/>
        <v>0</v>
      </c>
      <c r="L337" s="26">
        <f t="shared" si="73"/>
        <v>0</v>
      </c>
      <c r="M337" s="26">
        <f t="shared" ca="1" si="74"/>
        <v>1.3739372262074434E-3</v>
      </c>
      <c r="N337" s="26">
        <f t="shared" ca="1" si="75"/>
        <v>0</v>
      </c>
      <c r="O337" s="54">
        <f t="shared" ca="1" si="76"/>
        <v>0</v>
      </c>
      <c r="P337" s="26">
        <f t="shared" ca="1" si="77"/>
        <v>0</v>
      </c>
      <c r="Q337" s="26">
        <f t="shared" ca="1" si="78"/>
        <v>0</v>
      </c>
      <c r="R337">
        <f t="shared" ca="1" si="79"/>
        <v>-1.3739372262074434E-3</v>
      </c>
    </row>
    <row r="338" spans="1:18">
      <c r="A338" s="112"/>
      <c r="B338" s="112"/>
      <c r="C338" s="112"/>
      <c r="D338" s="114">
        <f t="shared" si="65"/>
        <v>0</v>
      </c>
      <c r="E338" s="114">
        <f t="shared" si="66"/>
        <v>0</v>
      </c>
      <c r="F338" s="26">
        <f t="shared" si="67"/>
        <v>0</v>
      </c>
      <c r="G338" s="26">
        <f t="shared" si="68"/>
        <v>0</v>
      </c>
      <c r="H338" s="26">
        <f t="shared" si="69"/>
        <v>0</v>
      </c>
      <c r="I338" s="26">
        <f t="shared" si="70"/>
        <v>0</v>
      </c>
      <c r="J338" s="26">
        <f t="shared" si="71"/>
        <v>0</v>
      </c>
      <c r="K338" s="26">
        <f t="shared" si="72"/>
        <v>0</v>
      </c>
      <c r="L338" s="26">
        <f t="shared" si="73"/>
        <v>0</v>
      </c>
      <c r="M338" s="26">
        <f t="shared" ca="1" si="74"/>
        <v>1.3739372262074434E-3</v>
      </c>
      <c r="N338" s="26">
        <f t="shared" ca="1" si="75"/>
        <v>0</v>
      </c>
      <c r="O338" s="54">
        <f t="shared" ca="1" si="76"/>
        <v>0</v>
      </c>
      <c r="P338" s="26">
        <f t="shared" ca="1" si="77"/>
        <v>0</v>
      </c>
      <c r="Q338" s="26">
        <f t="shared" ca="1" si="78"/>
        <v>0</v>
      </c>
      <c r="R338">
        <f t="shared" ca="1" si="79"/>
        <v>-1.3739372262074434E-3</v>
      </c>
    </row>
    <row r="339" spans="1:18">
      <c r="A339" s="112"/>
      <c r="B339" s="112"/>
      <c r="C339" s="112"/>
      <c r="D339" s="114">
        <f t="shared" si="65"/>
        <v>0</v>
      </c>
      <c r="E339" s="114">
        <f t="shared" si="66"/>
        <v>0</v>
      </c>
      <c r="F339" s="26">
        <f t="shared" si="67"/>
        <v>0</v>
      </c>
      <c r="G339" s="26">
        <f t="shared" si="68"/>
        <v>0</v>
      </c>
      <c r="H339" s="26">
        <f t="shared" si="69"/>
        <v>0</v>
      </c>
      <c r="I339" s="26">
        <f t="shared" si="70"/>
        <v>0</v>
      </c>
      <c r="J339" s="26">
        <f t="shared" si="71"/>
        <v>0</v>
      </c>
      <c r="K339" s="26">
        <f t="shared" si="72"/>
        <v>0</v>
      </c>
      <c r="L339" s="26">
        <f t="shared" si="73"/>
        <v>0</v>
      </c>
      <c r="M339" s="26">
        <f t="shared" ca="1" si="74"/>
        <v>1.3739372262074434E-3</v>
      </c>
      <c r="N339" s="26">
        <f t="shared" ca="1" si="75"/>
        <v>0</v>
      </c>
      <c r="O339" s="54">
        <f t="shared" ca="1" si="76"/>
        <v>0</v>
      </c>
      <c r="P339" s="26">
        <f t="shared" ca="1" si="77"/>
        <v>0</v>
      </c>
      <c r="Q339" s="26">
        <f t="shared" ca="1" si="78"/>
        <v>0</v>
      </c>
      <c r="R339">
        <f t="shared" ca="1" si="79"/>
        <v>-1.3739372262074434E-3</v>
      </c>
    </row>
    <row r="340" spans="1:18">
      <c r="A340" s="112"/>
      <c r="B340" s="112"/>
      <c r="C340" s="112"/>
      <c r="D340" s="114">
        <f t="shared" si="65"/>
        <v>0</v>
      </c>
      <c r="E340" s="114">
        <f t="shared" si="66"/>
        <v>0</v>
      </c>
      <c r="F340" s="26">
        <f t="shared" si="67"/>
        <v>0</v>
      </c>
      <c r="G340" s="26">
        <f t="shared" si="68"/>
        <v>0</v>
      </c>
      <c r="H340" s="26">
        <f t="shared" si="69"/>
        <v>0</v>
      </c>
      <c r="I340" s="26">
        <f t="shared" si="70"/>
        <v>0</v>
      </c>
      <c r="J340" s="26">
        <f t="shared" si="71"/>
        <v>0</v>
      </c>
      <c r="K340" s="26">
        <f t="shared" si="72"/>
        <v>0</v>
      </c>
      <c r="L340" s="26">
        <f t="shared" si="73"/>
        <v>0</v>
      </c>
      <c r="M340" s="26">
        <f t="shared" ca="1" si="74"/>
        <v>1.3739372262074434E-3</v>
      </c>
      <c r="N340" s="26">
        <f t="shared" ca="1" si="75"/>
        <v>0</v>
      </c>
      <c r="O340" s="54">
        <f t="shared" ca="1" si="76"/>
        <v>0</v>
      </c>
      <c r="P340" s="26">
        <f t="shared" ca="1" si="77"/>
        <v>0</v>
      </c>
      <c r="Q340" s="26">
        <f t="shared" ca="1" si="78"/>
        <v>0</v>
      </c>
      <c r="R340">
        <f t="shared" ca="1" si="79"/>
        <v>-1.3739372262074434E-3</v>
      </c>
    </row>
    <row r="341" spans="1:18">
      <c r="A341" s="112"/>
      <c r="B341" s="112"/>
      <c r="C341" s="112"/>
      <c r="D341" s="114">
        <f t="shared" si="65"/>
        <v>0</v>
      </c>
      <c r="E341" s="114">
        <f t="shared" si="66"/>
        <v>0</v>
      </c>
      <c r="F341" s="26">
        <f t="shared" si="67"/>
        <v>0</v>
      </c>
      <c r="G341" s="26">
        <f t="shared" si="68"/>
        <v>0</v>
      </c>
      <c r="H341" s="26">
        <f t="shared" si="69"/>
        <v>0</v>
      </c>
      <c r="I341" s="26">
        <f t="shared" si="70"/>
        <v>0</v>
      </c>
      <c r="J341" s="26">
        <f t="shared" si="71"/>
        <v>0</v>
      </c>
      <c r="K341" s="26">
        <f t="shared" si="72"/>
        <v>0</v>
      </c>
      <c r="L341" s="26">
        <f t="shared" si="73"/>
        <v>0</v>
      </c>
      <c r="M341" s="26">
        <f t="shared" ca="1" si="74"/>
        <v>1.3739372262074434E-3</v>
      </c>
      <c r="N341" s="26">
        <f ca="1">C341*(M341-E341)^2</f>
        <v>0</v>
      </c>
      <c r="O341" s="54">
        <f t="shared" ca="1" si="76"/>
        <v>0</v>
      </c>
      <c r="P341" s="26">
        <f ca="1">(-C341*O$2+O$4*F341-O$5*H341)^2</f>
        <v>0</v>
      </c>
      <c r="Q341" s="26">
        <f t="shared" ca="1" si="78"/>
        <v>0</v>
      </c>
      <c r="R341">
        <f t="shared" ca="1" si="79"/>
        <v>-1.3739372262074434E-3</v>
      </c>
    </row>
    <row r="342" spans="1:18">
      <c r="A342" s="112"/>
      <c r="B342" s="112"/>
      <c r="C342" s="112"/>
      <c r="D342" s="114">
        <f t="shared" si="65"/>
        <v>0</v>
      </c>
      <c r="E342" s="114">
        <f t="shared" si="66"/>
        <v>0</v>
      </c>
      <c r="F342" s="26">
        <f t="shared" si="67"/>
        <v>0</v>
      </c>
      <c r="G342" s="26">
        <f t="shared" si="68"/>
        <v>0</v>
      </c>
      <c r="H342" s="26">
        <f t="shared" si="69"/>
        <v>0</v>
      </c>
      <c r="I342" s="26">
        <f t="shared" si="70"/>
        <v>0</v>
      </c>
      <c r="J342" s="26">
        <f t="shared" si="71"/>
        <v>0</v>
      </c>
      <c r="K342" s="26">
        <f t="shared" si="72"/>
        <v>0</v>
      </c>
      <c r="L342" s="26">
        <f t="shared" si="73"/>
        <v>0</v>
      </c>
      <c r="M342" s="26">
        <f t="shared" ca="1" si="74"/>
        <v>1.3739372262074434E-3</v>
      </c>
      <c r="N342" s="26">
        <f ca="1">C342*(M342-E342)^2</f>
        <v>0</v>
      </c>
      <c r="O342" s="54">
        <f t="shared" ca="1" si="76"/>
        <v>0</v>
      </c>
      <c r="P342" s="26">
        <f ca="1">(-C342*O$2+O$4*F342-O$5*H342)^2</f>
        <v>0</v>
      </c>
      <c r="Q342" s="26">
        <f t="shared" ca="1" si="78"/>
        <v>0</v>
      </c>
      <c r="R342">
        <f t="shared" ca="1" si="79"/>
        <v>-1.3739372262074434E-3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8"/>
  <sheetViews>
    <sheetView workbookViewId="0"/>
  </sheetViews>
  <sheetFormatPr defaultRowHeight="12.75"/>
  <cols>
    <col min="1" max="1" width="19.7109375" style="120" customWidth="1"/>
    <col min="2" max="2" width="4.42578125" customWidth="1"/>
    <col min="3" max="3" width="12.7109375" style="120" customWidth="1"/>
    <col min="4" max="4" width="5.42578125" customWidth="1"/>
    <col min="5" max="5" width="14.85546875" customWidth="1"/>
    <col min="7" max="7" width="12" customWidth="1"/>
    <col min="8" max="8" width="14.140625" style="12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26" t="s">
        <v>188</v>
      </c>
      <c r="I1" s="127" t="s">
        <v>99</v>
      </c>
      <c r="J1" s="128" t="s">
        <v>41</v>
      </c>
    </row>
    <row r="2" spans="1:16">
      <c r="I2" s="129" t="s">
        <v>112</v>
      </c>
      <c r="J2" s="130" t="s">
        <v>40</v>
      </c>
    </row>
    <row r="3" spans="1:16">
      <c r="A3" s="131" t="s">
        <v>189</v>
      </c>
      <c r="I3" s="129" t="s">
        <v>117</v>
      </c>
      <c r="J3" s="130" t="s">
        <v>38</v>
      </c>
    </row>
    <row r="4" spans="1:16">
      <c r="I4" s="129" t="s">
        <v>135</v>
      </c>
      <c r="J4" s="130" t="s">
        <v>38</v>
      </c>
    </row>
    <row r="5" spans="1:16">
      <c r="I5" s="132" t="s">
        <v>164</v>
      </c>
      <c r="J5" s="133" t="s">
        <v>39</v>
      </c>
    </row>
    <row r="11" spans="1:16" ht="12.75" customHeight="1">
      <c r="A11" s="120" t="str">
        <f t="shared" ref="A11:A42" si="0">P11</f>
        <v>IBVS 4967 </v>
      </c>
      <c r="B11" s="18" t="str">
        <f t="shared" ref="B11:B42" si="1">IF(H11=INT(H11),"I","II")</f>
        <v>I</v>
      </c>
      <c r="C11" s="120">
        <f t="shared" ref="C11:C42" si="2">1*G11</f>
        <v>50495.5219</v>
      </c>
      <c r="D11" t="str">
        <f t="shared" ref="D11:D42" si="3">VLOOKUP(F11,I$1:J$5,2,FALSE)</f>
        <v>vis</v>
      </c>
      <c r="E11">
        <f>VLOOKUP(C11,Active!C$21:E$970,3,FALSE)</f>
        <v>-6815.0574558714361</v>
      </c>
      <c r="F11" s="18" t="s">
        <v>164</v>
      </c>
      <c r="G11" t="str">
        <f t="shared" ref="G11:G42" si="4">MID(I11,3,LEN(I11)-3)</f>
        <v>50495.5219</v>
      </c>
      <c r="H11" s="120">
        <f t="shared" ref="H11:H42" si="5">1*K11</f>
        <v>-6469</v>
      </c>
      <c r="I11" s="134" t="s">
        <v>190</v>
      </c>
      <c r="J11" s="135" t="s">
        <v>191</v>
      </c>
      <c r="K11" s="134">
        <v>-6469</v>
      </c>
      <c r="L11" s="134" t="s">
        <v>192</v>
      </c>
      <c r="M11" s="135" t="s">
        <v>193</v>
      </c>
      <c r="N11" s="135" t="s">
        <v>138</v>
      </c>
      <c r="O11" s="136" t="s">
        <v>194</v>
      </c>
      <c r="P11" s="137" t="s">
        <v>195</v>
      </c>
    </row>
    <row r="12" spans="1:16" ht="12.75" customHeight="1">
      <c r="A12" s="120" t="str">
        <f t="shared" si="0"/>
        <v>IBVS 4967 </v>
      </c>
      <c r="B12" s="18" t="str">
        <f t="shared" si="1"/>
        <v>I</v>
      </c>
      <c r="C12" s="120">
        <f t="shared" si="2"/>
        <v>50495.522400000002</v>
      </c>
      <c r="D12" t="str">
        <f t="shared" si="3"/>
        <v>vis</v>
      </c>
      <c r="E12">
        <f>VLOOKUP(C12,Active!C$21:E$970,3,FALSE)</f>
        <v>-6815.0558423956809</v>
      </c>
      <c r="F12" s="18" t="s">
        <v>164</v>
      </c>
      <c r="G12" t="str">
        <f t="shared" si="4"/>
        <v>50495.5224</v>
      </c>
      <c r="H12" s="120">
        <f t="shared" si="5"/>
        <v>-6469</v>
      </c>
      <c r="I12" s="134" t="s">
        <v>196</v>
      </c>
      <c r="J12" s="135" t="s">
        <v>197</v>
      </c>
      <c r="K12" s="134">
        <v>-6469</v>
      </c>
      <c r="L12" s="134" t="s">
        <v>198</v>
      </c>
      <c r="M12" s="135" t="s">
        <v>193</v>
      </c>
      <c r="N12" s="135" t="s">
        <v>121</v>
      </c>
      <c r="O12" s="136" t="s">
        <v>194</v>
      </c>
      <c r="P12" s="137" t="s">
        <v>195</v>
      </c>
    </row>
    <row r="13" spans="1:16" ht="12.75" customHeight="1">
      <c r="A13" s="120" t="str">
        <f t="shared" si="0"/>
        <v>IBVS 4967 </v>
      </c>
      <c r="B13" s="18" t="str">
        <f t="shared" si="1"/>
        <v>II</v>
      </c>
      <c r="C13" s="120">
        <f t="shared" si="2"/>
        <v>50495.675000000003</v>
      </c>
      <c r="D13" t="str">
        <f t="shared" si="3"/>
        <v>vis</v>
      </c>
      <c r="E13">
        <f>VLOOKUP(C13,Active!C$21:E$970,3,FALSE)</f>
        <v>-6814.5634095969417</v>
      </c>
      <c r="F13" s="18" t="s">
        <v>164</v>
      </c>
      <c r="G13" t="str">
        <f t="shared" si="4"/>
        <v>50495.675</v>
      </c>
      <c r="H13" s="120">
        <f t="shared" si="5"/>
        <v>-6468.5</v>
      </c>
      <c r="I13" s="134" t="s">
        <v>199</v>
      </c>
      <c r="J13" s="135" t="s">
        <v>200</v>
      </c>
      <c r="K13" s="134">
        <v>-6468.5</v>
      </c>
      <c r="L13" s="134" t="s">
        <v>201</v>
      </c>
      <c r="M13" s="135" t="s">
        <v>193</v>
      </c>
      <c r="N13" s="135" t="s">
        <v>138</v>
      </c>
      <c r="O13" s="136" t="s">
        <v>194</v>
      </c>
      <c r="P13" s="137" t="s">
        <v>195</v>
      </c>
    </row>
    <row r="14" spans="1:16" ht="12.75" customHeight="1">
      <c r="A14" s="120" t="str">
        <f t="shared" si="0"/>
        <v>IBVS 4967 </v>
      </c>
      <c r="B14" s="18" t="str">
        <f t="shared" si="1"/>
        <v>II</v>
      </c>
      <c r="C14" s="120">
        <f t="shared" si="2"/>
        <v>50495.678</v>
      </c>
      <c r="D14" t="str">
        <f t="shared" si="3"/>
        <v>vis</v>
      </c>
      <c r="E14">
        <f>VLOOKUP(C14,Active!C$21:E$970,3,FALSE)</f>
        <v>-6814.553728742455</v>
      </c>
      <c r="F14" s="18" t="s">
        <v>164</v>
      </c>
      <c r="G14" t="str">
        <f t="shared" si="4"/>
        <v>50495.678</v>
      </c>
      <c r="H14" s="120">
        <f t="shared" si="5"/>
        <v>-6468.5</v>
      </c>
      <c r="I14" s="134" t="s">
        <v>202</v>
      </c>
      <c r="J14" s="135" t="s">
        <v>203</v>
      </c>
      <c r="K14" s="134">
        <v>-6468.5</v>
      </c>
      <c r="L14" s="134" t="s">
        <v>204</v>
      </c>
      <c r="M14" s="135" t="s">
        <v>193</v>
      </c>
      <c r="N14" s="135" t="s">
        <v>121</v>
      </c>
      <c r="O14" s="136" t="s">
        <v>194</v>
      </c>
      <c r="P14" s="137" t="s">
        <v>195</v>
      </c>
    </row>
    <row r="15" spans="1:16" ht="12.75" customHeight="1">
      <c r="A15" s="120" t="str">
        <f t="shared" si="0"/>
        <v>IBVS 4967 </v>
      </c>
      <c r="B15" s="18" t="str">
        <f t="shared" si="1"/>
        <v>II</v>
      </c>
      <c r="C15" s="120">
        <f t="shared" si="2"/>
        <v>50496.601999999999</v>
      </c>
      <c r="D15" t="str">
        <f t="shared" si="3"/>
        <v>vis</v>
      </c>
      <c r="E15">
        <f>VLOOKUP(C15,Active!C$21:E$970,3,FALSE)</f>
        <v>-6811.5720255574561</v>
      </c>
      <c r="F15" s="18" t="s">
        <v>164</v>
      </c>
      <c r="G15" t="str">
        <f t="shared" si="4"/>
        <v>50496.602</v>
      </c>
      <c r="H15" s="120">
        <f t="shared" si="5"/>
        <v>-6465.5</v>
      </c>
      <c r="I15" s="134" t="s">
        <v>205</v>
      </c>
      <c r="J15" s="135" t="s">
        <v>206</v>
      </c>
      <c r="K15" s="134">
        <v>-6465.5</v>
      </c>
      <c r="L15" s="134" t="s">
        <v>207</v>
      </c>
      <c r="M15" s="135" t="s">
        <v>193</v>
      </c>
      <c r="N15" s="135" t="s">
        <v>121</v>
      </c>
      <c r="O15" s="136" t="s">
        <v>194</v>
      </c>
      <c r="P15" s="137" t="s">
        <v>195</v>
      </c>
    </row>
    <row r="16" spans="1:16" ht="12.75" customHeight="1">
      <c r="A16" s="120" t="str">
        <f t="shared" si="0"/>
        <v>IBVS 4967 </v>
      </c>
      <c r="B16" s="18" t="str">
        <f t="shared" si="1"/>
        <v>II</v>
      </c>
      <c r="C16" s="120">
        <f t="shared" si="2"/>
        <v>50496.605000000003</v>
      </c>
      <c r="D16" t="str">
        <f t="shared" si="3"/>
        <v>vis</v>
      </c>
      <c r="E16">
        <f>VLOOKUP(C16,Active!C$21:E$970,3,FALSE)</f>
        <v>-6811.5623447029457</v>
      </c>
      <c r="F16" s="18" t="s">
        <v>164</v>
      </c>
      <c r="G16" t="str">
        <f t="shared" si="4"/>
        <v>50496.605</v>
      </c>
      <c r="H16" s="120">
        <f t="shared" si="5"/>
        <v>-6465.5</v>
      </c>
      <c r="I16" s="134" t="s">
        <v>208</v>
      </c>
      <c r="J16" s="135" t="s">
        <v>209</v>
      </c>
      <c r="K16" s="134">
        <v>-6465.5</v>
      </c>
      <c r="L16" s="134" t="s">
        <v>210</v>
      </c>
      <c r="M16" s="135" t="s">
        <v>193</v>
      </c>
      <c r="N16" s="135" t="s">
        <v>138</v>
      </c>
      <c r="O16" s="136" t="s">
        <v>194</v>
      </c>
      <c r="P16" s="137" t="s">
        <v>195</v>
      </c>
    </row>
    <row r="17" spans="1:16" ht="12.75" customHeight="1">
      <c r="A17" s="120" t="str">
        <f t="shared" si="0"/>
        <v>IBVS 4967 </v>
      </c>
      <c r="B17" s="18" t="str">
        <f t="shared" si="1"/>
        <v>I</v>
      </c>
      <c r="C17" s="120">
        <f t="shared" si="2"/>
        <v>50496.758999999998</v>
      </c>
      <c r="D17" t="str">
        <f t="shared" si="3"/>
        <v>vis</v>
      </c>
      <c r="E17">
        <f>VLOOKUP(C17,Active!C$21:E$970,3,FALSE)</f>
        <v>-6811.0653941721284</v>
      </c>
      <c r="F17" s="18" t="s">
        <v>164</v>
      </c>
      <c r="G17" t="str">
        <f t="shared" si="4"/>
        <v>50496.7590</v>
      </c>
      <c r="H17" s="120">
        <f t="shared" si="5"/>
        <v>-6465</v>
      </c>
      <c r="I17" s="134" t="s">
        <v>211</v>
      </c>
      <c r="J17" s="135" t="s">
        <v>212</v>
      </c>
      <c r="K17" s="134">
        <v>-6465</v>
      </c>
      <c r="L17" s="134" t="s">
        <v>213</v>
      </c>
      <c r="M17" s="135" t="s">
        <v>193</v>
      </c>
      <c r="N17" s="135" t="s">
        <v>138</v>
      </c>
      <c r="O17" s="136" t="s">
        <v>194</v>
      </c>
      <c r="P17" s="137" t="s">
        <v>195</v>
      </c>
    </row>
    <row r="18" spans="1:16" ht="12.75" customHeight="1">
      <c r="A18" s="120" t="str">
        <f t="shared" si="0"/>
        <v>IBVS 4967 </v>
      </c>
      <c r="B18" s="18" t="str">
        <f t="shared" si="1"/>
        <v>I</v>
      </c>
      <c r="C18" s="120">
        <f t="shared" si="2"/>
        <v>50496.7592</v>
      </c>
      <c r="D18" t="str">
        <f t="shared" si="3"/>
        <v>vis</v>
      </c>
      <c r="E18">
        <f>VLOOKUP(C18,Active!C$21:E$970,3,FALSE)</f>
        <v>-6811.0647487818214</v>
      </c>
      <c r="F18" s="18" t="s">
        <v>164</v>
      </c>
      <c r="G18" t="str">
        <f t="shared" si="4"/>
        <v>50496.7592</v>
      </c>
      <c r="H18" s="120">
        <f t="shared" si="5"/>
        <v>-6465</v>
      </c>
      <c r="I18" s="134" t="s">
        <v>214</v>
      </c>
      <c r="J18" s="135" t="s">
        <v>215</v>
      </c>
      <c r="K18" s="134">
        <v>-6465</v>
      </c>
      <c r="L18" s="134" t="s">
        <v>216</v>
      </c>
      <c r="M18" s="135" t="s">
        <v>193</v>
      </c>
      <c r="N18" s="135" t="s">
        <v>121</v>
      </c>
      <c r="O18" s="136" t="s">
        <v>194</v>
      </c>
      <c r="P18" s="137" t="s">
        <v>195</v>
      </c>
    </row>
    <row r="19" spans="1:16" ht="12.75" customHeight="1">
      <c r="A19" s="120" t="str">
        <f t="shared" si="0"/>
        <v>IBVS 4967 </v>
      </c>
      <c r="B19" s="18" t="str">
        <f t="shared" si="1"/>
        <v>I</v>
      </c>
      <c r="C19" s="120">
        <f t="shared" si="2"/>
        <v>50497.688099999999</v>
      </c>
      <c r="D19" t="str">
        <f t="shared" si="3"/>
        <v>vis</v>
      </c>
      <c r="E19">
        <f>VLOOKUP(C19,Active!C$21:E$970,3,FALSE)</f>
        <v>-6808.0672335344789</v>
      </c>
      <c r="F19" s="18" t="s">
        <v>164</v>
      </c>
      <c r="G19" t="str">
        <f t="shared" si="4"/>
        <v>50497.6881</v>
      </c>
      <c r="H19" s="120">
        <f t="shared" si="5"/>
        <v>-6462</v>
      </c>
      <c r="I19" s="134" t="s">
        <v>217</v>
      </c>
      <c r="J19" s="135" t="s">
        <v>218</v>
      </c>
      <c r="K19" s="134">
        <v>-6462</v>
      </c>
      <c r="L19" s="134" t="s">
        <v>219</v>
      </c>
      <c r="M19" s="135" t="s">
        <v>193</v>
      </c>
      <c r="N19" s="135" t="s">
        <v>121</v>
      </c>
      <c r="O19" s="136" t="s">
        <v>194</v>
      </c>
      <c r="P19" s="137" t="s">
        <v>195</v>
      </c>
    </row>
    <row r="20" spans="1:16" ht="12.75" customHeight="1">
      <c r="A20" s="120" t="str">
        <f t="shared" si="0"/>
        <v>IBVS 4967 </v>
      </c>
      <c r="B20" s="18" t="str">
        <f t="shared" si="1"/>
        <v>I</v>
      </c>
      <c r="C20" s="120">
        <f t="shared" si="2"/>
        <v>50497.689100000003</v>
      </c>
      <c r="D20" t="str">
        <f t="shared" si="3"/>
        <v>vis</v>
      </c>
      <c r="E20">
        <f>VLOOKUP(C20,Active!C$21:E$970,3,FALSE)</f>
        <v>-6808.0640065829675</v>
      </c>
      <c r="F20" s="18" t="s">
        <v>164</v>
      </c>
      <c r="G20" t="str">
        <f t="shared" si="4"/>
        <v>50497.6891</v>
      </c>
      <c r="H20" s="120">
        <f t="shared" si="5"/>
        <v>-6462</v>
      </c>
      <c r="I20" s="134" t="s">
        <v>220</v>
      </c>
      <c r="J20" s="135" t="s">
        <v>221</v>
      </c>
      <c r="K20" s="134">
        <v>-6462</v>
      </c>
      <c r="L20" s="134" t="s">
        <v>222</v>
      </c>
      <c r="M20" s="135" t="s">
        <v>193</v>
      </c>
      <c r="N20" s="135" t="s">
        <v>138</v>
      </c>
      <c r="O20" s="136" t="s">
        <v>194</v>
      </c>
      <c r="P20" s="137" t="s">
        <v>195</v>
      </c>
    </row>
    <row r="21" spans="1:16" ht="12.75" customHeight="1">
      <c r="A21" s="120" t="str">
        <f t="shared" si="0"/>
        <v>IBVS 4967 </v>
      </c>
      <c r="B21" s="18" t="str">
        <f t="shared" si="1"/>
        <v>II</v>
      </c>
      <c r="C21" s="120">
        <f t="shared" si="2"/>
        <v>50498.463300000003</v>
      </c>
      <c r="D21" t="str">
        <f t="shared" si="3"/>
        <v>vis</v>
      </c>
      <c r="E21">
        <f>VLOOKUP(C21,Active!C$21:E$970,3,FALSE)</f>
        <v>-6805.5657007325053</v>
      </c>
      <c r="F21" s="18" t="s">
        <v>164</v>
      </c>
      <c r="G21" t="str">
        <f t="shared" si="4"/>
        <v>50498.4633</v>
      </c>
      <c r="H21" s="120">
        <f t="shared" si="5"/>
        <v>-6459.5</v>
      </c>
      <c r="I21" s="134" t="s">
        <v>223</v>
      </c>
      <c r="J21" s="135" t="s">
        <v>224</v>
      </c>
      <c r="K21" s="134">
        <v>-6459.5</v>
      </c>
      <c r="L21" s="134" t="s">
        <v>225</v>
      </c>
      <c r="M21" s="135" t="s">
        <v>193</v>
      </c>
      <c r="N21" s="135" t="s">
        <v>121</v>
      </c>
      <c r="O21" s="136" t="s">
        <v>194</v>
      </c>
      <c r="P21" s="137" t="s">
        <v>195</v>
      </c>
    </row>
    <row r="22" spans="1:16" ht="12.75" customHeight="1">
      <c r="A22" s="120" t="str">
        <f t="shared" si="0"/>
        <v>IBVS 4967 </v>
      </c>
      <c r="B22" s="18" t="str">
        <f t="shared" si="1"/>
        <v>II</v>
      </c>
      <c r="C22" s="120">
        <f t="shared" si="2"/>
        <v>50498.467100000002</v>
      </c>
      <c r="D22" t="str">
        <f t="shared" si="3"/>
        <v>vis</v>
      </c>
      <c r="E22">
        <f>VLOOKUP(C22,Active!C$21:E$970,3,FALSE)</f>
        <v>-6805.5534383168142</v>
      </c>
      <c r="F22" s="18" t="s">
        <v>164</v>
      </c>
      <c r="G22" t="str">
        <f t="shared" si="4"/>
        <v>50498.4671</v>
      </c>
      <c r="H22" s="120">
        <f t="shared" si="5"/>
        <v>-6459.5</v>
      </c>
      <c r="I22" s="134" t="s">
        <v>226</v>
      </c>
      <c r="J22" s="135" t="s">
        <v>227</v>
      </c>
      <c r="K22" s="134">
        <v>-6459.5</v>
      </c>
      <c r="L22" s="134" t="s">
        <v>228</v>
      </c>
      <c r="M22" s="135" t="s">
        <v>193</v>
      </c>
      <c r="N22" s="135" t="s">
        <v>138</v>
      </c>
      <c r="O22" s="136" t="s">
        <v>194</v>
      </c>
      <c r="P22" s="137" t="s">
        <v>195</v>
      </c>
    </row>
    <row r="23" spans="1:16" ht="12.75" customHeight="1">
      <c r="A23" s="120" t="str">
        <f t="shared" si="0"/>
        <v>IBVS 4967 </v>
      </c>
      <c r="B23" s="18" t="str">
        <f t="shared" si="1"/>
        <v>I</v>
      </c>
      <c r="C23" s="120">
        <f t="shared" si="2"/>
        <v>50498.618600000002</v>
      </c>
      <c r="D23" t="str">
        <f t="shared" si="3"/>
        <v>vis</v>
      </c>
      <c r="E23">
        <f>VLOOKUP(C23,Active!C$21:E$970,3,FALSE)</f>
        <v>-6805.0645551647276</v>
      </c>
      <c r="F23" s="18" t="s">
        <v>164</v>
      </c>
      <c r="G23" t="str">
        <f t="shared" si="4"/>
        <v>50498.6186</v>
      </c>
      <c r="H23" s="120">
        <f t="shared" si="5"/>
        <v>-6459</v>
      </c>
      <c r="I23" s="134" t="s">
        <v>229</v>
      </c>
      <c r="J23" s="135" t="s">
        <v>230</v>
      </c>
      <c r="K23" s="134">
        <v>-6459</v>
      </c>
      <c r="L23" s="134" t="s">
        <v>231</v>
      </c>
      <c r="M23" s="135" t="s">
        <v>193</v>
      </c>
      <c r="N23" s="135" t="s">
        <v>121</v>
      </c>
      <c r="O23" s="136" t="s">
        <v>194</v>
      </c>
      <c r="P23" s="137" t="s">
        <v>195</v>
      </c>
    </row>
    <row r="24" spans="1:16" ht="12.75" customHeight="1">
      <c r="A24" s="120" t="str">
        <f t="shared" si="0"/>
        <v>IBVS 4967 </v>
      </c>
      <c r="B24" s="18" t="str">
        <f t="shared" si="1"/>
        <v>I</v>
      </c>
      <c r="C24" s="120">
        <f t="shared" si="2"/>
        <v>50498.619100000004</v>
      </c>
      <c r="D24" t="str">
        <f t="shared" si="3"/>
        <v>vis</v>
      </c>
      <c r="E24">
        <f>VLOOKUP(C24,Active!C$21:E$970,3,FALSE)</f>
        <v>-6805.0629416889724</v>
      </c>
      <c r="F24" s="18" t="s">
        <v>164</v>
      </c>
      <c r="G24" t="str">
        <f t="shared" si="4"/>
        <v>50498.6191</v>
      </c>
      <c r="H24" s="120">
        <f t="shared" si="5"/>
        <v>-6459</v>
      </c>
      <c r="I24" s="134" t="s">
        <v>232</v>
      </c>
      <c r="J24" s="135" t="s">
        <v>233</v>
      </c>
      <c r="K24" s="134">
        <v>-6459</v>
      </c>
      <c r="L24" s="134" t="s">
        <v>234</v>
      </c>
      <c r="M24" s="135" t="s">
        <v>193</v>
      </c>
      <c r="N24" s="135" t="s">
        <v>138</v>
      </c>
      <c r="O24" s="136" t="s">
        <v>194</v>
      </c>
      <c r="P24" s="137" t="s">
        <v>195</v>
      </c>
    </row>
    <row r="25" spans="1:16" ht="12.75" customHeight="1">
      <c r="A25" s="120" t="str">
        <f t="shared" si="0"/>
        <v>IBVS 4967 </v>
      </c>
      <c r="B25" s="18" t="str">
        <f t="shared" si="1"/>
        <v>II</v>
      </c>
      <c r="C25" s="120">
        <f t="shared" si="2"/>
        <v>50499.703999999998</v>
      </c>
      <c r="D25" t="str">
        <f t="shared" si="3"/>
        <v>vis</v>
      </c>
      <c r="E25">
        <f>VLOOKUP(C25,Active!C$21:E$970,3,FALSE)</f>
        <v>-6801.5620220078135</v>
      </c>
      <c r="F25" s="18" t="s">
        <v>164</v>
      </c>
      <c r="G25" t="str">
        <f t="shared" si="4"/>
        <v>50499.7040</v>
      </c>
      <c r="H25" s="120">
        <f t="shared" si="5"/>
        <v>-6455.5</v>
      </c>
      <c r="I25" s="134" t="s">
        <v>235</v>
      </c>
      <c r="J25" s="135" t="s">
        <v>236</v>
      </c>
      <c r="K25" s="134">
        <v>-6455.5</v>
      </c>
      <c r="L25" s="134" t="s">
        <v>237</v>
      </c>
      <c r="M25" s="135" t="s">
        <v>193</v>
      </c>
      <c r="N25" s="135" t="s">
        <v>138</v>
      </c>
      <c r="O25" s="136" t="s">
        <v>194</v>
      </c>
      <c r="P25" s="137" t="s">
        <v>195</v>
      </c>
    </row>
    <row r="26" spans="1:16" ht="12.75" customHeight="1">
      <c r="A26" s="120" t="str">
        <f t="shared" si="0"/>
        <v>IBVS 4967 </v>
      </c>
      <c r="B26" s="18" t="str">
        <f t="shared" si="1"/>
        <v>II</v>
      </c>
      <c r="C26" s="120">
        <f t="shared" si="2"/>
        <v>50500.632700000002</v>
      </c>
      <c r="D26" t="str">
        <f t="shared" si="3"/>
        <v>vis</v>
      </c>
      <c r="E26">
        <f>VLOOKUP(C26,Active!C$21:E$970,3,FALSE)</f>
        <v>-6798.5651521507543</v>
      </c>
      <c r="F26" s="18" t="s">
        <v>164</v>
      </c>
      <c r="G26" t="str">
        <f t="shared" si="4"/>
        <v>50500.6327</v>
      </c>
      <c r="H26" s="120">
        <f t="shared" si="5"/>
        <v>-6452.5</v>
      </c>
      <c r="I26" s="134" t="s">
        <v>238</v>
      </c>
      <c r="J26" s="135" t="s">
        <v>239</v>
      </c>
      <c r="K26" s="134">
        <v>-6452.5</v>
      </c>
      <c r="L26" s="134" t="s">
        <v>240</v>
      </c>
      <c r="M26" s="135" t="s">
        <v>193</v>
      </c>
      <c r="N26" s="135" t="s">
        <v>121</v>
      </c>
      <c r="O26" s="136" t="s">
        <v>194</v>
      </c>
      <c r="P26" s="137" t="s">
        <v>195</v>
      </c>
    </row>
    <row r="27" spans="1:16" ht="12.75" customHeight="1">
      <c r="A27" s="120" t="str">
        <f t="shared" si="0"/>
        <v>IBVS 4967 </v>
      </c>
      <c r="B27" s="18" t="str">
        <f t="shared" si="1"/>
        <v>I</v>
      </c>
      <c r="C27" s="120">
        <f t="shared" si="2"/>
        <v>50539.53</v>
      </c>
      <c r="D27" t="str">
        <f t="shared" si="3"/>
        <v>vis</v>
      </c>
      <c r="E27">
        <f>VLOOKUP(C27,Active!C$21:E$970,3,FALSE)</f>
        <v>-6673.0454516118634</v>
      </c>
      <c r="F27" s="18" t="s">
        <v>164</v>
      </c>
      <c r="G27" t="str">
        <f t="shared" si="4"/>
        <v>50539.530</v>
      </c>
      <c r="H27" s="120">
        <f t="shared" si="5"/>
        <v>-6327</v>
      </c>
      <c r="I27" s="134" t="s">
        <v>241</v>
      </c>
      <c r="J27" s="135" t="s">
        <v>242</v>
      </c>
      <c r="K27" s="134">
        <v>-6327</v>
      </c>
      <c r="L27" s="134" t="s">
        <v>243</v>
      </c>
      <c r="M27" s="135" t="s">
        <v>193</v>
      </c>
      <c r="N27" s="135" t="s">
        <v>121</v>
      </c>
      <c r="O27" s="136" t="s">
        <v>194</v>
      </c>
      <c r="P27" s="137" t="s">
        <v>195</v>
      </c>
    </row>
    <row r="28" spans="1:16" ht="12.75" customHeight="1">
      <c r="A28" s="120" t="str">
        <f t="shared" si="0"/>
        <v>IBVS 4967 </v>
      </c>
      <c r="B28" s="18" t="str">
        <f t="shared" si="1"/>
        <v>I</v>
      </c>
      <c r="C28" s="120">
        <f t="shared" si="2"/>
        <v>50540.458700000003</v>
      </c>
      <c r="D28" t="str">
        <f t="shared" si="3"/>
        <v>vis</v>
      </c>
      <c r="E28">
        <f>VLOOKUP(C28,Active!C$21:E$970,3,FALSE)</f>
        <v>-6670.0485817548042</v>
      </c>
      <c r="F28" s="18" t="s">
        <v>164</v>
      </c>
      <c r="G28" t="str">
        <f t="shared" si="4"/>
        <v>50540.4587</v>
      </c>
      <c r="H28" s="120">
        <f t="shared" si="5"/>
        <v>-6324</v>
      </c>
      <c r="I28" s="134" t="s">
        <v>244</v>
      </c>
      <c r="J28" s="135" t="s">
        <v>245</v>
      </c>
      <c r="K28" s="134">
        <v>-6324</v>
      </c>
      <c r="L28" s="134" t="s">
        <v>246</v>
      </c>
      <c r="M28" s="135" t="s">
        <v>193</v>
      </c>
      <c r="N28" s="135" t="s">
        <v>121</v>
      </c>
      <c r="O28" s="136" t="s">
        <v>194</v>
      </c>
      <c r="P28" s="137" t="s">
        <v>195</v>
      </c>
    </row>
    <row r="29" spans="1:16" ht="12.75" customHeight="1">
      <c r="A29" s="120" t="str">
        <f t="shared" si="0"/>
        <v>IBVS 4967 </v>
      </c>
      <c r="B29" s="18" t="str">
        <f t="shared" si="1"/>
        <v>I</v>
      </c>
      <c r="C29" s="120">
        <f t="shared" si="2"/>
        <v>50547.5841</v>
      </c>
      <c r="D29" t="str">
        <f t="shared" si="3"/>
        <v>vis</v>
      </c>
      <c r="E29">
        <f>VLOOKUP(C29,Active!C$21:E$970,3,FALSE)</f>
        <v>-6647.0552615444158</v>
      </c>
      <c r="F29" s="18" t="s">
        <v>164</v>
      </c>
      <c r="G29" t="str">
        <f t="shared" si="4"/>
        <v>50547.5841</v>
      </c>
      <c r="H29" s="120">
        <f t="shared" si="5"/>
        <v>-6301</v>
      </c>
      <c r="I29" s="134" t="s">
        <v>247</v>
      </c>
      <c r="J29" s="135" t="s">
        <v>248</v>
      </c>
      <c r="K29" s="134">
        <v>-6301</v>
      </c>
      <c r="L29" s="134" t="s">
        <v>249</v>
      </c>
      <c r="M29" s="135" t="s">
        <v>193</v>
      </c>
      <c r="N29" s="135" t="s">
        <v>51</v>
      </c>
      <c r="O29" s="136" t="s">
        <v>194</v>
      </c>
      <c r="P29" s="137" t="s">
        <v>195</v>
      </c>
    </row>
    <row r="30" spans="1:16" ht="12.75" customHeight="1">
      <c r="A30" s="120" t="str">
        <f t="shared" si="0"/>
        <v>IBVS 4967 </v>
      </c>
      <c r="B30" s="18" t="str">
        <f t="shared" si="1"/>
        <v>I</v>
      </c>
      <c r="C30" s="120">
        <f t="shared" si="2"/>
        <v>51228.411999999997</v>
      </c>
      <c r="D30" t="str">
        <f t="shared" si="3"/>
        <v>vis</v>
      </c>
      <c r="E30">
        <f>VLOOKUP(C30,Active!C$21:E$970,3,FALSE)</f>
        <v>-4450.0566491335712</v>
      </c>
      <c r="F30" s="18" t="s">
        <v>164</v>
      </c>
      <c r="G30" t="str">
        <f t="shared" si="4"/>
        <v>51228.4120</v>
      </c>
      <c r="H30" s="120">
        <f t="shared" si="5"/>
        <v>-4104</v>
      </c>
      <c r="I30" s="134" t="s">
        <v>250</v>
      </c>
      <c r="J30" s="135" t="s">
        <v>251</v>
      </c>
      <c r="K30" s="134">
        <v>-4104</v>
      </c>
      <c r="L30" s="134" t="s">
        <v>252</v>
      </c>
      <c r="M30" s="135" t="s">
        <v>193</v>
      </c>
      <c r="N30" s="135" t="s">
        <v>253</v>
      </c>
      <c r="O30" s="136" t="s">
        <v>194</v>
      </c>
      <c r="P30" s="137" t="s">
        <v>195</v>
      </c>
    </row>
    <row r="31" spans="1:16" ht="12.75" customHeight="1">
      <c r="A31" s="120" t="str">
        <f t="shared" si="0"/>
        <v>IBVS 4967 </v>
      </c>
      <c r="B31" s="18" t="str">
        <f t="shared" si="1"/>
        <v>II</v>
      </c>
      <c r="C31" s="120">
        <f t="shared" si="2"/>
        <v>51228.567799999997</v>
      </c>
      <c r="D31" t="str">
        <f t="shared" si="3"/>
        <v>vis</v>
      </c>
      <c r="E31">
        <f>VLOOKUP(C31,Active!C$21:E$970,3,FALSE)</f>
        <v>-4449.5538900900383</v>
      </c>
      <c r="F31" s="18" t="s">
        <v>164</v>
      </c>
      <c r="G31" t="str">
        <f t="shared" si="4"/>
        <v>51228.5678</v>
      </c>
      <c r="H31" s="120">
        <f t="shared" si="5"/>
        <v>-4103.5</v>
      </c>
      <c r="I31" s="134" t="s">
        <v>254</v>
      </c>
      <c r="J31" s="135" t="s">
        <v>255</v>
      </c>
      <c r="K31" s="134">
        <v>-4103.5</v>
      </c>
      <c r="L31" s="134" t="s">
        <v>256</v>
      </c>
      <c r="M31" s="135" t="s">
        <v>193</v>
      </c>
      <c r="N31" s="135" t="s">
        <v>253</v>
      </c>
      <c r="O31" s="136" t="s">
        <v>194</v>
      </c>
      <c r="P31" s="137" t="s">
        <v>195</v>
      </c>
    </row>
    <row r="32" spans="1:16" ht="12.75" customHeight="1">
      <c r="A32" s="120" t="str">
        <f t="shared" si="0"/>
        <v>IBVS 4967 </v>
      </c>
      <c r="B32" s="18" t="str">
        <f t="shared" si="1"/>
        <v>II</v>
      </c>
      <c r="C32" s="120">
        <f t="shared" si="2"/>
        <v>51236.6253</v>
      </c>
      <c r="D32" t="str">
        <f t="shared" si="3"/>
        <v>vis</v>
      </c>
      <c r="E32">
        <f>VLOOKUP(C32,Active!C$21:E$970,3,FALSE)</f>
        <v>-4423.5527283874908</v>
      </c>
      <c r="F32" s="18" t="s">
        <v>164</v>
      </c>
      <c r="G32" t="str">
        <f t="shared" si="4"/>
        <v>51236.6253</v>
      </c>
      <c r="H32" s="120">
        <f t="shared" si="5"/>
        <v>-4077.5</v>
      </c>
      <c r="I32" s="134" t="s">
        <v>257</v>
      </c>
      <c r="J32" s="135" t="s">
        <v>258</v>
      </c>
      <c r="K32" s="134">
        <v>-4077.5</v>
      </c>
      <c r="L32" s="134" t="s">
        <v>256</v>
      </c>
      <c r="M32" s="135" t="s">
        <v>193</v>
      </c>
      <c r="N32" s="135" t="s">
        <v>253</v>
      </c>
      <c r="O32" s="136" t="s">
        <v>194</v>
      </c>
      <c r="P32" s="137" t="s">
        <v>195</v>
      </c>
    </row>
    <row r="33" spans="1:16" ht="12.75" customHeight="1">
      <c r="A33" s="120" t="str">
        <f t="shared" si="0"/>
        <v>IBVS 4967 </v>
      </c>
      <c r="B33" s="18" t="str">
        <f t="shared" si="1"/>
        <v>I</v>
      </c>
      <c r="C33" s="120">
        <f t="shared" si="2"/>
        <v>51237.398500000003</v>
      </c>
      <c r="D33" t="str">
        <f t="shared" si="3"/>
        <v>vis</v>
      </c>
      <c r="E33">
        <f>VLOOKUP(C33,Active!C$21:E$970,3,FALSE)</f>
        <v>-4421.0576494885154</v>
      </c>
      <c r="F33" s="18" t="s">
        <v>164</v>
      </c>
      <c r="G33" t="str">
        <f t="shared" si="4"/>
        <v>51237.3985</v>
      </c>
      <c r="H33" s="120">
        <f t="shared" si="5"/>
        <v>-4075</v>
      </c>
      <c r="I33" s="134" t="s">
        <v>259</v>
      </c>
      <c r="J33" s="135" t="s">
        <v>260</v>
      </c>
      <c r="K33" s="134">
        <v>-4075</v>
      </c>
      <c r="L33" s="134" t="s">
        <v>261</v>
      </c>
      <c r="M33" s="135" t="s">
        <v>193</v>
      </c>
      <c r="N33" s="135" t="s">
        <v>253</v>
      </c>
      <c r="O33" s="136" t="s">
        <v>194</v>
      </c>
      <c r="P33" s="137" t="s">
        <v>195</v>
      </c>
    </row>
    <row r="34" spans="1:16" ht="12.75" customHeight="1">
      <c r="A34" s="120" t="str">
        <f t="shared" si="0"/>
        <v>IBVS 4967 </v>
      </c>
      <c r="B34" s="18" t="str">
        <f t="shared" si="1"/>
        <v>II</v>
      </c>
      <c r="C34" s="120">
        <f t="shared" si="2"/>
        <v>51237.554700000001</v>
      </c>
      <c r="D34" t="str">
        <f t="shared" si="3"/>
        <v>vis</v>
      </c>
      <c r="E34">
        <f>VLOOKUP(C34,Active!C$21:E$970,3,FALSE)</f>
        <v>-4420.5535996643921</v>
      </c>
      <c r="F34" s="18" t="s">
        <v>164</v>
      </c>
      <c r="G34" t="str">
        <f t="shared" si="4"/>
        <v>51237.5547</v>
      </c>
      <c r="H34" s="120">
        <f t="shared" si="5"/>
        <v>-4074.5</v>
      </c>
      <c r="I34" s="134" t="s">
        <v>262</v>
      </c>
      <c r="J34" s="135" t="s">
        <v>263</v>
      </c>
      <c r="K34" s="134">
        <v>-4074.5</v>
      </c>
      <c r="L34" s="134" t="s">
        <v>264</v>
      </c>
      <c r="M34" s="135" t="s">
        <v>193</v>
      </c>
      <c r="N34" s="135" t="s">
        <v>253</v>
      </c>
      <c r="O34" s="136" t="s">
        <v>194</v>
      </c>
      <c r="P34" s="137" t="s">
        <v>195</v>
      </c>
    </row>
    <row r="35" spans="1:16" ht="12.75" customHeight="1">
      <c r="A35" s="120" t="str">
        <f t="shared" si="0"/>
        <v>IBVS 4967 </v>
      </c>
      <c r="B35" s="18" t="str">
        <f t="shared" si="1"/>
        <v>I</v>
      </c>
      <c r="C35" s="120">
        <f t="shared" si="2"/>
        <v>51238.3315</v>
      </c>
      <c r="D35" t="str">
        <f t="shared" si="3"/>
        <v>vis</v>
      </c>
      <c r="E35">
        <f>VLOOKUP(C35,Active!C$21:E$970,3,FALSE)</f>
        <v>-4418.0469037400335</v>
      </c>
      <c r="F35" s="18" t="s">
        <v>164</v>
      </c>
      <c r="G35" t="str">
        <f t="shared" si="4"/>
        <v>51238.3315</v>
      </c>
      <c r="H35" s="120">
        <f t="shared" si="5"/>
        <v>-4072</v>
      </c>
      <c r="I35" s="134" t="s">
        <v>265</v>
      </c>
      <c r="J35" s="135" t="s">
        <v>266</v>
      </c>
      <c r="K35" s="134">
        <v>-4072</v>
      </c>
      <c r="L35" s="134" t="s">
        <v>267</v>
      </c>
      <c r="M35" s="135" t="s">
        <v>193</v>
      </c>
      <c r="N35" s="135" t="s">
        <v>253</v>
      </c>
      <c r="O35" s="136" t="s">
        <v>194</v>
      </c>
      <c r="P35" s="137" t="s">
        <v>195</v>
      </c>
    </row>
    <row r="36" spans="1:16" ht="12.75" customHeight="1">
      <c r="A36" s="120" t="str">
        <f t="shared" si="0"/>
        <v>IBVS 4967 </v>
      </c>
      <c r="B36" s="18" t="str">
        <f t="shared" si="1"/>
        <v>II</v>
      </c>
      <c r="C36" s="120">
        <f t="shared" si="2"/>
        <v>51238.48</v>
      </c>
      <c r="D36" t="str">
        <f t="shared" si="3"/>
        <v>vis</v>
      </c>
      <c r="E36">
        <f>VLOOKUP(C36,Active!C$21:E$970,3,FALSE)</f>
        <v>-4417.5677014424346</v>
      </c>
      <c r="F36" s="18" t="s">
        <v>164</v>
      </c>
      <c r="G36" t="str">
        <f t="shared" si="4"/>
        <v>51238.480</v>
      </c>
      <c r="H36" s="120">
        <f t="shared" si="5"/>
        <v>-4071.5</v>
      </c>
      <c r="I36" s="134" t="s">
        <v>268</v>
      </c>
      <c r="J36" s="135" t="s">
        <v>269</v>
      </c>
      <c r="K36" s="134">
        <v>-4071.5</v>
      </c>
      <c r="L36" s="134" t="s">
        <v>270</v>
      </c>
      <c r="M36" s="135" t="s">
        <v>193</v>
      </c>
      <c r="N36" s="135" t="s">
        <v>253</v>
      </c>
      <c r="O36" s="136" t="s">
        <v>194</v>
      </c>
      <c r="P36" s="137" t="s">
        <v>195</v>
      </c>
    </row>
    <row r="37" spans="1:16" ht="12.75" customHeight="1">
      <c r="A37" s="120" t="str">
        <f t="shared" si="0"/>
        <v>IBVS 4967 </v>
      </c>
      <c r="B37" s="18" t="str">
        <f t="shared" si="1"/>
        <v>I</v>
      </c>
      <c r="C37" s="120">
        <f t="shared" si="2"/>
        <v>51242.356599999999</v>
      </c>
      <c r="D37" t="str">
        <f t="shared" si="3"/>
        <v>vis</v>
      </c>
      <c r="E37">
        <f>VLOOKUP(C37,Active!C$21:E$970,3,FALSE)</f>
        <v>-4405.0581012617376</v>
      </c>
      <c r="F37" s="18" t="s">
        <v>164</v>
      </c>
      <c r="G37" t="str">
        <f t="shared" si="4"/>
        <v>51242.3566</v>
      </c>
      <c r="H37" s="120">
        <f t="shared" si="5"/>
        <v>-4059</v>
      </c>
      <c r="I37" s="134" t="s">
        <v>271</v>
      </c>
      <c r="J37" s="135" t="s">
        <v>272</v>
      </c>
      <c r="K37" s="134">
        <v>-4059</v>
      </c>
      <c r="L37" s="134" t="s">
        <v>273</v>
      </c>
      <c r="M37" s="135" t="s">
        <v>193</v>
      </c>
      <c r="N37" s="135" t="s">
        <v>253</v>
      </c>
      <c r="O37" s="136" t="s">
        <v>194</v>
      </c>
      <c r="P37" s="137" t="s">
        <v>195</v>
      </c>
    </row>
    <row r="38" spans="1:16" ht="12.75" customHeight="1">
      <c r="A38" s="120" t="str">
        <f t="shared" si="0"/>
        <v>IBVS 4967 </v>
      </c>
      <c r="B38" s="18" t="str">
        <f t="shared" si="1"/>
        <v>II</v>
      </c>
      <c r="C38" s="120">
        <f t="shared" si="2"/>
        <v>51242.5144</v>
      </c>
      <c r="D38" t="str">
        <f t="shared" si="3"/>
        <v>vis</v>
      </c>
      <c r="E38">
        <f>VLOOKUP(C38,Active!C$21:E$970,3,FALSE)</f>
        <v>-4404.5488883152057</v>
      </c>
      <c r="F38" s="18" t="s">
        <v>164</v>
      </c>
      <c r="G38" t="str">
        <f t="shared" si="4"/>
        <v>51242.5144</v>
      </c>
      <c r="H38" s="120">
        <f t="shared" si="5"/>
        <v>-4058.5</v>
      </c>
      <c r="I38" s="134" t="s">
        <v>274</v>
      </c>
      <c r="J38" s="135" t="s">
        <v>275</v>
      </c>
      <c r="K38" s="134">
        <v>-4058.5</v>
      </c>
      <c r="L38" s="134" t="s">
        <v>276</v>
      </c>
      <c r="M38" s="135" t="s">
        <v>193</v>
      </c>
      <c r="N38" s="135" t="s">
        <v>253</v>
      </c>
      <c r="O38" s="136" t="s">
        <v>194</v>
      </c>
      <c r="P38" s="137" t="s">
        <v>195</v>
      </c>
    </row>
    <row r="39" spans="1:16" ht="12.75" customHeight="1">
      <c r="A39" s="120" t="str">
        <f t="shared" si="0"/>
        <v>IBVS 4967 </v>
      </c>
      <c r="B39" s="18" t="str">
        <f t="shared" si="1"/>
        <v>I</v>
      </c>
      <c r="C39" s="120">
        <f t="shared" si="2"/>
        <v>51250.412499999999</v>
      </c>
      <c r="D39" t="str">
        <f t="shared" si="3"/>
        <v>vis</v>
      </c>
      <c r="E39">
        <f>VLOOKUP(C39,Active!C$21:E$970,3,FALSE)</f>
        <v>-4379.0621026815988</v>
      </c>
      <c r="F39" s="18" t="s">
        <v>164</v>
      </c>
      <c r="G39" t="str">
        <f t="shared" si="4"/>
        <v>51250.4125</v>
      </c>
      <c r="H39" s="120">
        <f t="shared" si="5"/>
        <v>-4033</v>
      </c>
      <c r="I39" s="134" t="s">
        <v>277</v>
      </c>
      <c r="J39" s="135" t="s">
        <v>278</v>
      </c>
      <c r="K39" s="134">
        <v>-4033</v>
      </c>
      <c r="L39" s="134" t="s">
        <v>279</v>
      </c>
      <c r="M39" s="135" t="s">
        <v>193</v>
      </c>
      <c r="N39" s="135" t="s">
        <v>253</v>
      </c>
      <c r="O39" s="136" t="s">
        <v>194</v>
      </c>
      <c r="P39" s="137" t="s">
        <v>195</v>
      </c>
    </row>
    <row r="40" spans="1:16" ht="12.75" customHeight="1">
      <c r="A40" s="120" t="str">
        <f t="shared" si="0"/>
        <v>IBVS 4967 </v>
      </c>
      <c r="B40" s="18" t="str">
        <f t="shared" si="1"/>
        <v>II</v>
      </c>
      <c r="C40" s="120">
        <f t="shared" si="2"/>
        <v>51250.565999999999</v>
      </c>
      <c r="D40" t="str">
        <f t="shared" si="3"/>
        <v>vis</v>
      </c>
      <c r="E40">
        <f>VLOOKUP(C40,Active!C$21:E$970,3,FALSE)</f>
        <v>-4378.5667656265132</v>
      </c>
      <c r="F40" s="18" t="s">
        <v>164</v>
      </c>
      <c r="G40" t="str">
        <f t="shared" si="4"/>
        <v>51250.566</v>
      </c>
      <c r="H40" s="120">
        <f t="shared" si="5"/>
        <v>-4032.5</v>
      </c>
      <c r="I40" s="134" t="s">
        <v>280</v>
      </c>
      <c r="J40" s="135" t="s">
        <v>281</v>
      </c>
      <c r="K40" s="134">
        <v>-4032.5</v>
      </c>
      <c r="L40" s="134" t="s">
        <v>270</v>
      </c>
      <c r="M40" s="135" t="s">
        <v>193</v>
      </c>
      <c r="N40" s="135" t="s">
        <v>253</v>
      </c>
      <c r="O40" s="136" t="s">
        <v>194</v>
      </c>
      <c r="P40" s="137" t="s">
        <v>195</v>
      </c>
    </row>
    <row r="41" spans="1:16" ht="12.75" customHeight="1">
      <c r="A41" s="120" t="str">
        <f t="shared" si="0"/>
        <v>IBVS 4967 </v>
      </c>
      <c r="B41" s="18" t="str">
        <f t="shared" si="1"/>
        <v>II</v>
      </c>
      <c r="C41" s="120">
        <f t="shared" si="2"/>
        <v>51262.345000000001</v>
      </c>
      <c r="D41" t="str">
        <f t="shared" si="3"/>
        <v>vis</v>
      </c>
      <c r="E41">
        <f>VLOOKUP(C41,Active!C$21:E$970,3,FALSE)</f>
        <v>-4340.5565039207395</v>
      </c>
      <c r="F41" s="18" t="s">
        <v>164</v>
      </c>
      <c r="G41" t="str">
        <f t="shared" si="4"/>
        <v>51262.345</v>
      </c>
      <c r="H41" s="120">
        <f t="shared" si="5"/>
        <v>-3994.5</v>
      </c>
      <c r="I41" s="134" t="s">
        <v>282</v>
      </c>
      <c r="J41" s="135" t="s">
        <v>283</v>
      </c>
      <c r="K41" s="134">
        <v>-3994.5</v>
      </c>
      <c r="L41" s="134" t="s">
        <v>284</v>
      </c>
      <c r="M41" s="135" t="s">
        <v>193</v>
      </c>
      <c r="N41" s="135" t="s">
        <v>253</v>
      </c>
      <c r="O41" s="136" t="s">
        <v>194</v>
      </c>
      <c r="P41" s="137" t="s">
        <v>195</v>
      </c>
    </row>
    <row r="42" spans="1:16" ht="12.75" customHeight="1">
      <c r="A42" s="120" t="str">
        <f t="shared" si="0"/>
        <v>IBVS 4967 </v>
      </c>
      <c r="B42" s="18" t="str">
        <f t="shared" si="1"/>
        <v>I</v>
      </c>
      <c r="C42" s="120">
        <f t="shared" si="2"/>
        <v>51262.499000000003</v>
      </c>
      <c r="D42" t="str">
        <f t="shared" si="3"/>
        <v>vis</v>
      </c>
      <c r="E42">
        <f>VLOOKUP(C42,Active!C$21:E$970,3,FALSE)</f>
        <v>-4340.0595533898986</v>
      </c>
      <c r="F42" s="18" t="s">
        <v>164</v>
      </c>
      <c r="G42" t="str">
        <f t="shared" si="4"/>
        <v>51262.499</v>
      </c>
      <c r="H42" s="120">
        <f t="shared" si="5"/>
        <v>-3994</v>
      </c>
      <c r="I42" s="134" t="s">
        <v>285</v>
      </c>
      <c r="J42" s="135" t="s">
        <v>286</v>
      </c>
      <c r="K42" s="134">
        <v>-3994</v>
      </c>
      <c r="L42" s="134" t="s">
        <v>287</v>
      </c>
      <c r="M42" s="135" t="s">
        <v>193</v>
      </c>
      <c r="N42" s="135" t="s">
        <v>253</v>
      </c>
      <c r="O42" s="136" t="s">
        <v>194</v>
      </c>
      <c r="P42" s="137" t="s">
        <v>195</v>
      </c>
    </row>
    <row r="43" spans="1:16" ht="12.75" customHeight="1">
      <c r="A43" s="120" t="str">
        <f t="shared" ref="A43:A74" si="6">P43</f>
        <v>IBVS 4967 </v>
      </c>
      <c r="B43" s="18" t="str">
        <f t="shared" ref="B43:B74" si="7">IF(H43=INT(H43),"I","II")</f>
        <v>I</v>
      </c>
      <c r="C43" s="120">
        <f t="shared" ref="C43:C74" si="8">1*G43</f>
        <v>51263.427100000001</v>
      </c>
      <c r="D43" t="str">
        <f t="shared" ref="D43:D74" si="9">VLOOKUP(F43,I$1:J$5,2,FALSE)</f>
        <v>vis</v>
      </c>
      <c r="E43">
        <f>VLOOKUP(C43,Active!C$21:E$970,3,FALSE)</f>
        <v>-4337.0646197037604</v>
      </c>
      <c r="F43" s="18" t="s">
        <v>164</v>
      </c>
      <c r="G43" t="str">
        <f t="shared" ref="G43:G74" si="10">MID(I43,3,LEN(I43)-3)</f>
        <v>51263.4271</v>
      </c>
      <c r="H43" s="120">
        <f t="shared" ref="H43:H74" si="11">1*K43</f>
        <v>-3991</v>
      </c>
      <c r="I43" s="134" t="s">
        <v>288</v>
      </c>
      <c r="J43" s="135" t="s">
        <v>289</v>
      </c>
      <c r="K43" s="134">
        <v>-3991</v>
      </c>
      <c r="L43" s="134" t="s">
        <v>290</v>
      </c>
      <c r="M43" s="135" t="s">
        <v>193</v>
      </c>
      <c r="N43" s="135" t="s">
        <v>253</v>
      </c>
      <c r="O43" s="136" t="s">
        <v>194</v>
      </c>
      <c r="P43" s="137" t="s">
        <v>195</v>
      </c>
    </row>
    <row r="44" spans="1:16" ht="12.75" customHeight="1">
      <c r="A44" s="120" t="str">
        <f t="shared" si="6"/>
        <v>IBVS 4967 </v>
      </c>
      <c r="B44" s="18" t="str">
        <f t="shared" si="7"/>
        <v>II</v>
      </c>
      <c r="C44" s="120">
        <f t="shared" si="8"/>
        <v>51349.423000000003</v>
      </c>
      <c r="D44" t="str">
        <f t="shared" si="9"/>
        <v>vis</v>
      </c>
      <c r="E44">
        <f>VLOOKUP(C44,Active!C$21:E$970,3,FALSE)</f>
        <v>-4059.5600212978688</v>
      </c>
      <c r="F44" s="18" t="s">
        <v>164</v>
      </c>
      <c r="G44" t="str">
        <f t="shared" si="10"/>
        <v>51349.423</v>
      </c>
      <c r="H44" s="120">
        <f t="shared" si="11"/>
        <v>-3713.5</v>
      </c>
      <c r="I44" s="134" t="s">
        <v>291</v>
      </c>
      <c r="J44" s="135" t="s">
        <v>292</v>
      </c>
      <c r="K44" s="134">
        <v>-3713.5</v>
      </c>
      <c r="L44" s="134" t="s">
        <v>293</v>
      </c>
      <c r="M44" s="135" t="s">
        <v>193</v>
      </c>
      <c r="N44" s="135" t="s">
        <v>253</v>
      </c>
      <c r="O44" s="136" t="s">
        <v>194</v>
      </c>
      <c r="P44" s="137" t="s">
        <v>195</v>
      </c>
    </row>
    <row r="45" spans="1:16" ht="12.75" customHeight="1">
      <c r="A45" s="120" t="str">
        <f t="shared" si="6"/>
        <v>IBVS 4967 </v>
      </c>
      <c r="B45" s="18" t="str">
        <f t="shared" si="7"/>
        <v>I</v>
      </c>
      <c r="C45" s="120">
        <f t="shared" si="8"/>
        <v>51356.400199999996</v>
      </c>
      <c r="D45" t="str">
        <f t="shared" si="9"/>
        <v>vis</v>
      </c>
      <c r="E45">
        <f>VLOOKUP(C45,Active!C$21:E$970,3,FALSE)</f>
        <v>-4037.0449352996311</v>
      </c>
      <c r="F45" s="18" t="s">
        <v>164</v>
      </c>
      <c r="G45" t="str">
        <f t="shared" si="10"/>
        <v>51356.4002</v>
      </c>
      <c r="H45" s="120">
        <f t="shared" si="11"/>
        <v>-3691</v>
      </c>
      <c r="I45" s="134" t="s">
        <v>294</v>
      </c>
      <c r="J45" s="135" t="s">
        <v>295</v>
      </c>
      <c r="K45" s="134">
        <v>-3691</v>
      </c>
      <c r="L45" s="134" t="s">
        <v>296</v>
      </c>
      <c r="M45" s="135" t="s">
        <v>193</v>
      </c>
      <c r="N45" s="135" t="s">
        <v>253</v>
      </c>
      <c r="O45" s="136" t="s">
        <v>194</v>
      </c>
      <c r="P45" s="137" t="s">
        <v>195</v>
      </c>
    </row>
    <row r="46" spans="1:16" ht="12.75" customHeight="1">
      <c r="A46" s="120" t="str">
        <f t="shared" si="6"/>
        <v>IBVS 4967 </v>
      </c>
      <c r="B46" s="18" t="str">
        <f t="shared" si="7"/>
        <v>II</v>
      </c>
      <c r="C46" s="120">
        <f t="shared" si="8"/>
        <v>51675.43</v>
      </c>
      <c r="D46" t="str">
        <f t="shared" si="9"/>
        <v>vis</v>
      </c>
      <c r="E46">
        <f>VLOOKUP(C46,Active!C$21:E$970,3,FALSE)</f>
        <v>-3007.5512439897989</v>
      </c>
      <c r="F46" s="18" t="s">
        <v>164</v>
      </c>
      <c r="G46" t="str">
        <f t="shared" si="10"/>
        <v>51675.4300</v>
      </c>
      <c r="H46" s="120">
        <f t="shared" si="11"/>
        <v>-2661.5</v>
      </c>
      <c r="I46" s="134" t="s">
        <v>297</v>
      </c>
      <c r="J46" s="135" t="s">
        <v>298</v>
      </c>
      <c r="K46" s="134">
        <v>-2661.5</v>
      </c>
      <c r="L46" s="134" t="s">
        <v>299</v>
      </c>
      <c r="M46" s="135" t="s">
        <v>193</v>
      </c>
      <c r="N46" s="135" t="s">
        <v>253</v>
      </c>
      <c r="O46" s="136" t="s">
        <v>194</v>
      </c>
      <c r="P46" s="137" t="s">
        <v>195</v>
      </c>
    </row>
    <row r="47" spans="1:16" ht="12.75" customHeight="1">
      <c r="A47" s="120" t="str">
        <f t="shared" si="6"/>
        <v>IBVS 4967 </v>
      </c>
      <c r="B47" s="18" t="str">
        <f t="shared" si="7"/>
        <v>II</v>
      </c>
      <c r="C47" s="120">
        <f t="shared" si="8"/>
        <v>51715.411</v>
      </c>
      <c r="D47" t="str">
        <f t="shared" si="9"/>
        <v>vis</v>
      </c>
      <c r="E47">
        <f>VLOOKUP(C47,Active!C$21:E$970,3,FALSE)</f>
        <v>-2878.5344961115206</v>
      </c>
      <c r="F47" s="18" t="s">
        <v>164</v>
      </c>
      <c r="G47" t="str">
        <f t="shared" si="10"/>
        <v>51715.411</v>
      </c>
      <c r="H47" s="120">
        <f t="shared" si="11"/>
        <v>-2532.5</v>
      </c>
      <c r="I47" s="134" t="s">
        <v>300</v>
      </c>
      <c r="J47" s="135" t="s">
        <v>301</v>
      </c>
      <c r="K47" s="134">
        <v>-2532.5</v>
      </c>
      <c r="L47" s="134" t="s">
        <v>302</v>
      </c>
      <c r="M47" s="135" t="s">
        <v>193</v>
      </c>
      <c r="N47" s="135" t="s">
        <v>253</v>
      </c>
      <c r="O47" s="136" t="s">
        <v>194</v>
      </c>
      <c r="P47" s="137" t="s">
        <v>195</v>
      </c>
    </row>
    <row r="48" spans="1:16" ht="12.75" customHeight="1">
      <c r="A48" s="120" t="str">
        <f t="shared" si="6"/>
        <v>IBVS 5313 </v>
      </c>
      <c r="B48" s="18" t="str">
        <f t="shared" si="7"/>
        <v>I</v>
      </c>
      <c r="C48" s="120">
        <f t="shared" si="8"/>
        <v>52263.456700000002</v>
      </c>
      <c r="D48" t="str">
        <f t="shared" si="9"/>
        <v>vis</v>
      </c>
      <c r="E48">
        <f>VLOOKUP(C48,Active!C$21:E$970,3,FALSE)</f>
        <v>-1110.0176030204159</v>
      </c>
      <c r="F48" s="18" t="s">
        <v>164</v>
      </c>
      <c r="G48" t="str">
        <f t="shared" si="10"/>
        <v>52263.4567</v>
      </c>
      <c r="H48" s="120">
        <f t="shared" si="11"/>
        <v>-764</v>
      </c>
      <c r="I48" s="134" t="s">
        <v>303</v>
      </c>
      <c r="J48" s="135" t="s">
        <v>304</v>
      </c>
      <c r="K48" s="134">
        <v>-764</v>
      </c>
      <c r="L48" s="134" t="s">
        <v>305</v>
      </c>
      <c r="M48" s="135" t="s">
        <v>193</v>
      </c>
      <c r="N48" s="135" t="s">
        <v>253</v>
      </c>
      <c r="O48" s="136" t="s">
        <v>306</v>
      </c>
      <c r="P48" s="137" t="s">
        <v>307</v>
      </c>
    </row>
    <row r="49" spans="1:16" ht="12.75" customHeight="1">
      <c r="A49" s="120" t="str">
        <f t="shared" si="6"/>
        <v>IBVS 5313 </v>
      </c>
      <c r="B49" s="18" t="str">
        <f t="shared" si="7"/>
        <v>I</v>
      </c>
      <c r="C49" s="120">
        <f t="shared" si="8"/>
        <v>52298.48</v>
      </c>
      <c r="D49" t="str">
        <f t="shared" si="9"/>
        <v>vis</v>
      </c>
      <c r="E49">
        <f>VLOOKUP(C49,Active!C$21:E$970,3,FALSE)</f>
        <v>-996.99911258832458</v>
      </c>
      <c r="F49" s="18" t="s">
        <v>164</v>
      </c>
      <c r="G49" t="str">
        <f t="shared" si="10"/>
        <v>52298.480</v>
      </c>
      <c r="H49" s="120">
        <f t="shared" si="11"/>
        <v>-651</v>
      </c>
      <c r="I49" s="134" t="s">
        <v>308</v>
      </c>
      <c r="J49" s="135" t="s">
        <v>309</v>
      </c>
      <c r="K49" s="134">
        <v>-651</v>
      </c>
      <c r="L49" s="134" t="s">
        <v>310</v>
      </c>
      <c r="M49" s="135" t="s">
        <v>193</v>
      </c>
      <c r="N49" s="135" t="s">
        <v>121</v>
      </c>
      <c r="O49" s="136" t="s">
        <v>306</v>
      </c>
      <c r="P49" s="137" t="s">
        <v>307</v>
      </c>
    </row>
    <row r="50" spans="1:16" ht="12.75" customHeight="1">
      <c r="A50" s="120" t="str">
        <f t="shared" si="6"/>
        <v>IBVS 5313 </v>
      </c>
      <c r="B50" s="18" t="str">
        <f t="shared" si="7"/>
        <v>II</v>
      </c>
      <c r="C50" s="120">
        <f t="shared" si="8"/>
        <v>52298.625999999997</v>
      </c>
      <c r="D50" t="str">
        <f t="shared" si="9"/>
        <v>vis</v>
      </c>
      <c r="E50">
        <f>VLOOKUP(C50,Active!C$21:E$970,3,FALSE)</f>
        <v>-996.52797766950391</v>
      </c>
      <c r="F50" s="18" t="s">
        <v>164</v>
      </c>
      <c r="G50" t="str">
        <f t="shared" si="10"/>
        <v>52298.626</v>
      </c>
      <c r="H50" s="120">
        <f t="shared" si="11"/>
        <v>-650.5</v>
      </c>
      <c r="I50" s="134" t="s">
        <v>311</v>
      </c>
      <c r="J50" s="135" t="s">
        <v>312</v>
      </c>
      <c r="K50" s="134">
        <v>-650.5</v>
      </c>
      <c r="L50" s="134" t="s">
        <v>313</v>
      </c>
      <c r="M50" s="135" t="s">
        <v>193</v>
      </c>
      <c r="N50" s="135" t="s">
        <v>121</v>
      </c>
      <c r="O50" s="136" t="s">
        <v>306</v>
      </c>
      <c r="P50" s="137" t="s">
        <v>307</v>
      </c>
    </row>
    <row r="51" spans="1:16" ht="12.75" customHeight="1">
      <c r="A51" s="120" t="str">
        <f t="shared" si="6"/>
        <v>IBVS 5579 </v>
      </c>
      <c r="B51" s="18" t="str">
        <f t="shared" si="7"/>
        <v>II</v>
      </c>
      <c r="C51" s="120">
        <f t="shared" si="8"/>
        <v>52345.423199999997</v>
      </c>
      <c r="D51" t="str">
        <f t="shared" si="9"/>
        <v>vis</v>
      </c>
      <c r="E51">
        <f>VLOOKUP(C51,Active!C$21:E$970,3,FALSE)</f>
        <v>-845.51568298429015</v>
      </c>
      <c r="F51" s="18" t="s">
        <v>164</v>
      </c>
      <c r="G51" t="str">
        <f t="shared" si="10"/>
        <v>52345.4232</v>
      </c>
      <c r="H51" s="120">
        <f t="shared" si="11"/>
        <v>-499.5</v>
      </c>
      <c r="I51" s="134" t="s">
        <v>314</v>
      </c>
      <c r="J51" s="135" t="s">
        <v>315</v>
      </c>
      <c r="K51" s="134">
        <v>-499.5</v>
      </c>
      <c r="L51" s="134" t="s">
        <v>316</v>
      </c>
      <c r="M51" s="135" t="s">
        <v>193</v>
      </c>
      <c r="N51" s="135" t="s">
        <v>253</v>
      </c>
      <c r="O51" s="136" t="s">
        <v>317</v>
      </c>
      <c r="P51" s="137" t="s">
        <v>318</v>
      </c>
    </row>
    <row r="52" spans="1:16" ht="12.75" customHeight="1">
      <c r="A52" s="120" t="str">
        <f t="shared" si="6"/>
        <v>IBVS 5579 </v>
      </c>
      <c r="B52" s="18" t="str">
        <f t="shared" si="7"/>
        <v>I</v>
      </c>
      <c r="C52" s="120">
        <f t="shared" si="8"/>
        <v>52345.5815</v>
      </c>
      <c r="D52" t="str">
        <f t="shared" si="9"/>
        <v>vis</v>
      </c>
      <c r="E52">
        <f>VLOOKUP(C52,Active!C$21:E$970,3,FALSE)</f>
        <v>-845.00485656200226</v>
      </c>
      <c r="F52" s="18" t="s">
        <v>164</v>
      </c>
      <c r="G52" t="str">
        <f t="shared" si="10"/>
        <v>52345.5815</v>
      </c>
      <c r="H52" s="120">
        <f t="shared" si="11"/>
        <v>-499</v>
      </c>
      <c r="I52" s="134" t="s">
        <v>319</v>
      </c>
      <c r="J52" s="135" t="s">
        <v>320</v>
      </c>
      <c r="K52" s="134">
        <v>-499</v>
      </c>
      <c r="L52" s="134" t="s">
        <v>321</v>
      </c>
      <c r="M52" s="135" t="s">
        <v>193</v>
      </c>
      <c r="N52" s="135" t="s">
        <v>253</v>
      </c>
      <c r="O52" s="136" t="s">
        <v>317</v>
      </c>
      <c r="P52" s="137" t="s">
        <v>318</v>
      </c>
    </row>
    <row r="53" spans="1:16" ht="12.75" customHeight="1">
      <c r="A53" s="120" t="str">
        <f t="shared" si="6"/>
        <v>IBVS 5313 </v>
      </c>
      <c r="B53" s="18" t="str">
        <f t="shared" si="7"/>
        <v>I</v>
      </c>
      <c r="C53" s="120">
        <f t="shared" si="8"/>
        <v>52347.438699999999</v>
      </c>
      <c r="D53" t="str">
        <f t="shared" si="9"/>
        <v>vis</v>
      </c>
      <c r="E53">
        <f>VLOOKUP(C53,Active!C$21:E$970,3,FALSE)</f>
        <v>-839.0117622382146</v>
      </c>
      <c r="F53" s="18" t="s">
        <v>164</v>
      </c>
      <c r="G53" t="str">
        <f t="shared" si="10"/>
        <v>52347.4387</v>
      </c>
      <c r="H53" s="120">
        <f t="shared" si="11"/>
        <v>-493</v>
      </c>
      <c r="I53" s="134" t="s">
        <v>322</v>
      </c>
      <c r="J53" s="135" t="s">
        <v>323</v>
      </c>
      <c r="K53" s="134">
        <v>-493</v>
      </c>
      <c r="L53" s="134" t="s">
        <v>324</v>
      </c>
      <c r="M53" s="135" t="s">
        <v>193</v>
      </c>
      <c r="N53" s="135" t="s">
        <v>138</v>
      </c>
      <c r="O53" s="136" t="s">
        <v>306</v>
      </c>
      <c r="P53" s="137" t="s">
        <v>307</v>
      </c>
    </row>
    <row r="54" spans="1:16" ht="12.75" customHeight="1">
      <c r="A54" s="120" t="str">
        <f t="shared" si="6"/>
        <v>IBVS 5313 </v>
      </c>
      <c r="B54" s="18" t="str">
        <f t="shared" si="7"/>
        <v>II</v>
      </c>
      <c r="C54" s="120">
        <f t="shared" si="8"/>
        <v>52347.595000000001</v>
      </c>
      <c r="D54" t="str">
        <f t="shared" si="9"/>
        <v>vis</v>
      </c>
      <c r="E54">
        <f>VLOOKUP(C54,Active!C$21:E$970,3,FALSE)</f>
        <v>-838.50738971892588</v>
      </c>
      <c r="F54" s="18" t="s">
        <v>164</v>
      </c>
      <c r="G54" t="str">
        <f t="shared" si="10"/>
        <v>52347.5950</v>
      </c>
      <c r="H54" s="120">
        <f t="shared" si="11"/>
        <v>-492.5</v>
      </c>
      <c r="I54" s="134" t="s">
        <v>325</v>
      </c>
      <c r="J54" s="135" t="s">
        <v>326</v>
      </c>
      <c r="K54" s="134">
        <v>-492.5</v>
      </c>
      <c r="L54" s="134" t="s">
        <v>327</v>
      </c>
      <c r="M54" s="135" t="s">
        <v>193</v>
      </c>
      <c r="N54" s="135" t="s">
        <v>138</v>
      </c>
      <c r="O54" s="136" t="s">
        <v>306</v>
      </c>
      <c r="P54" s="137" t="s">
        <v>307</v>
      </c>
    </row>
    <row r="55" spans="1:16" ht="12.75" customHeight="1">
      <c r="A55" s="120" t="str">
        <f t="shared" si="6"/>
        <v>IBVS 5313 </v>
      </c>
      <c r="B55" s="18" t="str">
        <f t="shared" si="7"/>
        <v>I</v>
      </c>
      <c r="C55" s="120">
        <f t="shared" si="8"/>
        <v>52366.340100000001</v>
      </c>
      <c r="D55" t="str">
        <f t="shared" si="9"/>
        <v>vis</v>
      </c>
      <c r="E55">
        <f>VLOOKUP(C55,Active!C$21:E$970,3,FALSE)</f>
        <v>-778.01786117653967</v>
      </c>
      <c r="F55" s="18" t="s">
        <v>164</v>
      </c>
      <c r="G55" t="str">
        <f t="shared" si="10"/>
        <v>52366.3401</v>
      </c>
      <c r="H55" s="120">
        <f t="shared" si="11"/>
        <v>-432</v>
      </c>
      <c r="I55" s="134" t="s">
        <v>328</v>
      </c>
      <c r="J55" s="135" t="s">
        <v>329</v>
      </c>
      <c r="K55" s="134">
        <v>-432</v>
      </c>
      <c r="L55" s="134" t="s">
        <v>330</v>
      </c>
      <c r="M55" s="135" t="s">
        <v>193</v>
      </c>
      <c r="N55" s="135" t="s">
        <v>138</v>
      </c>
      <c r="O55" s="136" t="s">
        <v>306</v>
      </c>
      <c r="P55" s="137" t="s">
        <v>307</v>
      </c>
    </row>
    <row r="56" spans="1:16" ht="12.75" customHeight="1">
      <c r="A56" s="120" t="str">
        <f t="shared" si="6"/>
        <v>IBVS 5313 </v>
      </c>
      <c r="B56" s="18" t="str">
        <f t="shared" si="7"/>
        <v>II</v>
      </c>
      <c r="C56" s="120">
        <f t="shared" si="8"/>
        <v>52366.497000000003</v>
      </c>
      <c r="D56" t="str">
        <f t="shared" si="9"/>
        <v>vis</v>
      </c>
      <c r="E56">
        <f>VLOOKUP(C56,Active!C$21:E$970,3,FALSE)</f>
        <v>-777.51155248635348</v>
      </c>
      <c r="F56" s="18" t="s">
        <v>164</v>
      </c>
      <c r="G56" t="str">
        <f t="shared" si="10"/>
        <v>52366.497</v>
      </c>
      <c r="H56" s="120">
        <f t="shared" si="11"/>
        <v>-431.5</v>
      </c>
      <c r="I56" s="134" t="s">
        <v>331</v>
      </c>
      <c r="J56" s="135" t="s">
        <v>332</v>
      </c>
      <c r="K56" s="134">
        <v>-431.5</v>
      </c>
      <c r="L56" s="134" t="s">
        <v>333</v>
      </c>
      <c r="M56" s="135" t="s">
        <v>193</v>
      </c>
      <c r="N56" s="135" t="s">
        <v>138</v>
      </c>
      <c r="O56" s="136" t="s">
        <v>306</v>
      </c>
      <c r="P56" s="137" t="s">
        <v>307</v>
      </c>
    </row>
    <row r="57" spans="1:16" ht="12.75" customHeight="1">
      <c r="A57" s="120" t="str">
        <f t="shared" si="6"/>
        <v>IBVS 5434 </v>
      </c>
      <c r="B57" s="18" t="str">
        <f t="shared" si="7"/>
        <v>II</v>
      </c>
      <c r="C57" s="120">
        <f t="shared" si="8"/>
        <v>52607.595000000001</v>
      </c>
      <c r="D57" t="str">
        <f t="shared" si="9"/>
        <v>vis</v>
      </c>
      <c r="E57">
        <f>VLOOKUP(C57,Active!C$21:E$970,3,FALSE)</f>
        <v>0.50000000000659672</v>
      </c>
      <c r="F57" s="18" t="s">
        <v>164</v>
      </c>
      <c r="G57" t="str">
        <f t="shared" si="10"/>
        <v>52607.595</v>
      </c>
      <c r="H57" s="120">
        <f t="shared" si="11"/>
        <v>346.5</v>
      </c>
      <c r="I57" s="134" t="s">
        <v>334</v>
      </c>
      <c r="J57" s="135" t="s">
        <v>335</v>
      </c>
      <c r="K57" s="134">
        <v>346.5</v>
      </c>
      <c r="L57" s="134" t="s">
        <v>336</v>
      </c>
      <c r="M57" s="135" t="s">
        <v>193</v>
      </c>
      <c r="N57" s="135" t="s">
        <v>138</v>
      </c>
      <c r="O57" s="136" t="s">
        <v>317</v>
      </c>
      <c r="P57" s="137" t="s">
        <v>337</v>
      </c>
    </row>
    <row r="58" spans="1:16" ht="12.75" customHeight="1">
      <c r="A58" s="120" t="str">
        <f t="shared" si="6"/>
        <v>IBVS 5434 </v>
      </c>
      <c r="B58" s="18" t="str">
        <f t="shared" si="7"/>
        <v>I</v>
      </c>
      <c r="C58" s="120">
        <f t="shared" si="8"/>
        <v>52709.398000000001</v>
      </c>
      <c r="D58" t="str">
        <f t="shared" si="9"/>
        <v>vis</v>
      </c>
      <c r="E58">
        <f>VLOOKUP(C58,Active!C$21:E$970,3,FALSE)</f>
        <v>329.01334344445428</v>
      </c>
      <c r="F58" s="18" t="s">
        <v>164</v>
      </c>
      <c r="G58" t="str">
        <f t="shared" si="10"/>
        <v>52709.3980</v>
      </c>
      <c r="H58" s="120">
        <f t="shared" si="11"/>
        <v>675</v>
      </c>
      <c r="I58" s="134" t="s">
        <v>338</v>
      </c>
      <c r="J58" s="135" t="s">
        <v>339</v>
      </c>
      <c r="K58" s="134">
        <v>675</v>
      </c>
      <c r="L58" s="134" t="s">
        <v>340</v>
      </c>
      <c r="M58" s="135" t="s">
        <v>193</v>
      </c>
      <c r="N58" s="135" t="s">
        <v>138</v>
      </c>
      <c r="O58" s="136" t="s">
        <v>317</v>
      </c>
      <c r="P58" s="137" t="s">
        <v>337</v>
      </c>
    </row>
    <row r="59" spans="1:16" ht="12.75" customHeight="1">
      <c r="A59" s="120" t="str">
        <f t="shared" si="6"/>
        <v>IBVS 5434 </v>
      </c>
      <c r="B59" s="18" t="str">
        <f t="shared" si="7"/>
        <v>II</v>
      </c>
      <c r="C59" s="120">
        <f t="shared" si="8"/>
        <v>52716.375999999997</v>
      </c>
      <c r="D59" t="str">
        <f t="shared" si="9"/>
        <v>vis</v>
      </c>
      <c r="E59">
        <f>VLOOKUP(C59,Active!C$21:E$970,3,FALSE)</f>
        <v>351.53101100389637</v>
      </c>
      <c r="F59" s="18" t="s">
        <v>164</v>
      </c>
      <c r="G59" t="str">
        <f t="shared" si="10"/>
        <v>52716.376</v>
      </c>
      <c r="H59" s="120">
        <f t="shared" si="11"/>
        <v>697.5</v>
      </c>
      <c r="I59" s="134" t="s">
        <v>341</v>
      </c>
      <c r="J59" s="135" t="s">
        <v>342</v>
      </c>
      <c r="K59" s="134">
        <v>697.5</v>
      </c>
      <c r="L59" s="134" t="s">
        <v>343</v>
      </c>
      <c r="M59" s="135" t="s">
        <v>193</v>
      </c>
      <c r="N59" s="135" t="s">
        <v>138</v>
      </c>
      <c r="O59" s="136" t="s">
        <v>317</v>
      </c>
      <c r="P59" s="137" t="s">
        <v>337</v>
      </c>
    </row>
    <row r="60" spans="1:16" ht="12.75" customHeight="1">
      <c r="A60" s="120" t="str">
        <f t="shared" si="6"/>
        <v>IBVS 5434 </v>
      </c>
      <c r="B60" s="18" t="str">
        <f t="shared" si="7"/>
        <v>I</v>
      </c>
      <c r="C60" s="120">
        <f t="shared" si="8"/>
        <v>52716.525800000003</v>
      </c>
      <c r="D60" t="str">
        <f t="shared" si="9"/>
        <v>vis</v>
      </c>
      <c r="E60">
        <f>VLOOKUP(C60,Active!C$21:E$970,3,FALSE)</f>
        <v>352.01440833845544</v>
      </c>
      <c r="F60" s="18" t="s">
        <v>164</v>
      </c>
      <c r="G60" t="str">
        <f t="shared" si="10"/>
        <v>52716.5258</v>
      </c>
      <c r="H60" s="120">
        <f t="shared" si="11"/>
        <v>698</v>
      </c>
      <c r="I60" s="134" t="s">
        <v>344</v>
      </c>
      <c r="J60" s="135" t="s">
        <v>345</v>
      </c>
      <c r="K60" s="134">
        <v>698</v>
      </c>
      <c r="L60" s="134" t="s">
        <v>340</v>
      </c>
      <c r="M60" s="135" t="s">
        <v>193</v>
      </c>
      <c r="N60" s="135" t="s">
        <v>138</v>
      </c>
      <c r="O60" s="136" t="s">
        <v>317</v>
      </c>
      <c r="P60" s="137" t="s">
        <v>337</v>
      </c>
    </row>
    <row r="61" spans="1:16" ht="12.75" customHeight="1">
      <c r="A61" s="120" t="str">
        <f t="shared" si="6"/>
        <v>IBVS 5434 </v>
      </c>
      <c r="B61" s="18" t="str">
        <f t="shared" si="7"/>
        <v>II</v>
      </c>
      <c r="C61" s="120">
        <f t="shared" si="8"/>
        <v>52721.332000000002</v>
      </c>
      <c r="D61" t="str">
        <f t="shared" si="9"/>
        <v>vis</v>
      </c>
      <c r="E61">
        <f>VLOOKUP(C61,Active!C$21:E$970,3,FALSE)</f>
        <v>367.52378263255684</v>
      </c>
      <c r="F61" s="18" t="s">
        <v>164</v>
      </c>
      <c r="G61" t="str">
        <f t="shared" si="10"/>
        <v>52721.3320</v>
      </c>
      <c r="H61" s="120">
        <f t="shared" si="11"/>
        <v>713.5</v>
      </c>
      <c r="I61" s="134" t="s">
        <v>346</v>
      </c>
      <c r="J61" s="135" t="s">
        <v>347</v>
      </c>
      <c r="K61" s="134">
        <v>713.5</v>
      </c>
      <c r="L61" s="134" t="s">
        <v>348</v>
      </c>
      <c r="M61" s="135" t="s">
        <v>193</v>
      </c>
      <c r="N61" s="135" t="s">
        <v>138</v>
      </c>
      <c r="O61" s="136" t="s">
        <v>317</v>
      </c>
      <c r="P61" s="137" t="s">
        <v>337</v>
      </c>
    </row>
    <row r="62" spans="1:16" ht="12.75" customHeight="1">
      <c r="A62" s="120" t="str">
        <f t="shared" si="6"/>
        <v>IBVS 5434 </v>
      </c>
      <c r="B62" s="18" t="str">
        <f t="shared" si="7"/>
        <v>I</v>
      </c>
      <c r="C62" s="120">
        <f t="shared" si="8"/>
        <v>52721.482799999998</v>
      </c>
      <c r="D62" t="str">
        <f t="shared" si="9"/>
        <v>vis</v>
      </c>
      <c r="E62">
        <f>VLOOKUP(C62,Active!C$21:E$970,3,FALSE)</f>
        <v>368.01040691858026</v>
      </c>
      <c r="F62" s="18" t="s">
        <v>164</v>
      </c>
      <c r="G62" t="str">
        <f t="shared" si="10"/>
        <v>52721.4828</v>
      </c>
      <c r="H62" s="120">
        <f t="shared" si="11"/>
        <v>714</v>
      </c>
      <c r="I62" s="134" t="s">
        <v>349</v>
      </c>
      <c r="J62" s="135" t="s">
        <v>350</v>
      </c>
      <c r="K62" s="134">
        <v>714</v>
      </c>
      <c r="L62" s="134" t="s">
        <v>351</v>
      </c>
      <c r="M62" s="135" t="s">
        <v>193</v>
      </c>
      <c r="N62" s="135" t="s">
        <v>138</v>
      </c>
      <c r="O62" s="136" t="s">
        <v>317</v>
      </c>
      <c r="P62" s="137" t="s">
        <v>337</v>
      </c>
    </row>
    <row r="63" spans="1:16" ht="12.75" customHeight="1">
      <c r="A63" s="120" t="str">
        <f t="shared" si="6"/>
        <v>IBVS 5434 </v>
      </c>
      <c r="B63" s="18" t="str">
        <f t="shared" si="7"/>
        <v>II</v>
      </c>
      <c r="C63" s="120">
        <f t="shared" si="8"/>
        <v>52724.428399999997</v>
      </c>
      <c r="D63" t="str">
        <f t="shared" si="9"/>
        <v>vis</v>
      </c>
      <c r="E63">
        <f>VLOOKUP(C63,Active!C$21:E$970,3,FALSE)</f>
        <v>377.51571525379308</v>
      </c>
      <c r="F63" s="18" t="s">
        <v>164</v>
      </c>
      <c r="G63" t="str">
        <f t="shared" si="10"/>
        <v>52724.4284</v>
      </c>
      <c r="H63" s="120">
        <f t="shared" si="11"/>
        <v>723.5</v>
      </c>
      <c r="I63" s="134" t="s">
        <v>352</v>
      </c>
      <c r="J63" s="135" t="s">
        <v>353</v>
      </c>
      <c r="K63" s="134">
        <v>723.5</v>
      </c>
      <c r="L63" s="134" t="s">
        <v>340</v>
      </c>
      <c r="M63" s="135" t="s">
        <v>193</v>
      </c>
      <c r="N63" s="135" t="s">
        <v>138</v>
      </c>
      <c r="O63" s="136" t="s">
        <v>317</v>
      </c>
      <c r="P63" s="137" t="s">
        <v>337</v>
      </c>
    </row>
    <row r="64" spans="1:16" ht="12.75" customHeight="1">
      <c r="A64" s="120" t="str">
        <f t="shared" si="6"/>
        <v>IBVS 5434 </v>
      </c>
      <c r="B64" s="18" t="str">
        <f t="shared" si="7"/>
        <v>I</v>
      </c>
      <c r="C64" s="120">
        <f t="shared" si="8"/>
        <v>52730.469799999999</v>
      </c>
      <c r="D64" t="str">
        <f t="shared" si="9"/>
        <v>vis</v>
      </c>
      <c r="E64">
        <f>VLOOKUP(C64,Active!C$21:E$970,3,FALSE)</f>
        <v>397.01102003936825</v>
      </c>
      <c r="F64" s="18" t="s">
        <v>164</v>
      </c>
      <c r="G64" t="str">
        <f t="shared" si="10"/>
        <v>52730.4698</v>
      </c>
      <c r="H64" s="120">
        <f t="shared" si="11"/>
        <v>743</v>
      </c>
      <c r="I64" s="134" t="s">
        <v>354</v>
      </c>
      <c r="J64" s="135" t="s">
        <v>355</v>
      </c>
      <c r="K64" s="134">
        <v>743</v>
      </c>
      <c r="L64" s="134" t="s">
        <v>356</v>
      </c>
      <c r="M64" s="135" t="s">
        <v>193</v>
      </c>
      <c r="N64" s="135" t="s">
        <v>138</v>
      </c>
      <c r="O64" s="136" t="s">
        <v>317</v>
      </c>
      <c r="P64" s="137" t="s">
        <v>337</v>
      </c>
    </row>
    <row r="65" spans="1:16" ht="12.75" customHeight="1">
      <c r="A65" s="120" t="str">
        <f t="shared" si="6"/>
        <v>IBVS 5684 </v>
      </c>
      <c r="B65" s="18" t="str">
        <f t="shared" si="7"/>
        <v>I</v>
      </c>
      <c r="C65" s="120">
        <f t="shared" si="8"/>
        <v>53036.647599999997</v>
      </c>
      <c r="D65" t="str">
        <f t="shared" si="9"/>
        <v>vis</v>
      </c>
      <c r="E65">
        <f>VLOOKUP(C65,Active!C$21:E$970,3,FALSE)</f>
        <v>1385.0319306850736</v>
      </c>
      <c r="F65" s="18" t="s">
        <v>164</v>
      </c>
      <c r="G65" t="str">
        <f t="shared" si="10"/>
        <v>53036.6476</v>
      </c>
      <c r="H65" s="120">
        <f t="shared" si="11"/>
        <v>1731</v>
      </c>
      <c r="I65" s="134" t="s">
        <v>357</v>
      </c>
      <c r="J65" s="135" t="s">
        <v>358</v>
      </c>
      <c r="K65" s="134">
        <v>1731</v>
      </c>
      <c r="L65" s="134" t="s">
        <v>359</v>
      </c>
      <c r="M65" s="135" t="s">
        <v>193</v>
      </c>
      <c r="N65" s="135" t="s">
        <v>253</v>
      </c>
      <c r="O65" s="136" t="s">
        <v>360</v>
      </c>
      <c r="P65" s="137" t="s">
        <v>361</v>
      </c>
    </row>
    <row r="66" spans="1:16" ht="12.75" customHeight="1">
      <c r="A66" s="120" t="str">
        <f t="shared" si="6"/>
        <v>IBVS 5753 </v>
      </c>
      <c r="B66" s="18" t="str">
        <f t="shared" si="7"/>
        <v>II</v>
      </c>
      <c r="C66" s="120">
        <f t="shared" si="8"/>
        <v>53080.501199999999</v>
      </c>
      <c r="D66" t="str">
        <f t="shared" si="9"/>
        <v>vis</v>
      </c>
      <c r="E66">
        <f>VLOOKUP(C66,Active!C$21:E$970,3,FALSE)</f>
        <v>1526.5453709380738</v>
      </c>
      <c r="F66" s="18" t="s">
        <v>164</v>
      </c>
      <c r="G66" t="str">
        <f t="shared" si="10"/>
        <v>53080.5012</v>
      </c>
      <c r="H66" s="120">
        <f t="shared" si="11"/>
        <v>1872.5</v>
      </c>
      <c r="I66" s="134" t="s">
        <v>362</v>
      </c>
      <c r="J66" s="135" t="s">
        <v>363</v>
      </c>
      <c r="K66" s="134">
        <v>1872.5</v>
      </c>
      <c r="L66" s="134" t="s">
        <v>364</v>
      </c>
      <c r="M66" s="135" t="s">
        <v>193</v>
      </c>
      <c r="N66" s="135" t="s">
        <v>253</v>
      </c>
      <c r="O66" s="136" t="s">
        <v>365</v>
      </c>
      <c r="P66" s="137" t="s">
        <v>366</v>
      </c>
    </row>
    <row r="67" spans="1:16" ht="12.75" customHeight="1">
      <c r="A67" s="120" t="str">
        <f t="shared" si="6"/>
        <v>IBVS 5579 </v>
      </c>
      <c r="B67" s="18" t="str">
        <f t="shared" si="7"/>
        <v>II</v>
      </c>
      <c r="C67" s="120">
        <f t="shared" si="8"/>
        <v>53095.375</v>
      </c>
      <c r="D67" t="str">
        <f t="shared" si="9"/>
        <v>vis</v>
      </c>
      <c r="E67">
        <f>VLOOKUP(C67,Active!C$21:E$970,3,FALSE)</f>
        <v>1574.5424021426986</v>
      </c>
      <c r="F67" s="18" t="s">
        <v>164</v>
      </c>
      <c r="G67" t="str">
        <f t="shared" si="10"/>
        <v>53095.375</v>
      </c>
      <c r="H67" s="120">
        <f t="shared" si="11"/>
        <v>1920.5</v>
      </c>
      <c r="I67" s="134" t="s">
        <v>367</v>
      </c>
      <c r="J67" s="135" t="s">
        <v>368</v>
      </c>
      <c r="K67" s="134">
        <v>1920.5</v>
      </c>
      <c r="L67" s="134" t="s">
        <v>369</v>
      </c>
      <c r="M67" s="135" t="s">
        <v>193</v>
      </c>
      <c r="N67" s="135" t="s">
        <v>138</v>
      </c>
      <c r="O67" s="136" t="s">
        <v>317</v>
      </c>
      <c r="P67" s="137" t="s">
        <v>318</v>
      </c>
    </row>
    <row r="68" spans="1:16" ht="12.75" customHeight="1">
      <c r="A68" s="120" t="str">
        <f t="shared" si="6"/>
        <v>IBVS 5684 </v>
      </c>
      <c r="B68" s="18" t="str">
        <f t="shared" si="7"/>
        <v>II</v>
      </c>
      <c r="C68" s="120">
        <f t="shared" si="8"/>
        <v>53375.521200000003</v>
      </c>
      <c r="D68" t="str">
        <f t="shared" si="9"/>
        <v>vis</v>
      </c>
      <c r="E68">
        <f>VLOOKUP(C68,Active!C$21:E$970,3,FALSE)</f>
        <v>2478.5606021491617</v>
      </c>
      <c r="F68" s="18" t="s">
        <v>164</v>
      </c>
      <c r="G68" t="str">
        <f t="shared" si="10"/>
        <v>53375.5212</v>
      </c>
      <c r="H68" s="120">
        <f t="shared" si="11"/>
        <v>2824.5</v>
      </c>
      <c r="I68" s="134" t="s">
        <v>370</v>
      </c>
      <c r="J68" s="135" t="s">
        <v>371</v>
      </c>
      <c r="K68" s="134">
        <v>2824.5</v>
      </c>
      <c r="L68" s="134" t="s">
        <v>372</v>
      </c>
      <c r="M68" s="135" t="s">
        <v>193</v>
      </c>
      <c r="N68" s="135" t="s">
        <v>253</v>
      </c>
      <c r="O68" s="136" t="s">
        <v>360</v>
      </c>
      <c r="P68" s="137" t="s">
        <v>361</v>
      </c>
    </row>
    <row r="69" spans="1:16" ht="12.75" customHeight="1">
      <c r="A69" s="120" t="str">
        <f t="shared" si="6"/>
        <v>BAVM 178 </v>
      </c>
      <c r="B69" s="18" t="str">
        <f t="shared" si="7"/>
        <v>II</v>
      </c>
      <c r="C69" s="120">
        <f t="shared" si="8"/>
        <v>53407.447500000002</v>
      </c>
      <c r="D69" t="str">
        <f t="shared" si="9"/>
        <v>vis</v>
      </c>
      <c r="E69">
        <f>VLOOKUP(C69,Active!C$21:E$970,3,FALSE)</f>
        <v>2581.5852237890958</v>
      </c>
      <c r="F69" s="18" t="s">
        <v>164</v>
      </c>
      <c r="G69" t="str">
        <f t="shared" si="10"/>
        <v>53407.4475</v>
      </c>
      <c r="H69" s="120">
        <f t="shared" si="11"/>
        <v>2927.5</v>
      </c>
      <c r="I69" s="134" t="s">
        <v>373</v>
      </c>
      <c r="J69" s="135" t="s">
        <v>374</v>
      </c>
      <c r="K69" s="134">
        <v>2927.5</v>
      </c>
      <c r="L69" s="134" t="s">
        <v>375</v>
      </c>
      <c r="M69" s="135" t="s">
        <v>376</v>
      </c>
      <c r="N69" s="135">
        <v>0</v>
      </c>
      <c r="O69" s="136" t="s">
        <v>377</v>
      </c>
      <c r="P69" s="137" t="s">
        <v>378</v>
      </c>
    </row>
    <row r="70" spans="1:16" ht="12.75" customHeight="1">
      <c r="A70" s="120" t="str">
        <f t="shared" si="6"/>
        <v>IBVS 5753 </v>
      </c>
      <c r="B70" s="18" t="str">
        <f t="shared" si="7"/>
        <v>I</v>
      </c>
      <c r="C70" s="120">
        <f t="shared" si="8"/>
        <v>53443.545400000003</v>
      </c>
      <c r="D70" t="str">
        <f t="shared" si="9"/>
        <v>vis</v>
      </c>
      <c r="E70">
        <f>VLOOKUP(C70,Active!C$21:E$970,3,FALSE)</f>
        <v>2698.0713963019252</v>
      </c>
      <c r="F70" s="18" t="s">
        <v>164</v>
      </c>
      <c r="G70" t="str">
        <f t="shared" si="10"/>
        <v>53443.5454</v>
      </c>
      <c r="H70" s="120">
        <f t="shared" si="11"/>
        <v>3044</v>
      </c>
      <c r="I70" s="134" t="s">
        <v>379</v>
      </c>
      <c r="J70" s="135" t="s">
        <v>380</v>
      </c>
      <c r="K70" s="134">
        <v>3044</v>
      </c>
      <c r="L70" s="134" t="s">
        <v>381</v>
      </c>
      <c r="M70" s="135" t="s">
        <v>193</v>
      </c>
      <c r="N70" s="135" t="s">
        <v>253</v>
      </c>
      <c r="O70" s="136" t="s">
        <v>382</v>
      </c>
      <c r="P70" s="137" t="s">
        <v>366</v>
      </c>
    </row>
    <row r="71" spans="1:16" ht="12.75" customHeight="1">
      <c r="A71" s="120" t="str">
        <f t="shared" si="6"/>
        <v>IBVS 5753 </v>
      </c>
      <c r="B71" s="18" t="str">
        <f t="shared" si="7"/>
        <v>II</v>
      </c>
      <c r="C71" s="120">
        <f t="shared" si="8"/>
        <v>53451.4473</v>
      </c>
      <c r="D71" t="str">
        <f t="shared" si="9"/>
        <v>vis</v>
      </c>
      <c r="E71">
        <f>VLOOKUP(C71,Active!C$21:E$970,3,FALSE)</f>
        <v>2723.5704443512236</v>
      </c>
      <c r="F71" s="18" t="s">
        <v>164</v>
      </c>
      <c r="G71" t="str">
        <f t="shared" si="10"/>
        <v>53451.4473</v>
      </c>
      <c r="H71" s="120">
        <f t="shared" si="11"/>
        <v>3069.5</v>
      </c>
      <c r="I71" s="134" t="s">
        <v>383</v>
      </c>
      <c r="J71" s="135" t="s">
        <v>384</v>
      </c>
      <c r="K71" s="134">
        <v>3069.5</v>
      </c>
      <c r="L71" s="134" t="s">
        <v>385</v>
      </c>
      <c r="M71" s="135" t="s">
        <v>193</v>
      </c>
      <c r="N71" s="135" t="s">
        <v>253</v>
      </c>
      <c r="O71" s="136" t="s">
        <v>382</v>
      </c>
      <c r="P71" s="137" t="s">
        <v>366</v>
      </c>
    </row>
    <row r="72" spans="1:16" ht="12.75" customHeight="1">
      <c r="A72" s="120" t="str">
        <f t="shared" si="6"/>
        <v>IBVS 5684 </v>
      </c>
      <c r="B72" s="18" t="str">
        <f t="shared" si="7"/>
        <v>II</v>
      </c>
      <c r="C72" s="120">
        <f t="shared" si="8"/>
        <v>53465.391000000003</v>
      </c>
      <c r="D72" t="str">
        <f t="shared" si="9"/>
        <v>vis</v>
      </c>
      <c r="E72">
        <f>VLOOKUP(C72,Active!C$21:E$970,3,FALSE)</f>
        <v>2768.5660879667112</v>
      </c>
      <c r="F72" s="18" t="s">
        <v>164</v>
      </c>
      <c r="G72" t="str">
        <f t="shared" si="10"/>
        <v>53465.391</v>
      </c>
      <c r="H72" s="120">
        <f t="shared" si="11"/>
        <v>3114.5</v>
      </c>
      <c r="I72" s="134" t="s">
        <v>386</v>
      </c>
      <c r="J72" s="135" t="s">
        <v>387</v>
      </c>
      <c r="K72" s="134">
        <v>3114.5</v>
      </c>
      <c r="L72" s="134" t="s">
        <v>388</v>
      </c>
      <c r="M72" s="135" t="s">
        <v>193</v>
      </c>
      <c r="N72" s="135" t="s">
        <v>253</v>
      </c>
      <c r="O72" s="136" t="s">
        <v>382</v>
      </c>
      <c r="P72" s="137" t="s">
        <v>361</v>
      </c>
    </row>
    <row r="73" spans="1:16" ht="12.75" customHeight="1">
      <c r="A73" s="120" t="str">
        <f t="shared" si="6"/>
        <v>IBVS 5684 </v>
      </c>
      <c r="B73" s="18" t="str">
        <f t="shared" si="7"/>
        <v>I</v>
      </c>
      <c r="C73" s="120">
        <f t="shared" si="8"/>
        <v>53465.554499999998</v>
      </c>
      <c r="D73" t="str">
        <f t="shared" si="9"/>
        <v>vis</v>
      </c>
      <c r="E73">
        <f>VLOOKUP(C73,Active!C$21:E$970,3,FALSE)</f>
        <v>2769.0936945367689</v>
      </c>
      <c r="F73" s="18" t="s">
        <v>164</v>
      </c>
      <c r="G73" t="str">
        <f t="shared" si="10"/>
        <v>53465.5545</v>
      </c>
      <c r="H73" s="120">
        <f t="shared" si="11"/>
        <v>3115</v>
      </c>
      <c r="I73" s="134" t="s">
        <v>389</v>
      </c>
      <c r="J73" s="135" t="s">
        <v>390</v>
      </c>
      <c r="K73" s="134">
        <v>3115</v>
      </c>
      <c r="L73" s="134" t="s">
        <v>391</v>
      </c>
      <c r="M73" s="135" t="s">
        <v>193</v>
      </c>
      <c r="N73" s="135" t="s">
        <v>253</v>
      </c>
      <c r="O73" s="136" t="s">
        <v>382</v>
      </c>
      <c r="P73" s="137" t="s">
        <v>361</v>
      </c>
    </row>
    <row r="74" spans="1:16" ht="12.75" customHeight="1">
      <c r="A74" s="120" t="str">
        <f t="shared" si="6"/>
        <v>IBVS 5753 </v>
      </c>
      <c r="B74" s="18" t="str">
        <f t="shared" si="7"/>
        <v>I</v>
      </c>
      <c r="C74" s="120">
        <f t="shared" si="8"/>
        <v>53767.392999999996</v>
      </c>
      <c r="D74" t="str">
        <f t="shared" si="9"/>
        <v>vis</v>
      </c>
      <c r="E74">
        <f>VLOOKUP(C74,Active!C$21:E$970,3,FALSE)</f>
        <v>3743.1118945432163</v>
      </c>
      <c r="F74" s="18" t="s">
        <v>164</v>
      </c>
      <c r="G74" t="str">
        <f t="shared" si="10"/>
        <v>53767.393</v>
      </c>
      <c r="H74" s="120">
        <f t="shared" si="11"/>
        <v>4089</v>
      </c>
      <c r="I74" s="134" t="s">
        <v>392</v>
      </c>
      <c r="J74" s="135" t="s">
        <v>393</v>
      </c>
      <c r="K74" s="134">
        <v>4089</v>
      </c>
      <c r="L74" s="134" t="s">
        <v>394</v>
      </c>
      <c r="M74" s="135" t="s">
        <v>193</v>
      </c>
      <c r="N74" s="135" t="s">
        <v>253</v>
      </c>
      <c r="O74" s="136" t="s">
        <v>382</v>
      </c>
      <c r="P74" s="137" t="s">
        <v>366</v>
      </c>
    </row>
    <row r="75" spans="1:16" ht="12.75" customHeight="1">
      <c r="A75" s="120" t="str">
        <f t="shared" ref="A75:A106" si="12">P75</f>
        <v>BAVM 178 </v>
      </c>
      <c r="B75" s="18" t="str">
        <f t="shared" ref="B75:B106" si="13">IF(H75=INT(H75),"I","II")</f>
        <v>II</v>
      </c>
      <c r="C75" s="120">
        <f t="shared" ref="C75:C106" si="14">1*G75</f>
        <v>53814.345699999998</v>
      </c>
      <c r="D75" t="str">
        <f t="shared" ref="D75:D106" si="15">VLOOKUP(F75,I$1:J$5,2,FALSE)</f>
        <v>vis</v>
      </c>
      <c r="E75">
        <f>VLOOKUP(C75,Active!C$21:E$970,3,FALSE)</f>
        <v>3894.6259801865144</v>
      </c>
      <c r="F75" s="18" t="s">
        <v>164</v>
      </c>
      <c r="G75" t="str">
        <f t="shared" ref="G75:G106" si="16">MID(I75,3,LEN(I75)-3)</f>
        <v>53814.3457</v>
      </c>
      <c r="H75" s="120">
        <f t="shared" ref="H75:H106" si="17">1*K75</f>
        <v>4240.5</v>
      </c>
      <c r="I75" s="134" t="s">
        <v>395</v>
      </c>
      <c r="J75" s="135" t="s">
        <v>396</v>
      </c>
      <c r="K75" s="134">
        <v>4240.5</v>
      </c>
      <c r="L75" s="134" t="s">
        <v>397</v>
      </c>
      <c r="M75" s="135" t="s">
        <v>376</v>
      </c>
      <c r="N75" s="135">
        <v>0</v>
      </c>
      <c r="O75" s="136" t="s">
        <v>398</v>
      </c>
      <c r="P75" s="137" t="s">
        <v>378</v>
      </c>
    </row>
    <row r="76" spans="1:16" ht="12.75" customHeight="1">
      <c r="A76" s="120" t="str">
        <f t="shared" si="12"/>
        <v>IBVS 5753 </v>
      </c>
      <c r="B76" s="18" t="str">
        <f t="shared" si="13"/>
        <v>II</v>
      </c>
      <c r="C76" s="120">
        <f t="shared" si="14"/>
        <v>53815.583400000003</v>
      </c>
      <c r="D76" t="str">
        <f t="shared" si="15"/>
        <v>vis</v>
      </c>
      <c r="E76">
        <f>VLOOKUP(C76,Active!C$21:E$970,3,FALSE)</f>
        <v>3898.6199780567431</v>
      </c>
      <c r="F76" s="18" t="s">
        <v>164</v>
      </c>
      <c r="G76" t="str">
        <f t="shared" si="16"/>
        <v>53815.5834</v>
      </c>
      <c r="H76" s="120">
        <f t="shared" si="17"/>
        <v>4244.5</v>
      </c>
      <c r="I76" s="134" t="s">
        <v>399</v>
      </c>
      <c r="J76" s="135" t="s">
        <v>400</v>
      </c>
      <c r="K76" s="134">
        <v>4244.5</v>
      </c>
      <c r="L76" s="134" t="s">
        <v>401</v>
      </c>
      <c r="M76" s="135" t="s">
        <v>193</v>
      </c>
      <c r="N76" s="135" t="s">
        <v>253</v>
      </c>
      <c r="O76" s="136" t="s">
        <v>382</v>
      </c>
      <c r="P76" s="137" t="s">
        <v>366</v>
      </c>
    </row>
    <row r="77" spans="1:16" ht="12.75" customHeight="1">
      <c r="A77" s="120" t="str">
        <f t="shared" si="12"/>
        <v>IBVS 5753 </v>
      </c>
      <c r="B77" s="18" t="str">
        <f t="shared" si="13"/>
        <v>I</v>
      </c>
      <c r="C77" s="120">
        <f t="shared" si="14"/>
        <v>53819.4545</v>
      </c>
      <c r="D77" t="str">
        <f t="shared" si="15"/>
        <v>PE</v>
      </c>
      <c r="E77">
        <f>VLOOKUP(C77,Active!C$21:E$970,3,FALSE)</f>
        <v>3911.1118300041971</v>
      </c>
      <c r="F77" s="18" t="str">
        <f>LEFT(M77,1)</f>
        <v>E</v>
      </c>
      <c r="G77" t="str">
        <f t="shared" si="16"/>
        <v>53819.4545</v>
      </c>
      <c r="H77" s="120">
        <f t="shared" si="17"/>
        <v>4257</v>
      </c>
      <c r="I77" s="134" t="s">
        <v>402</v>
      </c>
      <c r="J77" s="135" t="s">
        <v>403</v>
      </c>
      <c r="K77" s="134">
        <v>4257</v>
      </c>
      <c r="L77" s="134" t="s">
        <v>404</v>
      </c>
      <c r="M77" s="135" t="s">
        <v>193</v>
      </c>
      <c r="N77" s="135" t="s">
        <v>253</v>
      </c>
      <c r="O77" s="136" t="s">
        <v>382</v>
      </c>
      <c r="P77" s="137" t="s">
        <v>366</v>
      </c>
    </row>
    <row r="78" spans="1:16" ht="12.75" customHeight="1">
      <c r="A78" s="120" t="str">
        <f t="shared" si="12"/>
        <v>IBVS 5753 </v>
      </c>
      <c r="B78" s="18" t="str">
        <f t="shared" si="13"/>
        <v>II</v>
      </c>
      <c r="C78" s="120">
        <f t="shared" si="14"/>
        <v>53822.401100000003</v>
      </c>
      <c r="D78" t="str">
        <f t="shared" si="15"/>
        <v>PE</v>
      </c>
      <c r="E78">
        <f>VLOOKUP(C78,Active!C$21:E$970,3,FALSE)</f>
        <v>3920.6203652909217</v>
      </c>
      <c r="F78" s="18" t="str">
        <f>LEFT(M78,1)</f>
        <v>E</v>
      </c>
      <c r="G78" t="str">
        <f t="shared" si="16"/>
        <v>53822.4011</v>
      </c>
      <c r="H78" s="120">
        <f t="shared" si="17"/>
        <v>4266.5</v>
      </c>
      <c r="I78" s="134" t="s">
        <v>405</v>
      </c>
      <c r="J78" s="135" t="s">
        <v>406</v>
      </c>
      <c r="K78" s="134">
        <v>4266.5</v>
      </c>
      <c r="L78" s="134" t="s">
        <v>407</v>
      </c>
      <c r="M78" s="135" t="s">
        <v>193</v>
      </c>
      <c r="N78" s="135" t="s">
        <v>253</v>
      </c>
      <c r="O78" s="136" t="s">
        <v>382</v>
      </c>
      <c r="P78" s="137" t="s">
        <v>366</v>
      </c>
    </row>
    <row r="79" spans="1:16" ht="12.75" customHeight="1">
      <c r="A79" s="120" t="str">
        <f t="shared" si="12"/>
        <v>IBVS 5753 </v>
      </c>
      <c r="B79" s="18" t="str">
        <f t="shared" si="13"/>
        <v>II</v>
      </c>
      <c r="C79" s="120">
        <f t="shared" si="14"/>
        <v>53861.443500000001</v>
      </c>
      <c r="D79" t="str">
        <f t="shared" si="15"/>
        <v>PE</v>
      </c>
      <c r="E79">
        <f>VLOOKUP(C79,Active!C$21:E$970,3,FALSE)</f>
        <v>4046.6082964923107</v>
      </c>
      <c r="F79" s="18" t="str">
        <f>LEFT(M79,1)</f>
        <v>E</v>
      </c>
      <c r="G79" t="str">
        <f t="shared" si="16"/>
        <v>53861.4435</v>
      </c>
      <c r="H79" s="120">
        <f t="shared" si="17"/>
        <v>4392.5</v>
      </c>
      <c r="I79" s="134" t="s">
        <v>408</v>
      </c>
      <c r="J79" s="135" t="s">
        <v>409</v>
      </c>
      <c r="K79" s="134">
        <v>4392.5</v>
      </c>
      <c r="L79" s="134" t="s">
        <v>410</v>
      </c>
      <c r="M79" s="135" t="s">
        <v>193</v>
      </c>
      <c r="N79" s="135" t="s">
        <v>253</v>
      </c>
      <c r="O79" s="136" t="s">
        <v>382</v>
      </c>
      <c r="P79" s="137" t="s">
        <v>366</v>
      </c>
    </row>
    <row r="80" spans="1:16" ht="12.75" customHeight="1">
      <c r="A80" s="120" t="str">
        <f t="shared" si="12"/>
        <v>BAVM 201 </v>
      </c>
      <c r="B80" s="18" t="str">
        <f t="shared" si="13"/>
        <v>II</v>
      </c>
      <c r="C80" s="120">
        <f t="shared" si="14"/>
        <v>54173.522299999997</v>
      </c>
      <c r="D80" t="str">
        <f t="shared" si="15"/>
        <v>CCD</v>
      </c>
      <c r="E80">
        <f>VLOOKUP(C80,Active!C$21:E$970,3,FALSE)</f>
        <v>5053.6714479331304</v>
      </c>
      <c r="F80" s="18" t="str">
        <f>LEFT(M80,1)</f>
        <v>C</v>
      </c>
      <c r="G80" t="str">
        <f t="shared" si="16"/>
        <v>54173.5223</v>
      </c>
      <c r="H80" s="120">
        <f t="shared" si="17"/>
        <v>5399.5</v>
      </c>
      <c r="I80" s="134" t="s">
        <v>411</v>
      </c>
      <c r="J80" s="135" t="s">
        <v>412</v>
      </c>
      <c r="K80" s="134">
        <v>5399.5</v>
      </c>
      <c r="L80" s="134" t="s">
        <v>413</v>
      </c>
      <c r="M80" s="135" t="s">
        <v>376</v>
      </c>
      <c r="N80" s="135"/>
      <c r="O80" s="136" t="s">
        <v>414</v>
      </c>
      <c r="P80" s="137" t="s">
        <v>415</v>
      </c>
    </row>
    <row r="81" spans="1:16" ht="12.75" customHeight="1">
      <c r="A81" s="120" t="str">
        <f t="shared" si="12"/>
        <v>IBVS 5835 </v>
      </c>
      <c r="B81" s="18" t="str">
        <f t="shared" si="13"/>
        <v>I</v>
      </c>
      <c r="C81" s="120">
        <f t="shared" si="14"/>
        <v>54176.456599999998</v>
      </c>
      <c r="D81" t="str">
        <f t="shared" si="15"/>
        <v>CCD</v>
      </c>
      <c r="E81">
        <f>VLOOKUP(C81,Active!C$21:E$970,3,FALSE)</f>
        <v>5063.1402917164114</v>
      </c>
      <c r="F81" s="18" t="str">
        <f>LEFT(M81,1)</f>
        <v>C</v>
      </c>
      <c r="G81" t="str">
        <f t="shared" si="16"/>
        <v>54176.4566</v>
      </c>
      <c r="H81" s="120">
        <f t="shared" si="17"/>
        <v>5409</v>
      </c>
      <c r="I81" s="134" t="s">
        <v>416</v>
      </c>
      <c r="J81" s="135" t="s">
        <v>417</v>
      </c>
      <c r="K81" s="134">
        <v>5409</v>
      </c>
      <c r="L81" s="134" t="s">
        <v>418</v>
      </c>
      <c r="M81" s="135" t="s">
        <v>376</v>
      </c>
      <c r="N81" s="135" t="s">
        <v>138</v>
      </c>
      <c r="O81" s="136" t="s">
        <v>317</v>
      </c>
      <c r="P81" s="137" t="s">
        <v>419</v>
      </c>
    </row>
    <row r="82" spans="1:16" ht="12.75" customHeight="1">
      <c r="A82" s="120" t="str">
        <f t="shared" si="12"/>
        <v>IBVS 5835 </v>
      </c>
      <c r="B82" s="18" t="str">
        <f t="shared" si="13"/>
        <v>II</v>
      </c>
      <c r="C82" s="120">
        <f t="shared" si="14"/>
        <v>54176.620999999999</v>
      </c>
      <c r="D82" t="str">
        <f t="shared" si="15"/>
        <v>vis</v>
      </c>
      <c r="E82">
        <f>VLOOKUP(C82,Active!C$21:E$970,3,FALSE)</f>
        <v>5063.6708025428379</v>
      </c>
      <c r="F82" s="18" t="s">
        <v>164</v>
      </c>
      <c r="G82" t="str">
        <f t="shared" si="16"/>
        <v>54176.621</v>
      </c>
      <c r="H82" s="120">
        <f t="shared" si="17"/>
        <v>5409.5</v>
      </c>
      <c r="I82" s="134" t="s">
        <v>420</v>
      </c>
      <c r="J82" s="135" t="s">
        <v>421</v>
      </c>
      <c r="K82" s="134">
        <v>5409.5</v>
      </c>
      <c r="L82" s="134" t="s">
        <v>388</v>
      </c>
      <c r="M82" s="135" t="s">
        <v>376</v>
      </c>
      <c r="N82" s="135" t="s">
        <v>138</v>
      </c>
      <c r="O82" s="136" t="s">
        <v>317</v>
      </c>
      <c r="P82" s="137" t="s">
        <v>419</v>
      </c>
    </row>
    <row r="83" spans="1:16" ht="12.75" customHeight="1">
      <c r="A83" s="120" t="str">
        <f t="shared" si="12"/>
        <v>IBVS 5835 </v>
      </c>
      <c r="B83" s="18" t="str">
        <f t="shared" si="13"/>
        <v>II</v>
      </c>
      <c r="C83" s="120">
        <f t="shared" si="14"/>
        <v>54214.424500000001</v>
      </c>
      <c r="D83" t="str">
        <f t="shared" si="15"/>
        <v>vis</v>
      </c>
      <c r="E83">
        <f>VLOOKUP(C83,Active!C$21:E$970,3,FALSE)</f>
        <v>5185.6608635322273</v>
      </c>
      <c r="F83" s="18" t="s">
        <v>164</v>
      </c>
      <c r="G83" t="str">
        <f t="shared" si="16"/>
        <v>54214.4245</v>
      </c>
      <c r="H83" s="120">
        <f t="shared" si="17"/>
        <v>5531.5</v>
      </c>
      <c r="I83" s="134" t="s">
        <v>422</v>
      </c>
      <c r="J83" s="135" t="s">
        <v>423</v>
      </c>
      <c r="K83" s="134">
        <v>5531.5</v>
      </c>
      <c r="L83" s="134" t="s">
        <v>424</v>
      </c>
      <c r="M83" s="135" t="s">
        <v>376</v>
      </c>
      <c r="N83" s="135" t="s">
        <v>425</v>
      </c>
      <c r="O83" s="136" t="s">
        <v>317</v>
      </c>
      <c r="P83" s="137" t="s">
        <v>419</v>
      </c>
    </row>
    <row r="84" spans="1:16" ht="12.75" customHeight="1">
      <c r="A84" s="120" t="str">
        <f t="shared" si="12"/>
        <v>IBVS 5835 </v>
      </c>
      <c r="B84" s="18" t="str">
        <f t="shared" si="13"/>
        <v>I</v>
      </c>
      <c r="C84" s="120">
        <f t="shared" si="14"/>
        <v>54214.584000000003</v>
      </c>
      <c r="D84" t="str">
        <f t="shared" si="15"/>
        <v>vis</v>
      </c>
      <c r="E84">
        <f>VLOOKUP(C84,Active!C$21:E$970,3,FALSE)</f>
        <v>5186.1755622963101</v>
      </c>
      <c r="F84" s="18" t="s">
        <v>164</v>
      </c>
      <c r="G84" t="str">
        <f t="shared" si="16"/>
        <v>54214.584</v>
      </c>
      <c r="H84" s="120">
        <f t="shared" si="17"/>
        <v>5532</v>
      </c>
      <c r="I84" s="134" t="s">
        <v>426</v>
      </c>
      <c r="J84" s="135" t="s">
        <v>427</v>
      </c>
      <c r="K84" s="134">
        <v>5532</v>
      </c>
      <c r="L84" s="134" t="s">
        <v>388</v>
      </c>
      <c r="M84" s="135" t="s">
        <v>376</v>
      </c>
      <c r="N84" s="135" t="s">
        <v>164</v>
      </c>
      <c r="O84" s="136" t="s">
        <v>317</v>
      </c>
      <c r="P84" s="137" t="s">
        <v>419</v>
      </c>
    </row>
    <row r="85" spans="1:16" ht="12.75" customHeight="1">
      <c r="A85" s="120" t="str">
        <f t="shared" si="12"/>
        <v>IBVS 5835 </v>
      </c>
      <c r="B85" s="18" t="str">
        <f t="shared" si="13"/>
        <v>II</v>
      </c>
      <c r="C85" s="120">
        <f t="shared" si="14"/>
        <v>54544.476799999997</v>
      </c>
      <c r="D85" t="str">
        <f t="shared" si="15"/>
        <v>vis</v>
      </c>
      <c r="E85">
        <f>VLOOKUP(C85,Active!C$21:E$970,3,FALSE)</f>
        <v>6250.7236277388674</v>
      </c>
      <c r="F85" s="18" t="s">
        <v>164</v>
      </c>
      <c r="G85" t="str">
        <f t="shared" si="16"/>
        <v>54544.4768</v>
      </c>
      <c r="H85" s="120">
        <f t="shared" si="17"/>
        <v>6596.5</v>
      </c>
      <c r="I85" s="134" t="s">
        <v>428</v>
      </c>
      <c r="J85" s="135" t="s">
        <v>429</v>
      </c>
      <c r="K85" s="134">
        <v>6596.5</v>
      </c>
      <c r="L85" s="134" t="s">
        <v>430</v>
      </c>
      <c r="M85" s="135" t="s">
        <v>376</v>
      </c>
      <c r="N85" s="135" t="s">
        <v>138</v>
      </c>
      <c r="O85" s="136" t="s">
        <v>317</v>
      </c>
      <c r="P85" s="137" t="s">
        <v>419</v>
      </c>
    </row>
    <row r="86" spans="1:16" ht="12.75" customHeight="1">
      <c r="A86" s="120" t="str">
        <f t="shared" si="12"/>
        <v>IBVS 5835 </v>
      </c>
      <c r="B86" s="18" t="str">
        <f t="shared" si="13"/>
        <v>I</v>
      </c>
      <c r="C86" s="120">
        <f t="shared" si="14"/>
        <v>54544.629000000001</v>
      </c>
      <c r="D86" t="str">
        <f t="shared" si="15"/>
        <v>vis</v>
      </c>
      <c r="E86">
        <f>VLOOKUP(C86,Active!C$21:E$970,3,FALSE)</f>
        <v>6251.2147697570163</v>
      </c>
      <c r="F86" s="18" t="s">
        <v>164</v>
      </c>
      <c r="G86" t="str">
        <f t="shared" si="16"/>
        <v>54544.629</v>
      </c>
      <c r="H86" s="120">
        <f t="shared" si="17"/>
        <v>6597</v>
      </c>
      <c r="I86" s="134" t="s">
        <v>431</v>
      </c>
      <c r="J86" s="135" t="s">
        <v>432</v>
      </c>
      <c r="K86" s="134">
        <v>6597</v>
      </c>
      <c r="L86" s="134" t="s">
        <v>433</v>
      </c>
      <c r="M86" s="135" t="s">
        <v>376</v>
      </c>
      <c r="N86" s="135" t="s">
        <v>138</v>
      </c>
      <c r="O86" s="136" t="s">
        <v>317</v>
      </c>
      <c r="P86" s="137" t="s">
        <v>419</v>
      </c>
    </row>
    <row r="87" spans="1:16" ht="12.75" customHeight="1">
      <c r="A87" s="120" t="str">
        <f t="shared" si="12"/>
        <v>BAVM 201 </v>
      </c>
      <c r="B87" s="18" t="str">
        <f t="shared" si="13"/>
        <v>I</v>
      </c>
      <c r="C87" s="120">
        <f t="shared" si="14"/>
        <v>54595.455399999999</v>
      </c>
      <c r="D87" t="str">
        <f t="shared" si="15"/>
        <v>vis</v>
      </c>
      <c r="E87">
        <f>VLOOKUP(C87,Active!C$21:E$970,3,FALSE)</f>
        <v>6415.2290974216648</v>
      </c>
      <c r="F87" s="18" t="s">
        <v>164</v>
      </c>
      <c r="G87" t="str">
        <f t="shared" si="16"/>
        <v>54595.4554</v>
      </c>
      <c r="H87" s="120">
        <f t="shared" si="17"/>
        <v>6761</v>
      </c>
      <c r="I87" s="134" t="s">
        <v>434</v>
      </c>
      <c r="J87" s="135" t="s">
        <v>435</v>
      </c>
      <c r="K87" s="134">
        <v>6761</v>
      </c>
      <c r="L87" s="134" t="s">
        <v>436</v>
      </c>
      <c r="M87" s="135" t="s">
        <v>376</v>
      </c>
      <c r="N87" s="135" t="s">
        <v>437</v>
      </c>
      <c r="O87" s="136" t="s">
        <v>438</v>
      </c>
      <c r="P87" s="137" t="s">
        <v>415</v>
      </c>
    </row>
    <row r="88" spans="1:16" ht="12.75" customHeight="1">
      <c r="A88" s="120" t="str">
        <f t="shared" si="12"/>
        <v>BAVM 209 </v>
      </c>
      <c r="B88" s="18" t="str">
        <f t="shared" si="13"/>
        <v>II</v>
      </c>
      <c r="C88" s="120">
        <f t="shared" si="14"/>
        <v>54844.460899999998</v>
      </c>
      <c r="D88" t="str">
        <f t="shared" si="15"/>
        <v>vis</v>
      </c>
      <c r="E88">
        <f>VLOOKUP(C88,Active!C$21:E$970,3,FALSE)</f>
        <v>7218.7577688857309</v>
      </c>
      <c r="F88" s="18" t="s">
        <v>164</v>
      </c>
      <c r="G88" t="str">
        <f t="shared" si="16"/>
        <v>54844.4609</v>
      </c>
      <c r="H88" s="120">
        <f t="shared" si="17"/>
        <v>7564.5</v>
      </c>
      <c r="I88" s="134" t="s">
        <v>439</v>
      </c>
      <c r="J88" s="135" t="s">
        <v>440</v>
      </c>
      <c r="K88" s="134">
        <v>7564.5</v>
      </c>
      <c r="L88" s="134" t="s">
        <v>441</v>
      </c>
      <c r="M88" s="135" t="s">
        <v>376</v>
      </c>
      <c r="N88" s="135" t="s">
        <v>164</v>
      </c>
      <c r="O88" s="136" t="s">
        <v>398</v>
      </c>
      <c r="P88" s="137" t="s">
        <v>442</v>
      </c>
    </row>
    <row r="89" spans="1:16" ht="12.75" customHeight="1">
      <c r="A89" s="120" t="str">
        <f t="shared" si="12"/>
        <v>BAVM 209 </v>
      </c>
      <c r="B89" s="18" t="str">
        <f t="shared" si="13"/>
        <v>I</v>
      </c>
      <c r="C89" s="120">
        <f t="shared" si="14"/>
        <v>54866.313800000004</v>
      </c>
      <c r="D89" t="str">
        <f t="shared" si="15"/>
        <v>vis</v>
      </c>
      <c r="E89">
        <f>VLOOKUP(C89,Active!C$21:E$970,3,FALSE)</f>
        <v>7289.2760172964745</v>
      </c>
      <c r="F89" s="18" t="s">
        <v>164</v>
      </c>
      <c r="G89" t="str">
        <f t="shared" si="16"/>
        <v>54866.3138</v>
      </c>
      <c r="H89" s="120">
        <f t="shared" si="17"/>
        <v>7635</v>
      </c>
      <c r="I89" s="134" t="s">
        <v>443</v>
      </c>
      <c r="J89" s="135" t="s">
        <v>444</v>
      </c>
      <c r="K89" s="134">
        <v>7635</v>
      </c>
      <c r="L89" s="134" t="s">
        <v>445</v>
      </c>
      <c r="M89" s="135" t="s">
        <v>376</v>
      </c>
      <c r="N89" s="135" t="s">
        <v>437</v>
      </c>
      <c r="O89" s="136" t="s">
        <v>438</v>
      </c>
      <c r="P89" s="137" t="s">
        <v>442</v>
      </c>
    </row>
    <row r="90" spans="1:16" ht="12.75" customHeight="1">
      <c r="A90" s="120" t="str">
        <f t="shared" si="12"/>
        <v>IBVS 5929 </v>
      </c>
      <c r="B90" s="18" t="str">
        <f t="shared" si="13"/>
        <v>II</v>
      </c>
      <c r="C90" s="120">
        <f t="shared" si="14"/>
        <v>54884.750500000002</v>
      </c>
      <c r="D90" t="str">
        <f t="shared" si="15"/>
        <v>vis</v>
      </c>
      <c r="E90">
        <f>VLOOKUP(C90,Active!C$21:E$970,3,FALSE)</f>
        <v>7348.7703539965887</v>
      </c>
      <c r="F90" s="18" t="s">
        <v>164</v>
      </c>
      <c r="G90" t="str">
        <f t="shared" si="16"/>
        <v>54884.7505</v>
      </c>
      <c r="H90" s="120">
        <f t="shared" si="17"/>
        <v>7694.5</v>
      </c>
      <c r="I90" s="134" t="s">
        <v>446</v>
      </c>
      <c r="J90" s="135" t="s">
        <v>447</v>
      </c>
      <c r="K90" s="134">
        <v>7694.5</v>
      </c>
      <c r="L90" s="134" t="s">
        <v>448</v>
      </c>
      <c r="M90" s="135" t="s">
        <v>376</v>
      </c>
      <c r="N90" s="135" t="s">
        <v>99</v>
      </c>
      <c r="O90" s="136" t="s">
        <v>449</v>
      </c>
      <c r="P90" s="137" t="s">
        <v>450</v>
      </c>
    </row>
    <row r="91" spans="1:16" ht="12.75" customHeight="1">
      <c r="A91" s="120" t="str">
        <f t="shared" si="12"/>
        <v>IBVS 5979 </v>
      </c>
      <c r="B91" s="18" t="str">
        <f t="shared" si="13"/>
        <v>I</v>
      </c>
      <c r="C91" s="120">
        <f t="shared" si="14"/>
        <v>54910.316899999998</v>
      </c>
      <c r="D91" t="str">
        <f t="shared" si="15"/>
        <v>vis</v>
      </c>
      <c r="E91">
        <f>VLOOKUP(C91,Active!C$21:E$970,3,FALSE)</f>
        <v>7431.2718867985377</v>
      </c>
      <c r="F91" s="18" t="s">
        <v>164</v>
      </c>
      <c r="G91" t="str">
        <f t="shared" si="16"/>
        <v>54910.3169</v>
      </c>
      <c r="H91" s="120">
        <f t="shared" si="17"/>
        <v>7777</v>
      </c>
      <c r="I91" s="134" t="s">
        <v>451</v>
      </c>
      <c r="J91" s="135" t="s">
        <v>452</v>
      </c>
      <c r="K91" s="134">
        <v>7777</v>
      </c>
      <c r="L91" s="134" t="s">
        <v>453</v>
      </c>
      <c r="M91" s="135" t="s">
        <v>376</v>
      </c>
      <c r="N91" s="135" t="s">
        <v>454</v>
      </c>
      <c r="O91" s="136" t="s">
        <v>317</v>
      </c>
      <c r="P91" s="137" t="s">
        <v>455</v>
      </c>
    </row>
    <row r="92" spans="1:16" ht="12.75" customHeight="1">
      <c r="A92" s="120" t="str">
        <f t="shared" si="12"/>
        <v>IBVS 5979 </v>
      </c>
      <c r="B92" s="18" t="str">
        <f t="shared" si="13"/>
        <v>II</v>
      </c>
      <c r="C92" s="120">
        <f t="shared" si="14"/>
        <v>54910.468500000003</v>
      </c>
      <c r="D92" t="str">
        <f t="shared" si="15"/>
        <v>vis</v>
      </c>
      <c r="E92">
        <f>VLOOKUP(C92,Active!C$21:E$970,3,FALSE)</f>
        <v>7431.7610926457892</v>
      </c>
      <c r="F92" s="18" t="s">
        <v>164</v>
      </c>
      <c r="G92" t="str">
        <f t="shared" si="16"/>
        <v>54910.4685</v>
      </c>
      <c r="H92" s="120">
        <f t="shared" si="17"/>
        <v>7777.5</v>
      </c>
      <c r="I92" s="134" t="s">
        <v>456</v>
      </c>
      <c r="J92" s="135" t="s">
        <v>457</v>
      </c>
      <c r="K92" s="134">
        <v>7777.5</v>
      </c>
      <c r="L92" s="134" t="s">
        <v>458</v>
      </c>
      <c r="M92" s="135" t="s">
        <v>376</v>
      </c>
      <c r="N92" s="135" t="s">
        <v>454</v>
      </c>
      <c r="O92" s="136" t="s">
        <v>317</v>
      </c>
      <c r="P92" s="137" t="s">
        <v>455</v>
      </c>
    </row>
    <row r="93" spans="1:16" ht="12.75" customHeight="1">
      <c r="A93" s="120" t="str">
        <f t="shared" si="12"/>
        <v>IBVS 5979 </v>
      </c>
      <c r="B93" s="18" t="str">
        <f t="shared" si="13"/>
        <v>I</v>
      </c>
      <c r="C93" s="120">
        <f t="shared" si="14"/>
        <v>54910.628599999996</v>
      </c>
      <c r="D93" t="str">
        <f t="shared" si="15"/>
        <v>vis</v>
      </c>
      <c r="E93">
        <f>VLOOKUP(C93,Active!C$21:E$970,3,FALSE)</f>
        <v>7432.2777275807457</v>
      </c>
      <c r="F93" s="18" t="s">
        <v>164</v>
      </c>
      <c r="G93" t="str">
        <f t="shared" si="16"/>
        <v>54910.6286</v>
      </c>
      <c r="H93" s="120">
        <f t="shared" si="17"/>
        <v>7778</v>
      </c>
      <c r="I93" s="134" t="s">
        <v>459</v>
      </c>
      <c r="J93" s="135" t="s">
        <v>460</v>
      </c>
      <c r="K93" s="134">
        <v>7778</v>
      </c>
      <c r="L93" s="134" t="s">
        <v>430</v>
      </c>
      <c r="M93" s="135" t="s">
        <v>376</v>
      </c>
      <c r="N93" s="135" t="s">
        <v>454</v>
      </c>
      <c r="O93" s="136" t="s">
        <v>317</v>
      </c>
      <c r="P93" s="137" t="s">
        <v>455</v>
      </c>
    </row>
    <row r="94" spans="1:16" ht="12.75" customHeight="1">
      <c r="A94" s="120" t="str">
        <f t="shared" si="12"/>
        <v>BAVM 214 </v>
      </c>
      <c r="B94" s="18" t="str">
        <f t="shared" si="13"/>
        <v>II</v>
      </c>
      <c r="C94" s="120">
        <f t="shared" si="14"/>
        <v>55260.3514</v>
      </c>
      <c r="D94" t="str">
        <f t="shared" si="15"/>
        <v>vis</v>
      </c>
      <c r="E94">
        <f>VLOOKUP(C94,Active!C$21:E$970,3,FALSE)</f>
        <v>8560.8162412468955</v>
      </c>
      <c r="F94" s="18" t="s">
        <v>164</v>
      </c>
      <c r="G94" t="str">
        <f t="shared" si="16"/>
        <v>55260.3514</v>
      </c>
      <c r="H94" s="120">
        <f t="shared" si="17"/>
        <v>8906.5</v>
      </c>
      <c r="I94" s="134" t="s">
        <v>461</v>
      </c>
      <c r="J94" s="135" t="s">
        <v>462</v>
      </c>
      <c r="K94" s="134">
        <v>8906.5</v>
      </c>
      <c r="L94" s="134" t="s">
        <v>463</v>
      </c>
      <c r="M94" s="135" t="s">
        <v>376</v>
      </c>
      <c r="N94" s="135" t="s">
        <v>437</v>
      </c>
      <c r="O94" s="136" t="s">
        <v>438</v>
      </c>
      <c r="P94" s="137" t="s">
        <v>464</v>
      </c>
    </row>
    <row r="95" spans="1:16" ht="12.75" customHeight="1">
      <c r="A95" s="120" t="str">
        <f t="shared" si="12"/>
        <v>OEJV 0160 </v>
      </c>
      <c r="B95" s="18" t="str">
        <f t="shared" si="13"/>
        <v>II</v>
      </c>
      <c r="C95" s="120">
        <f t="shared" si="14"/>
        <v>55621.39142</v>
      </c>
      <c r="D95" t="str">
        <f t="shared" si="15"/>
        <v>vis</v>
      </c>
      <c r="E95">
        <f>VLOOKUP(C95,Active!C$21:E$970,3,FALSE)</f>
        <v>9725.8748749556325</v>
      </c>
      <c r="F95" s="18" t="s">
        <v>164</v>
      </c>
      <c r="G95" t="str">
        <f t="shared" si="16"/>
        <v>55621.39142</v>
      </c>
      <c r="H95" s="120">
        <f t="shared" si="17"/>
        <v>10071.5</v>
      </c>
      <c r="I95" s="134" t="s">
        <v>465</v>
      </c>
      <c r="J95" s="135" t="s">
        <v>466</v>
      </c>
      <c r="K95" s="134">
        <v>10071.5</v>
      </c>
      <c r="L95" s="134" t="s">
        <v>467</v>
      </c>
      <c r="M95" s="135" t="s">
        <v>376</v>
      </c>
      <c r="N95" s="135" t="s">
        <v>138</v>
      </c>
      <c r="O95" s="136" t="s">
        <v>468</v>
      </c>
      <c r="P95" s="137" t="s">
        <v>469</v>
      </c>
    </row>
    <row r="96" spans="1:16" ht="12.75" customHeight="1">
      <c r="A96" s="120" t="str">
        <f t="shared" si="12"/>
        <v>OEJV 0160 </v>
      </c>
      <c r="B96" s="18" t="str">
        <f t="shared" si="13"/>
        <v>I</v>
      </c>
      <c r="C96" s="120">
        <f t="shared" si="14"/>
        <v>55642.621650000001</v>
      </c>
      <c r="D96" t="str">
        <f t="shared" si="15"/>
        <v>vis</v>
      </c>
      <c r="E96">
        <f>VLOOKUP(C96,Active!C$21:E$970,3,FALSE)</f>
        <v>9794.3837974765302</v>
      </c>
      <c r="F96" s="18" t="s">
        <v>164</v>
      </c>
      <c r="G96" t="str">
        <f t="shared" si="16"/>
        <v>55642.62165</v>
      </c>
      <c r="H96" s="120">
        <f t="shared" si="17"/>
        <v>10140</v>
      </c>
      <c r="I96" s="134" t="s">
        <v>470</v>
      </c>
      <c r="J96" s="135" t="s">
        <v>471</v>
      </c>
      <c r="K96" s="134">
        <v>10140</v>
      </c>
      <c r="L96" s="134" t="s">
        <v>472</v>
      </c>
      <c r="M96" s="135" t="s">
        <v>376</v>
      </c>
      <c r="N96" s="135" t="s">
        <v>138</v>
      </c>
      <c r="O96" s="136" t="s">
        <v>468</v>
      </c>
      <c r="P96" s="137" t="s">
        <v>469</v>
      </c>
    </row>
    <row r="97" spans="1:16" ht="12.75" customHeight="1">
      <c r="A97" s="120" t="str">
        <f t="shared" si="12"/>
        <v>IBVS 6007 </v>
      </c>
      <c r="B97" s="18" t="str">
        <f t="shared" si="13"/>
        <v>II</v>
      </c>
      <c r="C97" s="120">
        <f t="shared" si="14"/>
        <v>55644.326849999998</v>
      </c>
      <c r="D97" t="str">
        <f t="shared" si="15"/>
        <v>vis</v>
      </c>
      <c r="E97">
        <f>VLOOKUP(C97,Active!C$21:E$970,3,FALSE)</f>
        <v>9799.8863951724761</v>
      </c>
      <c r="F97" s="18" t="s">
        <v>164</v>
      </c>
      <c r="G97" t="str">
        <f t="shared" si="16"/>
        <v>55644.32685</v>
      </c>
      <c r="H97" s="120">
        <f t="shared" si="17"/>
        <v>10145.5</v>
      </c>
      <c r="I97" s="134" t="s">
        <v>473</v>
      </c>
      <c r="J97" s="135" t="s">
        <v>474</v>
      </c>
      <c r="K97" s="134">
        <v>10145.5</v>
      </c>
      <c r="L97" s="134" t="s">
        <v>475</v>
      </c>
      <c r="M97" s="135" t="s">
        <v>376</v>
      </c>
      <c r="N97" s="135" t="s">
        <v>138</v>
      </c>
      <c r="O97" s="136" t="s">
        <v>476</v>
      </c>
      <c r="P97" s="137" t="s">
        <v>477</v>
      </c>
    </row>
    <row r="98" spans="1:16" ht="12.75" customHeight="1">
      <c r="A98" s="120" t="str">
        <f t="shared" si="12"/>
        <v>BAVM 220 </v>
      </c>
      <c r="B98" s="18" t="str">
        <f t="shared" si="13"/>
        <v>I</v>
      </c>
      <c r="C98" s="120">
        <f t="shared" si="14"/>
        <v>55650.3681</v>
      </c>
      <c r="D98" t="str">
        <f t="shared" si="15"/>
        <v>vis</v>
      </c>
      <c r="E98">
        <f>VLOOKUP(C98,Active!C$21:E$970,3,FALSE)</f>
        <v>9819.3812159153258</v>
      </c>
      <c r="F98" s="18" t="s">
        <v>164</v>
      </c>
      <c r="G98" t="str">
        <f t="shared" si="16"/>
        <v>55650.3681</v>
      </c>
      <c r="H98" s="120">
        <f t="shared" si="17"/>
        <v>10165</v>
      </c>
      <c r="I98" s="134" t="s">
        <v>478</v>
      </c>
      <c r="J98" s="135" t="s">
        <v>479</v>
      </c>
      <c r="K98" s="134">
        <v>10165</v>
      </c>
      <c r="L98" s="134" t="s">
        <v>453</v>
      </c>
      <c r="M98" s="135" t="s">
        <v>376</v>
      </c>
      <c r="N98" s="135" t="s">
        <v>437</v>
      </c>
      <c r="O98" s="136" t="s">
        <v>438</v>
      </c>
      <c r="P98" s="137" t="s">
        <v>480</v>
      </c>
    </row>
    <row r="99" spans="1:16" ht="12.75" customHeight="1">
      <c r="A99" s="120" t="str">
        <f t="shared" si="12"/>
        <v>OEJV 0160 </v>
      </c>
      <c r="B99" s="18" t="str">
        <f t="shared" si="13"/>
        <v>II</v>
      </c>
      <c r="C99" s="120">
        <f t="shared" si="14"/>
        <v>55669.428200000002</v>
      </c>
      <c r="D99" t="str">
        <f t="shared" si="15"/>
        <v>vis</v>
      </c>
      <c r="E99">
        <f>VLOOKUP(C99,Active!C$21:E$970,3,FALSE)</f>
        <v>9880.8872341798797</v>
      </c>
      <c r="F99" s="18" t="s">
        <v>164</v>
      </c>
      <c r="G99" t="str">
        <f t="shared" si="16"/>
        <v>55669.4282</v>
      </c>
      <c r="H99" s="120">
        <f t="shared" si="17"/>
        <v>10226.5</v>
      </c>
      <c r="I99" s="134" t="s">
        <v>481</v>
      </c>
      <c r="J99" s="135" t="s">
        <v>482</v>
      </c>
      <c r="K99" s="134">
        <v>10226.5</v>
      </c>
      <c r="L99" s="134" t="s">
        <v>483</v>
      </c>
      <c r="M99" s="135" t="s">
        <v>376</v>
      </c>
      <c r="N99" s="135" t="s">
        <v>99</v>
      </c>
      <c r="O99" s="136" t="s">
        <v>484</v>
      </c>
      <c r="P99" s="137" t="s">
        <v>469</v>
      </c>
    </row>
    <row r="100" spans="1:16" ht="12.75" customHeight="1">
      <c r="A100" s="120" t="str">
        <f t="shared" si="12"/>
        <v>OEJV 0160 </v>
      </c>
      <c r="B100" s="18" t="str">
        <f t="shared" si="13"/>
        <v>I</v>
      </c>
      <c r="C100" s="120">
        <f t="shared" si="14"/>
        <v>55669.581760000001</v>
      </c>
      <c r="D100" t="str">
        <f t="shared" si="15"/>
        <v>vis</v>
      </c>
      <c r="E100">
        <f>VLOOKUP(C100,Active!C$21:E$970,3,FALSE)</f>
        <v>9881.382764852051</v>
      </c>
      <c r="F100" s="18" t="s">
        <v>164</v>
      </c>
      <c r="G100" t="str">
        <f t="shared" si="16"/>
        <v>55669.58176</v>
      </c>
      <c r="H100" s="120">
        <f t="shared" si="17"/>
        <v>10227</v>
      </c>
      <c r="I100" s="134" t="s">
        <v>485</v>
      </c>
      <c r="J100" s="135" t="s">
        <v>486</v>
      </c>
      <c r="K100" s="134">
        <v>10227</v>
      </c>
      <c r="L100" s="134" t="s">
        <v>487</v>
      </c>
      <c r="M100" s="135" t="s">
        <v>376</v>
      </c>
      <c r="N100" s="135" t="s">
        <v>99</v>
      </c>
      <c r="O100" s="136" t="s">
        <v>484</v>
      </c>
      <c r="P100" s="137" t="s">
        <v>469</v>
      </c>
    </row>
    <row r="101" spans="1:16" ht="12.75" customHeight="1">
      <c r="A101" s="120" t="str">
        <f t="shared" si="12"/>
        <v>BAVM 220 </v>
      </c>
      <c r="B101" s="18" t="str">
        <f t="shared" si="13"/>
        <v>II</v>
      </c>
      <c r="C101" s="120">
        <f t="shared" si="14"/>
        <v>55674.388899999998</v>
      </c>
      <c r="D101" t="str">
        <f t="shared" si="15"/>
        <v>vis</v>
      </c>
      <c r="E101">
        <f>VLOOKUP(C101,Active!C$21:E$970,3,FALSE)</f>
        <v>9896.8951724805538</v>
      </c>
      <c r="F101" s="18" t="s">
        <v>164</v>
      </c>
      <c r="G101" t="str">
        <f t="shared" si="16"/>
        <v>55674.3889</v>
      </c>
      <c r="H101" s="120">
        <f t="shared" si="17"/>
        <v>10242.5</v>
      </c>
      <c r="I101" s="134" t="s">
        <v>488</v>
      </c>
      <c r="J101" s="135" t="s">
        <v>489</v>
      </c>
      <c r="K101" s="134">
        <v>10242.5</v>
      </c>
      <c r="L101" s="134" t="s">
        <v>490</v>
      </c>
      <c r="M101" s="135" t="s">
        <v>376</v>
      </c>
      <c r="N101" s="135" t="s">
        <v>437</v>
      </c>
      <c r="O101" s="136" t="s">
        <v>491</v>
      </c>
      <c r="P101" s="137" t="s">
        <v>480</v>
      </c>
    </row>
    <row r="102" spans="1:16" ht="12.75" customHeight="1">
      <c r="A102" s="120" t="str">
        <f t="shared" si="12"/>
        <v>BAVM 220 </v>
      </c>
      <c r="B102" s="18" t="str">
        <f t="shared" si="13"/>
        <v>I</v>
      </c>
      <c r="C102" s="120">
        <f t="shared" si="14"/>
        <v>55688.482799999998</v>
      </c>
      <c r="D102" t="str">
        <f t="shared" si="15"/>
        <v>vis</v>
      </c>
      <c r="E102">
        <f>VLOOKUP(C102,Active!C$21:E$970,3,FALSE)</f>
        <v>9942.3755042111679</v>
      </c>
      <c r="F102" s="18" t="s">
        <v>164</v>
      </c>
      <c r="G102" t="str">
        <f t="shared" si="16"/>
        <v>55688.4828</v>
      </c>
      <c r="H102" s="120">
        <f t="shared" si="17"/>
        <v>10288</v>
      </c>
      <c r="I102" s="134" t="s">
        <v>492</v>
      </c>
      <c r="J102" s="135" t="s">
        <v>493</v>
      </c>
      <c r="K102" s="134">
        <v>10288</v>
      </c>
      <c r="L102" s="134" t="s">
        <v>494</v>
      </c>
      <c r="M102" s="135" t="s">
        <v>376</v>
      </c>
      <c r="N102" s="135" t="s">
        <v>437</v>
      </c>
      <c r="O102" s="136" t="s">
        <v>491</v>
      </c>
      <c r="P102" s="137" t="s">
        <v>480</v>
      </c>
    </row>
    <row r="103" spans="1:16" ht="12.75" customHeight="1">
      <c r="A103" s="120" t="str">
        <f t="shared" si="12"/>
        <v>OEJV 0160 </v>
      </c>
      <c r="B103" s="18" t="str">
        <f t="shared" si="13"/>
        <v>II</v>
      </c>
      <c r="C103" s="120">
        <f t="shared" si="14"/>
        <v>55984.289879999997</v>
      </c>
      <c r="D103" t="str">
        <f t="shared" si="15"/>
        <v>vis</v>
      </c>
      <c r="E103">
        <f>VLOOKUP(C103,Active!C$21:E$970,3,FALSE)</f>
        <v>10896.930604408008</v>
      </c>
      <c r="F103" s="18" t="s">
        <v>164</v>
      </c>
      <c r="G103" t="str">
        <f t="shared" si="16"/>
        <v>55984.28988</v>
      </c>
      <c r="H103" s="120">
        <f t="shared" si="17"/>
        <v>11242.5</v>
      </c>
      <c r="I103" s="134" t="s">
        <v>495</v>
      </c>
      <c r="J103" s="135" t="s">
        <v>496</v>
      </c>
      <c r="K103" s="134">
        <v>11242.5</v>
      </c>
      <c r="L103" s="134" t="s">
        <v>497</v>
      </c>
      <c r="M103" s="135" t="s">
        <v>376</v>
      </c>
      <c r="N103" s="135" t="s">
        <v>138</v>
      </c>
      <c r="O103" s="136" t="s">
        <v>468</v>
      </c>
      <c r="P103" s="137" t="s">
        <v>469</v>
      </c>
    </row>
    <row r="104" spans="1:16" ht="12.75" customHeight="1">
      <c r="A104" s="120" t="str">
        <f t="shared" si="12"/>
        <v>OEJV 0160 </v>
      </c>
      <c r="B104" s="18" t="str">
        <f t="shared" si="13"/>
        <v>I</v>
      </c>
      <c r="C104" s="120">
        <f t="shared" si="14"/>
        <v>55984.451979999998</v>
      </c>
      <c r="D104" t="str">
        <f t="shared" si="15"/>
        <v>vis</v>
      </c>
      <c r="E104">
        <f>VLOOKUP(C104,Active!C$21:E$970,3,FALSE)</f>
        <v>10897.453693245987</v>
      </c>
      <c r="F104" s="18" t="s">
        <v>164</v>
      </c>
      <c r="G104" t="str">
        <f t="shared" si="16"/>
        <v>55984.45198</v>
      </c>
      <c r="H104" s="120">
        <f t="shared" si="17"/>
        <v>11243</v>
      </c>
      <c r="I104" s="134" t="s">
        <v>498</v>
      </c>
      <c r="J104" s="135" t="s">
        <v>499</v>
      </c>
      <c r="K104" s="134">
        <v>11243</v>
      </c>
      <c r="L104" s="134" t="s">
        <v>500</v>
      </c>
      <c r="M104" s="135" t="s">
        <v>376</v>
      </c>
      <c r="N104" s="135" t="s">
        <v>138</v>
      </c>
      <c r="O104" s="136" t="s">
        <v>468</v>
      </c>
      <c r="P104" s="137" t="s">
        <v>469</v>
      </c>
    </row>
    <row r="105" spans="1:16" ht="12.75" customHeight="1">
      <c r="A105" s="120" t="str">
        <f t="shared" si="12"/>
        <v>BAVM 231 </v>
      </c>
      <c r="B105" s="18" t="str">
        <f t="shared" si="13"/>
        <v>I</v>
      </c>
      <c r="C105" s="120">
        <f t="shared" si="14"/>
        <v>56002.422100000003</v>
      </c>
      <c r="D105" t="str">
        <f t="shared" si="15"/>
        <v>vis</v>
      </c>
      <c r="E105">
        <f>VLOOKUP(C105,Active!C$21:E$970,3,FALSE)</f>
        <v>10955.442398915759</v>
      </c>
      <c r="F105" s="18" t="s">
        <v>164</v>
      </c>
      <c r="G105" t="str">
        <f t="shared" si="16"/>
        <v>56002.4221</v>
      </c>
      <c r="H105" s="120">
        <f t="shared" si="17"/>
        <v>11301</v>
      </c>
      <c r="I105" s="134" t="s">
        <v>501</v>
      </c>
      <c r="J105" s="135" t="s">
        <v>502</v>
      </c>
      <c r="K105" s="134">
        <v>11301</v>
      </c>
      <c r="L105" s="134" t="s">
        <v>503</v>
      </c>
      <c r="M105" s="135" t="s">
        <v>376</v>
      </c>
      <c r="N105" s="135" t="s">
        <v>437</v>
      </c>
      <c r="O105" s="136" t="s">
        <v>438</v>
      </c>
      <c r="P105" s="137" t="s">
        <v>504</v>
      </c>
    </row>
    <row r="106" spans="1:16" ht="12.75" customHeight="1">
      <c r="A106" s="120" t="str">
        <f t="shared" si="12"/>
        <v>OEJV 0160 </v>
      </c>
      <c r="B106" s="18" t="str">
        <f t="shared" si="13"/>
        <v>II</v>
      </c>
      <c r="C106" s="120">
        <f t="shared" si="14"/>
        <v>56356.482649999998</v>
      </c>
      <c r="D106" t="str">
        <f t="shared" si="15"/>
        <v>vis</v>
      </c>
      <c r="E106" t="e">
        <f>VLOOKUP(C106,Active!C$21:E$970,3,FALSE)</f>
        <v>#N/A</v>
      </c>
      <c r="F106" s="18" t="s">
        <v>164</v>
      </c>
      <c r="G106" t="str">
        <f t="shared" si="16"/>
        <v>56356.48265</v>
      </c>
      <c r="H106" s="120">
        <f t="shared" si="17"/>
        <v>12443.5</v>
      </c>
      <c r="I106" s="134" t="s">
        <v>505</v>
      </c>
      <c r="J106" s="135" t="s">
        <v>506</v>
      </c>
      <c r="K106" s="134">
        <v>12443.5</v>
      </c>
      <c r="L106" s="134" t="s">
        <v>507</v>
      </c>
      <c r="M106" s="135" t="s">
        <v>376</v>
      </c>
      <c r="N106" s="135" t="s">
        <v>138</v>
      </c>
      <c r="O106" s="136" t="s">
        <v>468</v>
      </c>
      <c r="P106" s="137" t="s">
        <v>469</v>
      </c>
    </row>
    <row r="107" spans="1:16" ht="12.75" customHeight="1">
      <c r="A107" s="120" t="str">
        <f t="shared" ref="A107:A125" si="18">P107</f>
        <v>OEJV 0160 </v>
      </c>
      <c r="B107" s="18" t="str">
        <f t="shared" ref="B107:B125" si="19">IF(H107=INT(H107),"I","II")</f>
        <v>I</v>
      </c>
      <c r="C107" s="120">
        <f t="shared" ref="C107:C125" si="20">1*G107</f>
        <v>56356.646240000002</v>
      </c>
      <c r="D107" t="str">
        <f t="shared" ref="D107:D125" si="21">VLOOKUP(F107,I$1:J$5,2,FALSE)</f>
        <v>vis</v>
      </c>
      <c r="E107" t="e">
        <f>VLOOKUP(C107,Active!C$21:E$970,3,FALSE)</f>
        <v>#N/A</v>
      </c>
      <c r="F107" s="18" t="s">
        <v>164</v>
      </c>
      <c r="G107" t="str">
        <f t="shared" ref="G107:G125" si="22">MID(I107,3,LEN(I107)-3)</f>
        <v>56356.64624</v>
      </c>
      <c r="H107" s="120">
        <f t="shared" ref="H107:H125" si="23">1*K107</f>
        <v>12444</v>
      </c>
      <c r="I107" s="134" t="s">
        <v>508</v>
      </c>
      <c r="J107" s="135" t="s">
        <v>509</v>
      </c>
      <c r="K107" s="134">
        <v>12444</v>
      </c>
      <c r="L107" s="134" t="s">
        <v>510</v>
      </c>
      <c r="M107" s="135" t="s">
        <v>376</v>
      </c>
      <c r="N107" s="135" t="s">
        <v>138</v>
      </c>
      <c r="O107" s="136" t="s">
        <v>468</v>
      </c>
      <c r="P107" s="137" t="s">
        <v>469</v>
      </c>
    </row>
    <row r="108" spans="1:16" ht="12.75" customHeight="1">
      <c r="A108" s="120" t="str">
        <f t="shared" si="18"/>
        <v>IBVS 4967 </v>
      </c>
      <c r="B108" s="18" t="str">
        <f t="shared" si="19"/>
        <v>I</v>
      </c>
      <c r="C108" s="120">
        <f t="shared" si="20"/>
        <v>51236.4692</v>
      </c>
      <c r="D108" t="str">
        <f t="shared" si="21"/>
        <v>vis</v>
      </c>
      <c r="E108" t="e">
        <f>VLOOKUP(C108,Active!C$21:E$970,3,FALSE)</f>
        <v>#N/A</v>
      </c>
      <c r="F108" s="18" t="s">
        <v>164</v>
      </c>
      <c r="G108" t="str">
        <f t="shared" si="22"/>
        <v>51236.4692</v>
      </c>
      <c r="H108" s="120">
        <f t="shared" si="23"/>
        <v>-4078</v>
      </c>
      <c r="I108" s="134" t="s">
        <v>511</v>
      </c>
      <c r="J108" s="135" t="s">
        <v>512</v>
      </c>
      <c r="K108" s="134">
        <v>-4078</v>
      </c>
      <c r="L108" s="134" t="s">
        <v>513</v>
      </c>
      <c r="M108" s="135" t="s">
        <v>193</v>
      </c>
      <c r="N108" s="135" t="s">
        <v>253</v>
      </c>
      <c r="O108" s="136" t="s">
        <v>194</v>
      </c>
      <c r="P108" s="137" t="s">
        <v>195</v>
      </c>
    </row>
    <row r="109" spans="1:16" ht="12.75" customHeight="1">
      <c r="A109" s="120" t="str">
        <f t="shared" si="18"/>
        <v>VSB 48 </v>
      </c>
      <c r="B109" s="18" t="str">
        <f t="shared" si="19"/>
        <v>II</v>
      </c>
      <c r="C109" s="120">
        <f t="shared" si="20"/>
        <v>54527.143600000003</v>
      </c>
      <c r="D109" t="str">
        <f t="shared" si="21"/>
        <v>vis</v>
      </c>
      <c r="E109">
        <f>VLOOKUP(C109,Active!C$21:E$970,3,FALSE)</f>
        <v>6194.7902320178255</v>
      </c>
      <c r="F109" s="18" t="s">
        <v>164</v>
      </c>
      <c r="G109" t="str">
        <f t="shared" si="22"/>
        <v>54527.1436</v>
      </c>
      <c r="H109" s="120">
        <f t="shared" si="23"/>
        <v>6540.5</v>
      </c>
      <c r="I109" s="134" t="s">
        <v>514</v>
      </c>
      <c r="J109" s="135" t="s">
        <v>515</v>
      </c>
      <c r="K109" s="134">
        <v>6540.5</v>
      </c>
      <c r="L109" s="134" t="s">
        <v>516</v>
      </c>
      <c r="M109" s="135" t="s">
        <v>376</v>
      </c>
      <c r="N109" s="135" t="s">
        <v>517</v>
      </c>
      <c r="O109" s="136" t="s">
        <v>518</v>
      </c>
      <c r="P109" s="137" t="s">
        <v>62</v>
      </c>
    </row>
    <row r="110" spans="1:16" ht="12.75" customHeight="1">
      <c r="A110" s="120" t="str">
        <f t="shared" si="18"/>
        <v>VSB 48 </v>
      </c>
      <c r="B110" s="18" t="str">
        <f t="shared" si="19"/>
        <v>I</v>
      </c>
      <c r="C110" s="120">
        <f t="shared" si="20"/>
        <v>54527.273800000003</v>
      </c>
      <c r="D110" t="str">
        <f t="shared" si="21"/>
        <v>vis</v>
      </c>
      <c r="E110">
        <f>VLOOKUP(C110,Active!C$21:E$970,3,FALSE)</f>
        <v>6195.2103811029838</v>
      </c>
      <c r="F110" s="18" t="s">
        <v>164</v>
      </c>
      <c r="G110" t="str">
        <f t="shared" si="22"/>
        <v>54527.2738</v>
      </c>
      <c r="H110" s="120">
        <f t="shared" si="23"/>
        <v>6541</v>
      </c>
      <c r="I110" s="134" t="s">
        <v>519</v>
      </c>
      <c r="J110" s="135" t="s">
        <v>520</v>
      </c>
      <c r="K110" s="134">
        <v>6541</v>
      </c>
      <c r="L110" s="134" t="s">
        <v>521</v>
      </c>
      <c r="M110" s="135" t="s">
        <v>376</v>
      </c>
      <c r="N110" s="135" t="s">
        <v>517</v>
      </c>
      <c r="O110" s="136" t="s">
        <v>518</v>
      </c>
      <c r="P110" s="137" t="s">
        <v>62</v>
      </c>
    </row>
    <row r="111" spans="1:16" ht="12.75" customHeight="1">
      <c r="A111" s="120" t="str">
        <f t="shared" si="18"/>
        <v>VSB 48 </v>
      </c>
      <c r="B111" s="18" t="str">
        <f t="shared" si="19"/>
        <v>II</v>
      </c>
      <c r="C111" s="120">
        <f t="shared" si="20"/>
        <v>54528.053399999997</v>
      </c>
      <c r="D111" t="str">
        <f t="shared" si="21"/>
        <v>vis</v>
      </c>
      <c r="E111">
        <f>VLOOKUP(C111,Active!C$21:E$970,3,FALSE)</f>
        <v>6197.7261124915231</v>
      </c>
      <c r="F111" s="18" t="s">
        <v>164</v>
      </c>
      <c r="G111" t="str">
        <f t="shared" si="22"/>
        <v>54528.0534</v>
      </c>
      <c r="H111" s="120">
        <f t="shared" si="23"/>
        <v>6543.5</v>
      </c>
      <c r="I111" s="134" t="s">
        <v>522</v>
      </c>
      <c r="J111" s="135" t="s">
        <v>523</v>
      </c>
      <c r="K111" s="134">
        <v>6543.5</v>
      </c>
      <c r="L111" s="134" t="s">
        <v>524</v>
      </c>
      <c r="M111" s="135" t="s">
        <v>376</v>
      </c>
      <c r="N111" s="135" t="s">
        <v>164</v>
      </c>
      <c r="O111" s="136" t="s">
        <v>518</v>
      </c>
      <c r="P111" s="137" t="s">
        <v>62</v>
      </c>
    </row>
    <row r="112" spans="1:16" ht="12.75" customHeight="1">
      <c r="A112" s="120" t="str">
        <f t="shared" si="18"/>
        <v>VSB 48 </v>
      </c>
      <c r="B112" s="18" t="str">
        <f t="shared" si="19"/>
        <v>I</v>
      </c>
      <c r="C112" s="120">
        <f t="shared" si="20"/>
        <v>54547.110099999998</v>
      </c>
      <c r="D112" t="str">
        <f t="shared" si="21"/>
        <v>vis</v>
      </c>
      <c r="E112">
        <f>VLOOKUP(C112,Active!C$21:E$970,3,FALSE)</f>
        <v>6259.2211591209752</v>
      </c>
      <c r="F112" s="18" t="s">
        <v>164</v>
      </c>
      <c r="G112" t="str">
        <f t="shared" si="22"/>
        <v>54547.1101</v>
      </c>
      <c r="H112" s="120">
        <f t="shared" si="23"/>
        <v>6605</v>
      </c>
      <c r="I112" s="134" t="s">
        <v>525</v>
      </c>
      <c r="J112" s="135" t="s">
        <v>526</v>
      </c>
      <c r="K112" s="134">
        <v>6605</v>
      </c>
      <c r="L112" s="134" t="s">
        <v>483</v>
      </c>
      <c r="M112" s="135" t="s">
        <v>376</v>
      </c>
      <c r="N112" s="135" t="s">
        <v>164</v>
      </c>
      <c r="O112" s="136" t="s">
        <v>518</v>
      </c>
      <c r="P112" s="137" t="s">
        <v>62</v>
      </c>
    </row>
    <row r="113" spans="1:35" ht="12.75" customHeight="1">
      <c r="A113" s="120" t="str">
        <f t="shared" si="18"/>
        <v>VSB 48 </v>
      </c>
      <c r="B113" s="18" t="str">
        <f t="shared" si="19"/>
        <v>I</v>
      </c>
      <c r="C113" s="120">
        <f t="shared" si="20"/>
        <v>54552.064899999998</v>
      </c>
      <c r="D113" t="str">
        <f t="shared" si="21"/>
        <v>vis</v>
      </c>
      <c r="E113">
        <f>VLOOKUP(C113,Active!C$21:E$970,3,FALSE)</f>
        <v>6275.2100584078171</v>
      </c>
      <c r="F113" s="18" t="s">
        <v>164</v>
      </c>
      <c r="G113" t="str">
        <f t="shared" si="22"/>
        <v>54552.0649</v>
      </c>
      <c r="H113" s="120">
        <f t="shared" si="23"/>
        <v>6621</v>
      </c>
      <c r="I113" s="134" t="s">
        <v>527</v>
      </c>
      <c r="J113" s="135" t="s">
        <v>528</v>
      </c>
      <c r="K113" s="134">
        <v>6621</v>
      </c>
      <c r="L113" s="134" t="s">
        <v>529</v>
      </c>
      <c r="M113" s="135" t="s">
        <v>376</v>
      </c>
      <c r="N113" s="135" t="s">
        <v>530</v>
      </c>
      <c r="O113" s="136" t="s">
        <v>518</v>
      </c>
      <c r="P113" s="137" t="s">
        <v>62</v>
      </c>
    </row>
    <row r="114" spans="1:35" ht="12.75" customHeight="1">
      <c r="A114" s="120" t="str">
        <f t="shared" si="18"/>
        <v>VSB 48 </v>
      </c>
      <c r="B114" s="18" t="str">
        <f t="shared" si="19"/>
        <v>II</v>
      </c>
      <c r="C114" s="120">
        <f t="shared" si="20"/>
        <v>54552.225400000003</v>
      </c>
      <c r="D114" t="str">
        <f t="shared" si="21"/>
        <v>vis</v>
      </c>
      <c r="E114">
        <f>VLOOKUP(C114,Active!C$21:E$970,3,FALSE)</f>
        <v>6275.7279841234113</v>
      </c>
      <c r="F114" s="18" t="s">
        <v>164</v>
      </c>
      <c r="G114" t="str">
        <f t="shared" si="22"/>
        <v>54552.2254</v>
      </c>
      <c r="H114" s="120">
        <f t="shared" si="23"/>
        <v>6621.5</v>
      </c>
      <c r="I114" s="134" t="s">
        <v>531</v>
      </c>
      <c r="J114" s="135" t="s">
        <v>532</v>
      </c>
      <c r="K114" s="134">
        <v>6621.5</v>
      </c>
      <c r="L114" s="134" t="s">
        <v>503</v>
      </c>
      <c r="M114" s="135" t="s">
        <v>376</v>
      </c>
      <c r="N114" s="135" t="s">
        <v>530</v>
      </c>
      <c r="O114" s="136" t="s">
        <v>518</v>
      </c>
      <c r="P114" s="137" t="s">
        <v>62</v>
      </c>
    </row>
    <row r="115" spans="1:35" ht="12.75" customHeight="1">
      <c r="A115" s="120" t="str">
        <f t="shared" si="18"/>
        <v>VSB 48 </v>
      </c>
      <c r="B115" s="18" t="str">
        <f t="shared" si="19"/>
        <v>II</v>
      </c>
      <c r="C115" s="120">
        <f t="shared" si="20"/>
        <v>54554.081899999997</v>
      </c>
      <c r="D115" t="str">
        <f t="shared" si="21"/>
        <v>vis</v>
      </c>
      <c r="E115">
        <f>VLOOKUP(C115,Active!C$21:E$970,3,FALSE)</f>
        <v>6281.7188195811359</v>
      </c>
      <c r="F115" s="18" t="s">
        <v>164</v>
      </c>
      <c r="G115" t="str">
        <f t="shared" si="22"/>
        <v>54554.0819</v>
      </c>
      <c r="H115" s="120">
        <f t="shared" si="23"/>
        <v>6627.5</v>
      </c>
      <c r="I115" s="134" t="s">
        <v>533</v>
      </c>
      <c r="J115" s="135" t="s">
        <v>534</v>
      </c>
      <c r="K115" s="134">
        <v>6627.5</v>
      </c>
      <c r="L115" s="134" t="s">
        <v>535</v>
      </c>
      <c r="M115" s="135" t="s">
        <v>376</v>
      </c>
      <c r="N115" s="135" t="s">
        <v>89</v>
      </c>
      <c r="O115" s="136" t="s">
        <v>518</v>
      </c>
      <c r="P115" s="137" t="s">
        <v>62</v>
      </c>
    </row>
    <row r="116" spans="1:35" ht="12.75" customHeight="1">
      <c r="A116" s="120" t="str">
        <f t="shared" si="18"/>
        <v>VSB 48 </v>
      </c>
      <c r="B116" s="18" t="str">
        <f t="shared" si="19"/>
        <v>I</v>
      </c>
      <c r="C116" s="120">
        <f t="shared" si="20"/>
        <v>54561.051800000001</v>
      </c>
      <c r="D116" t="str">
        <f t="shared" si="21"/>
        <v>vis</v>
      </c>
      <c r="E116">
        <f>VLOOKUP(C116,Active!C$21:E$970,3,FALSE)</f>
        <v>6304.2103488334633</v>
      </c>
      <c r="F116" s="18" t="s">
        <v>164</v>
      </c>
      <c r="G116" t="str">
        <f t="shared" si="22"/>
        <v>54561.0518</v>
      </c>
      <c r="H116" s="120">
        <f t="shared" si="23"/>
        <v>6650</v>
      </c>
      <c r="I116" s="134" t="s">
        <v>536</v>
      </c>
      <c r="J116" s="135" t="s">
        <v>537</v>
      </c>
      <c r="K116" s="134">
        <v>6650</v>
      </c>
      <c r="L116" s="134" t="s">
        <v>538</v>
      </c>
      <c r="M116" s="135" t="s">
        <v>376</v>
      </c>
      <c r="N116" s="135" t="s">
        <v>89</v>
      </c>
      <c r="O116" s="136" t="s">
        <v>518</v>
      </c>
      <c r="P116" s="137" t="s">
        <v>62</v>
      </c>
    </row>
    <row r="117" spans="1:35" ht="12.75" customHeight="1">
      <c r="A117" s="120" t="str">
        <f t="shared" si="18"/>
        <v>VSB 48 </v>
      </c>
      <c r="B117" s="18" t="str">
        <f t="shared" si="19"/>
        <v>II</v>
      </c>
      <c r="C117" s="120">
        <f t="shared" si="20"/>
        <v>54572.048300000002</v>
      </c>
      <c r="D117" t="str">
        <f t="shared" si="21"/>
        <v>vis</v>
      </c>
      <c r="E117">
        <f>VLOOKUP(C117,Active!C$21:E$970,3,FALSE)</f>
        <v>6339.6955209913294</v>
      </c>
      <c r="F117" s="18" t="s">
        <v>164</v>
      </c>
      <c r="G117" t="str">
        <f t="shared" si="22"/>
        <v>54572.0483</v>
      </c>
      <c r="H117" s="120">
        <f t="shared" si="23"/>
        <v>6685.5</v>
      </c>
      <c r="I117" s="134" t="s">
        <v>539</v>
      </c>
      <c r="J117" s="135" t="s">
        <v>540</v>
      </c>
      <c r="K117" s="134">
        <v>6685.5</v>
      </c>
      <c r="L117" s="134" t="s">
        <v>541</v>
      </c>
      <c r="M117" s="135" t="s">
        <v>376</v>
      </c>
      <c r="N117" s="135" t="s">
        <v>99</v>
      </c>
      <c r="O117" s="136" t="s">
        <v>518</v>
      </c>
      <c r="P117" s="137" t="s">
        <v>62</v>
      </c>
    </row>
    <row r="118" spans="1:35" ht="12.75" customHeight="1">
      <c r="A118" s="120" t="str">
        <f t="shared" si="18"/>
        <v>VSB 48 </v>
      </c>
      <c r="B118" s="18" t="str">
        <f t="shared" si="19"/>
        <v>II</v>
      </c>
      <c r="C118" s="120">
        <f t="shared" si="20"/>
        <v>54576.0841</v>
      </c>
      <c r="D118" t="str">
        <f t="shared" si="21"/>
        <v>vis</v>
      </c>
      <c r="E118">
        <f>VLOOKUP(C118,Active!C$21:E$970,3,FALSE)</f>
        <v>6352.71885185066</v>
      </c>
      <c r="F118" s="18" t="s">
        <v>164</v>
      </c>
      <c r="G118" t="str">
        <f t="shared" si="22"/>
        <v>54576.0841</v>
      </c>
      <c r="H118" s="120">
        <f t="shared" si="23"/>
        <v>6698.5</v>
      </c>
      <c r="I118" s="134" t="s">
        <v>542</v>
      </c>
      <c r="J118" s="135" t="s">
        <v>543</v>
      </c>
      <c r="K118" s="134">
        <v>6698.5</v>
      </c>
      <c r="L118" s="134" t="s">
        <v>544</v>
      </c>
      <c r="M118" s="135" t="s">
        <v>376</v>
      </c>
      <c r="N118" s="135" t="s">
        <v>99</v>
      </c>
      <c r="O118" s="136" t="s">
        <v>518</v>
      </c>
      <c r="P118" s="137" t="s">
        <v>62</v>
      </c>
    </row>
    <row r="119" spans="1:35" ht="12.75" customHeight="1">
      <c r="A119" s="120" t="str">
        <f t="shared" si="18"/>
        <v>VSB 48 </v>
      </c>
      <c r="B119" s="18" t="str">
        <f t="shared" si="19"/>
        <v>II</v>
      </c>
      <c r="C119" s="120">
        <f t="shared" si="20"/>
        <v>54577.948799999998</v>
      </c>
      <c r="D119" t="str">
        <f t="shared" si="21"/>
        <v>vis</v>
      </c>
      <c r="E119">
        <f>VLOOKUP(C119,Active!C$21:E$970,3,FALSE)</f>
        <v>6358.7361483106879</v>
      </c>
      <c r="F119" s="18" t="s">
        <v>164</v>
      </c>
      <c r="G119" t="str">
        <f t="shared" si="22"/>
        <v>54577.9488</v>
      </c>
      <c r="H119" s="120">
        <f t="shared" si="23"/>
        <v>6704.5</v>
      </c>
      <c r="I119" s="134" t="s">
        <v>545</v>
      </c>
      <c r="J119" s="135" t="s">
        <v>546</v>
      </c>
      <c r="K119" s="134">
        <v>6704.5</v>
      </c>
      <c r="L119" s="134" t="s">
        <v>547</v>
      </c>
      <c r="M119" s="135" t="s">
        <v>376</v>
      </c>
      <c r="N119" s="135" t="s">
        <v>99</v>
      </c>
      <c r="O119" s="136" t="s">
        <v>518</v>
      </c>
      <c r="P119" s="137" t="s">
        <v>62</v>
      </c>
    </row>
    <row r="120" spans="1:35" ht="12.75" customHeight="1">
      <c r="A120" s="120" t="str">
        <f t="shared" si="18"/>
        <v>VSB 48 </v>
      </c>
      <c r="B120" s="18" t="str">
        <f t="shared" si="19"/>
        <v>I</v>
      </c>
      <c r="C120" s="120">
        <f t="shared" si="20"/>
        <v>54578.104200000002</v>
      </c>
      <c r="D120" t="str">
        <f t="shared" si="21"/>
        <v>vis</v>
      </c>
      <c r="E120">
        <f>VLOOKUP(C120,Active!C$21:E$970,3,FALSE)</f>
        <v>6359.2376165736305</v>
      </c>
      <c r="F120" s="18" t="s">
        <v>164</v>
      </c>
      <c r="G120" t="str">
        <f t="shared" si="22"/>
        <v>54578.1042</v>
      </c>
      <c r="H120" s="120">
        <f t="shared" si="23"/>
        <v>6705</v>
      </c>
      <c r="I120" s="134" t="s">
        <v>548</v>
      </c>
      <c r="J120" s="135" t="s">
        <v>549</v>
      </c>
      <c r="K120" s="134">
        <v>6705</v>
      </c>
      <c r="L120" s="134" t="s">
        <v>550</v>
      </c>
      <c r="M120" s="135" t="s">
        <v>376</v>
      </c>
      <c r="N120" s="135" t="s">
        <v>99</v>
      </c>
      <c r="O120" s="136" t="s">
        <v>518</v>
      </c>
      <c r="P120" s="137" t="s">
        <v>62</v>
      </c>
    </row>
    <row r="121" spans="1:35" ht="12.75" customHeight="1">
      <c r="A121" s="120" t="str">
        <f t="shared" si="18"/>
        <v>VSB 48 </v>
      </c>
      <c r="B121" s="18" t="str">
        <f t="shared" si="19"/>
        <v>I</v>
      </c>
      <c r="C121" s="120">
        <f t="shared" si="20"/>
        <v>54579.029600000002</v>
      </c>
      <c r="D121" t="str">
        <f t="shared" si="21"/>
        <v>vis</v>
      </c>
      <c r="E121">
        <f>VLOOKUP(C121,Active!C$21:E$970,3,FALSE)</f>
        <v>6362.2238374907311</v>
      </c>
      <c r="F121" s="18" t="s">
        <v>164</v>
      </c>
      <c r="G121" t="str">
        <f t="shared" si="22"/>
        <v>54579.0296</v>
      </c>
      <c r="H121" s="120">
        <f t="shared" si="23"/>
        <v>6708</v>
      </c>
      <c r="I121" s="134" t="s">
        <v>551</v>
      </c>
      <c r="J121" s="135" t="s">
        <v>552</v>
      </c>
      <c r="K121" s="134">
        <v>6708</v>
      </c>
      <c r="L121" s="134" t="s">
        <v>553</v>
      </c>
      <c r="M121" s="135" t="s">
        <v>376</v>
      </c>
      <c r="N121" s="135" t="s">
        <v>99</v>
      </c>
      <c r="O121" s="136" t="s">
        <v>518</v>
      </c>
      <c r="P121" s="137" t="s">
        <v>62</v>
      </c>
    </row>
    <row r="122" spans="1:35" ht="12.75" customHeight="1">
      <c r="A122" s="120" t="str">
        <f t="shared" si="18"/>
        <v>VSB 48 </v>
      </c>
      <c r="B122" s="18" t="str">
        <f t="shared" si="19"/>
        <v>II</v>
      </c>
      <c r="C122" s="120">
        <f t="shared" si="20"/>
        <v>54581.036999999997</v>
      </c>
      <c r="D122" t="str">
        <f t="shared" si="21"/>
        <v>vis</v>
      </c>
      <c r="E122">
        <f>VLOOKUP(C122,Active!C$21:E$970,3,FALSE)</f>
        <v>6368.701619929644</v>
      </c>
      <c r="F122" s="18" t="s">
        <v>164</v>
      </c>
      <c r="G122" t="str">
        <f t="shared" si="22"/>
        <v>54581.0370</v>
      </c>
      <c r="H122" s="120">
        <f t="shared" si="23"/>
        <v>6714.5</v>
      </c>
      <c r="I122" s="134" t="s">
        <v>554</v>
      </c>
      <c r="J122" s="135" t="s">
        <v>555</v>
      </c>
      <c r="K122" s="134">
        <v>6714.5</v>
      </c>
      <c r="L122" s="134" t="s">
        <v>556</v>
      </c>
      <c r="M122" s="135" t="s">
        <v>376</v>
      </c>
      <c r="N122" s="135" t="s">
        <v>99</v>
      </c>
      <c r="O122" s="136" t="s">
        <v>518</v>
      </c>
      <c r="P122" s="137" t="s">
        <v>62</v>
      </c>
    </row>
    <row r="123" spans="1:35" ht="12.75" customHeight="1">
      <c r="A123" s="120" t="str">
        <f t="shared" si="18"/>
        <v>VSB 48 </v>
      </c>
      <c r="B123" s="18" t="str">
        <f t="shared" si="19"/>
        <v>I</v>
      </c>
      <c r="C123" s="120">
        <f t="shared" si="20"/>
        <v>54583.992400000003</v>
      </c>
      <c r="D123" t="str">
        <f t="shared" si="21"/>
        <v>vis</v>
      </c>
      <c r="E123">
        <f>VLOOKUP(C123,Active!C$21:E$970,3,FALSE)</f>
        <v>6378.2385523895691</v>
      </c>
      <c r="F123" s="18" t="s">
        <v>164</v>
      </c>
      <c r="G123" t="str">
        <f t="shared" si="22"/>
        <v>54583.9924</v>
      </c>
      <c r="H123" s="120">
        <f t="shared" si="23"/>
        <v>6724</v>
      </c>
      <c r="I123" s="134" t="s">
        <v>557</v>
      </c>
      <c r="J123" s="135" t="s">
        <v>558</v>
      </c>
      <c r="K123" s="134">
        <v>6724</v>
      </c>
      <c r="L123" s="134" t="s">
        <v>559</v>
      </c>
      <c r="M123" s="135" t="s">
        <v>376</v>
      </c>
      <c r="N123" s="135" t="s">
        <v>99</v>
      </c>
      <c r="O123" s="136" t="s">
        <v>518</v>
      </c>
      <c r="P123" s="137" t="s">
        <v>62</v>
      </c>
    </row>
    <row r="124" spans="1:35" ht="12.75" customHeight="1">
      <c r="A124" s="120" t="str">
        <f t="shared" si="18"/>
        <v>VSB 48 </v>
      </c>
      <c r="B124" s="18" t="str">
        <f t="shared" si="19"/>
        <v>I</v>
      </c>
      <c r="C124" s="120">
        <f t="shared" si="20"/>
        <v>54587.090600000003</v>
      </c>
      <c r="D124" t="str">
        <f t="shared" si="21"/>
        <v>vis</v>
      </c>
      <c r="E124">
        <f>VLOOKUP(C124,Active!C$21:E$970,3,FALSE)</f>
        <v>6388.2362935235215</v>
      </c>
      <c r="F124" s="18" t="s">
        <v>164</v>
      </c>
      <c r="G124" t="str">
        <f t="shared" si="22"/>
        <v>54587.0906</v>
      </c>
      <c r="H124" s="120">
        <f t="shared" si="23"/>
        <v>6734</v>
      </c>
      <c r="I124" s="134" t="s">
        <v>560</v>
      </c>
      <c r="J124" s="135" t="s">
        <v>561</v>
      </c>
      <c r="K124" s="134">
        <v>6734</v>
      </c>
      <c r="L124" s="134" t="s">
        <v>562</v>
      </c>
      <c r="M124" s="135" t="s">
        <v>376</v>
      </c>
      <c r="N124" s="135" t="s">
        <v>99</v>
      </c>
      <c r="O124" s="136" t="s">
        <v>518</v>
      </c>
      <c r="P124" s="137" t="s">
        <v>62</v>
      </c>
    </row>
    <row r="125" spans="1:35" ht="12.75" customHeight="1">
      <c r="A125" s="120" t="str">
        <f t="shared" si="18"/>
        <v>VSB 48 </v>
      </c>
      <c r="B125" s="18" t="str">
        <f t="shared" si="19"/>
        <v>I</v>
      </c>
      <c r="C125" s="120">
        <f t="shared" si="20"/>
        <v>54592.978499999997</v>
      </c>
      <c r="D125" t="str">
        <f t="shared" si="21"/>
        <v>vis</v>
      </c>
      <c r="E125">
        <f>VLOOKUP(C125,Active!C$21:E$970,3,FALSE)</f>
        <v>6407.2362612539882</v>
      </c>
      <c r="F125" s="18" t="s">
        <v>164</v>
      </c>
      <c r="G125" t="str">
        <f t="shared" si="22"/>
        <v>54592.9785</v>
      </c>
      <c r="H125" s="120">
        <f t="shared" si="23"/>
        <v>6753</v>
      </c>
      <c r="I125" s="138" t="s">
        <v>563</v>
      </c>
      <c r="J125" s="139" t="s">
        <v>564</v>
      </c>
      <c r="K125" s="138">
        <v>6753</v>
      </c>
      <c r="L125" s="138" t="s">
        <v>565</v>
      </c>
      <c r="M125" s="139" t="s">
        <v>376</v>
      </c>
      <c r="N125" s="139" t="s">
        <v>99</v>
      </c>
      <c r="O125" s="140" t="s">
        <v>518</v>
      </c>
      <c r="P125" s="141" t="s">
        <v>62</v>
      </c>
    </row>
    <row r="126" spans="1:35" ht="12.75" customHeight="1">
      <c r="A126" s="142"/>
      <c r="B126" s="143"/>
      <c r="C126" s="142"/>
      <c r="D126" s="144"/>
      <c r="E126" s="144"/>
      <c r="F126" s="143"/>
      <c r="G126" s="144"/>
      <c r="H126" s="142"/>
      <c r="I126" s="145"/>
      <c r="J126" s="146"/>
      <c r="K126" s="145"/>
      <c r="L126" s="145"/>
      <c r="M126" s="146"/>
      <c r="N126" s="146"/>
      <c r="O126" s="147"/>
      <c r="P126" s="147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</row>
    <row r="127" spans="1:35" ht="12.75" customHeight="1">
      <c r="A127" s="142"/>
      <c r="B127" s="143"/>
      <c r="C127" s="142"/>
      <c r="D127" s="144"/>
      <c r="E127" s="144"/>
      <c r="F127" s="143"/>
      <c r="G127" s="144"/>
      <c r="H127" s="142"/>
      <c r="I127" s="145"/>
      <c r="J127" s="146"/>
      <c r="K127" s="145"/>
      <c r="L127" s="145"/>
      <c r="M127" s="146"/>
      <c r="N127" s="146"/>
      <c r="O127" s="147"/>
      <c r="P127" s="147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</row>
    <row r="128" spans="1:35" ht="12.75" customHeight="1">
      <c r="A128" s="142"/>
      <c r="B128" s="143"/>
      <c r="C128" s="142"/>
      <c r="D128" s="144"/>
      <c r="E128" s="144"/>
      <c r="F128" s="143"/>
      <c r="G128" s="144"/>
      <c r="H128" s="142"/>
      <c r="I128" s="145"/>
      <c r="J128" s="146"/>
      <c r="K128" s="145"/>
      <c r="L128" s="145"/>
      <c r="M128" s="146"/>
      <c r="N128" s="146"/>
      <c r="O128" s="147"/>
      <c r="P128" s="147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</row>
    <row r="129" spans="1:35" ht="12.75" customHeight="1">
      <c r="A129" s="142"/>
      <c r="B129" s="143"/>
      <c r="C129" s="142"/>
      <c r="D129" s="144"/>
      <c r="E129" s="144"/>
      <c r="F129" s="143"/>
      <c r="G129" s="144"/>
      <c r="H129" s="142"/>
      <c r="I129" s="145"/>
      <c r="J129" s="146"/>
      <c r="K129" s="145"/>
      <c r="L129" s="145"/>
      <c r="M129" s="146"/>
      <c r="N129" s="146"/>
      <c r="O129" s="147"/>
      <c r="P129" s="147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</row>
    <row r="130" spans="1:35" ht="12.75" customHeight="1">
      <c r="A130" s="142"/>
      <c r="B130" s="143"/>
      <c r="C130" s="142"/>
      <c r="D130" s="144"/>
      <c r="E130" s="144"/>
      <c r="F130" s="143"/>
      <c r="G130" s="144"/>
      <c r="H130" s="142"/>
      <c r="I130" s="145"/>
      <c r="J130" s="146"/>
      <c r="K130" s="145"/>
      <c r="L130" s="145"/>
      <c r="M130" s="146"/>
      <c r="N130" s="146"/>
      <c r="O130" s="147"/>
      <c r="P130" s="147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</row>
    <row r="131" spans="1:35" ht="12.75" customHeight="1">
      <c r="A131" s="142"/>
      <c r="B131" s="143"/>
      <c r="C131" s="142"/>
      <c r="D131" s="144"/>
      <c r="E131" s="144"/>
      <c r="F131" s="143"/>
      <c r="G131" s="144"/>
      <c r="H131" s="142"/>
      <c r="I131" s="145"/>
      <c r="J131" s="146"/>
      <c r="K131" s="145"/>
      <c r="L131" s="145"/>
      <c r="M131" s="146"/>
      <c r="N131" s="146"/>
      <c r="O131" s="147"/>
      <c r="P131" s="147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</row>
    <row r="132" spans="1:35" ht="12.75" customHeight="1">
      <c r="A132" s="142"/>
      <c r="B132" s="143"/>
      <c r="C132" s="142"/>
      <c r="D132" s="144"/>
      <c r="E132" s="144"/>
      <c r="F132" s="143"/>
      <c r="G132" s="144"/>
      <c r="H132" s="142"/>
      <c r="I132" s="145"/>
      <c r="J132" s="146"/>
      <c r="K132" s="145"/>
      <c r="L132" s="145"/>
      <c r="M132" s="146"/>
      <c r="N132" s="146"/>
      <c r="O132" s="147"/>
      <c r="P132" s="147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</row>
    <row r="133" spans="1:35" ht="12.75" customHeight="1">
      <c r="A133" s="142"/>
      <c r="B133" s="143"/>
      <c r="C133" s="142"/>
      <c r="D133" s="144"/>
      <c r="E133" s="144"/>
      <c r="F133" s="143"/>
      <c r="G133" s="144"/>
      <c r="H133" s="142"/>
      <c r="I133" s="145"/>
      <c r="J133" s="146"/>
      <c r="K133" s="145"/>
      <c r="L133" s="145"/>
      <c r="M133" s="146"/>
      <c r="N133" s="146"/>
      <c r="O133" s="147"/>
      <c r="P133" s="147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</row>
    <row r="134" spans="1:35" ht="12.75" customHeight="1">
      <c r="A134" s="142"/>
      <c r="B134" s="143"/>
      <c r="C134" s="142"/>
      <c r="D134" s="144"/>
      <c r="E134" s="144"/>
      <c r="F134" s="143"/>
      <c r="G134" s="144"/>
      <c r="H134" s="142"/>
      <c r="I134" s="145"/>
      <c r="J134" s="146"/>
      <c r="K134" s="145"/>
      <c r="L134" s="145"/>
      <c r="M134" s="146"/>
      <c r="N134" s="146"/>
      <c r="O134" s="147"/>
      <c r="P134" s="147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</row>
    <row r="135" spans="1:35" ht="12.75" customHeight="1">
      <c r="A135" s="142"/>
      <c r="B135" s="143"/>
      <c r="C135" s="142"/>
      <c r="D135" s="144"/>
      <c r="E135" s="144"/>
      <c r="F135" s="143"/>
      <c r="G135" s="144"/>
      <c r="H135" s="142"/>
      <c r="I135" s="145"/>
      <c r="J135" s="146"/>
      <c r="K135" s="145"/>
      <c r="L135" s="145"/>
      <c r="M135" s="146"/>
      <c r="N135" s="146"/>
      <c r="O135" s="147"/>
      <c r="P135" s="147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</row>
    <row r="136" spans="1:35" ht="12.75" customHeight="1">
      <c r="A136" s="142"/>
      <c r="B136" s="143"/>
      <c r="C136" s="142"/>
      <c r="D136" s="144"/>
      <c r="E136" s="144"/>
      <c r="F136" s="143"/>
      <c r="G136" s="144"/>
      <c r="H136" s="142"/>
      <c r="I136" s="145"/>
      <c r="J136" s="146"/>
      <c r="K136" s="145"/>
      <c r="L136" s="145"/>
      <c r="M136" s="146"/>
      <c r="N136" s="146"/>
      <c r="O136" s="147"/>
      <c r="P136" s="147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</row>
    <row r="137" spans="1:35" ht="12.75" customHeight="1">
      <c r="A137" s="142"/>
      <c r="B137" s="143"/>
      <c r="C137" s="142"/>
      <c r="D137" s="144"/>
      <c r="E137" s="144"/>
      <c r="F137" s="143"/>
      <c r="G137" s="144"/>
      <c r="H137" s="142"/>
      <c r="I137" s="145"/>
      <c r="J137" s="146"/>
      <c r="K137" s="145"/>
      <c r="L137" s="145"/>
      <c r="M137" s="146"/>
      <c r="N137" s="146"/>
      <c r="O137" s="147"/>
      <c r="P137" s="147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  <c r="AB137" s="144"/>
      <c r="AC137" s="144"/>
      <c r="AD137" s="144"/>
      <c r="AE137" s="144"/>
      <c r="AF137" s="144"/>
      <c r="AG137" s="144"/>
      <c r="AH137" s="144"/>
      <c r="AI137" s="144"/>
    </row>
    <row r="138" spans="1:35" ht="12.75" customHeight="1">
      <c r="A138" s="142"/>
      <c r="B138" s="143"/>
      <c r="C138" s="142"/>
      <c r="D138" s="144"/>
      <c r="E138" s="144"/>
      <c r="F138" s="143"/>
      <c r="G138" s="144"/>
      <c r="H138" s="142"/>
      <c r="I138" s="145"/>
      <c r="J138" s="146"/>
      <c r="K138" s="145"/>
      <c r="L138" s="145"/>
      <c r="M138" s="146"/>
      <c r="N138" s="146"/>
      <c r="O138" s="147"/>
      <c r="P138" s="147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4"/>
    </row>
    <row r="139" spans="1:35" ht="12.75" customHeight="1">
      <c r="A139" s="142"/>
      <c r="B139" s="143"/>
      <c r="C139" s="142"/>
      <c r="D139" s="144"/>
      <c r="E139" s="144"/>
      <c r="F139" s="143"/>
      <c r="G139" s="144"/>
      <c r="H139" s="142"/>
      <c r="I139" s="145"/>
      <c r="J139" s="146"/>
      <c r="K139" s="145"/>
      <c r="L139" s="145"/>
      <c r="M139" s="146"/>
      <c r="N139" s="146"/>
      <c r="O139" s="147"/>
      <c r="P139" s="147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44"/>
    </row>
    <row r="140" spans="1:35" ht="12.75" customHeight="1">
      <c r="A140" s="142"/>
      <c r="B140" s="143"/>
      <c r="C140" s="142"/>
      <c r="D140" s="144"/>
      <c r="E140" s="144"/>
      <c r="F140" s="143"/>
      <c r="G140" s="144"/>
      <c r="H140" s="142"/>
      <c r="I140" s="145"/>
      <c r="J140" s="146"/>
      <c r="K140" s="145"/>
      <c r="L140" s="145"/>
      <c r="M140" s="146"/>
      <c r="N140" s="146"/>
      <c r="O140" s="147"/>
      <c r="P140" s="147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  <c r="AA140" s="144"/>
      <c r="AB140" s="144"/>
      <c r="AC140" s="144"/>
      <c r="AD140" s="144"/>
      <c r="AE140" s="144"/>
      <c r="AF140" s="144"/>
      <c r="AG140" s="144"/>
      <c r="AH140" s="144"/>
      <c r="AI140" s="144"/>
    </row>
    <row r="141" spans="1:35" ht="12.75" customHeight="1">
      <c r="A141" s="142"/>
      <c r="B141" s="143"/>
      <c r="C141" s="142"/>
      <c r="D141" s="144"/>
      <c r="E141" s="144"/>
      <c r="F141" s="143"/>
      <c r="G141" s="144"/>
      <c r="H141" s="142"/>
      <c r="I141" s="145"/>
      <c r="J141" s="146"/>
      <c r="K141" s="145"/>
      <c r="L141" s="145"/>
      <c r="M141" s="146"/>
      <c r="N141" s="146"/>
      <c r="O141" s="147"/>
      <c r="P141" s="147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44"/>
    </row>
    <row r="142" spans="1:35" ht="12.75" customHeight="1">
      <c r="A142" s="142"/>
      <c r="B142" s="143"/>
      <c r="C142" s="142"/>
      <c r="D142" s="144"/>
      <c r="E142" s="144"/>
      <c r="F142" s="143"/>
      <c r="G142" s="144"/>
      <c r="H142" s="142"/>
      <c r="I142" s="145"/>
      <c r="J142" s="146"/>
      <c r="K142" s="145"/>
      <c r="L142" s="145"/>
      <c r="M142" s="146"/>
      <c r="N142" s="146"/>
      <c r="O142" s="147"/>
      <c r="P142" s="147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  <c r="AC142" s="144"/>
      <c r="AD142" s="144"/>
      <c r="AE142" s="144"/>
      <c r="AF142" s="144"/>
      <c r="AG142" s="144"/>
      <c r="AH142" s="144"/>
      <c r="AI142" s="144"/>
    </row>
    <row r="143" spans="1:35" ht="12.75" customHeight="1">
      <c r="A143" s="142"/>
      <c r="B143" s="143"/>
      <c r="C143" s="142"/>
      <c r="D143" s="144"/>
      <c r="E143" s="144"/>
      <c r="F143" s="143"/>
      <c r="G143" s="144"/>
      <c r="H143" s="142"/>
      <c r="I143" s="145"/>
      <c r="J143" s="146"/>
      <c r="K143" s="145"/>
      <c r="L143" s="145"/>
      <c r="M143" s="146"/>
      <c r="N143" s="146"/>
      <c r="O143" s="147"/>
      <c r="P143" s="147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  <c r="AC143" s="144"/>
      <c r="AD143" s="144"/>
      <c r="AE143" s="144"/>
      <c r="AF143" s="144"/>
      <c r="AG143" s="144"/>
      <c r="AH143" s="144"/>
      <c r="AI143" s="144"/>
    </row>
    <row r="144" spans="1:35" ht="12.75" customHeight="1">
      <c r="A144" s="142"/>
      <c r="B144" s="143"/>
      <c r="C144" s="142"/>
      <c r="D144" s="144"/>
      <c r="E144" s="144"/>
      <c r="F144" s="143"/>
      <c r="G144" s="144"/>
      <c r="H144" s="142"/>
      <c r="I144" s="145"/>
      <c r="J144" s="146"/>
      <c r="K144" s="145"/>
      <c r="L144" s="145"/>
      <c r="M144" s="146"/>
      <c r="N144" s="146"/>
      <c r="O144" s="147"/>
      <c r="P144" s="147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  <c r="AE144" s="144"/>
      <c r="AF144" s="144"/>
      <c r="AG144" s="144"/>
      <c r="AH144" s="144"/>
      <c r="AI144" s="144"/>
    </row>
    <row r="145" spans="1:35" ht="12.75" customHeight="1">
      <c r="A145" s="142"/>
      <c r="B145" s="143"/>
      <c r="C145" s="142"/>
      <c r="D145" s="144"/>
      <c r="E145" s="144"/>
      <c r="F145" s="143"/>
      <c r="G145" s="144"/>
      <c r="H145" s="142"/>
      <c r="I145" s="145"/>
      <c r="J145" s="146"/>
      <c r="K145" s="145"/>
      <c r="L145" s="145"/>
      <c r="M145" s="146"/>
      <c r="N145" s="146"/>
      <c r="O145" s="147"/>
      <c r="P145" s="148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44"/>
    </row>
    <row r="146" spans="1:35" ht="12.75" customHeight="1">
      <c r="A146" s="142"/>
      <c r="B146" s="143"/>
      <c r="C146" s="142"/>
      <c r="D146" s="144"/>
      <c r="E146" s="144"/>
      <c r="F146" s="143"/>
      <c r="G146" s="144"/>
      <c r="H146" s="142"/>
      <c r="I146" s="145"/>
      <c r="J146" s="146"/>
      <c r="K146" s="145"/>
      <c r="L146" s="145"/>
      <c r="M146" s="146"/>
      <c r="N146" s="146"/>
      <c r="O146" s="147"/>
      <c r="P146" s="147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</row>
    <row r="147" spans="1:35" ht="12.75" customHeight="1">
      <c r="A147" s="142"/>
      <c r="B147" s="143"/>
      <c r="C147" s="142"/>
      <c r="D147" s="144"/>
      <c r="E147" s="144"/>
      <c r="F147" s="143"/>
      <c r="G147" s="144"/>
      <c r="H147" s="142"/>
      <c r="I147" s="145"/>
      <c r="J147" s="146"/>
      <c r="K147" s="145"/>
      <c r="L147" s="145"/>
      <c r="M147" s="146"/>
      <c r="N147" s="146"/>
      <c r="O147" s="147"/>
      <c r="P147" s="148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  <c r="AA147" s="144"/>
      <c r="AB147" s="144"/>
      <c r="AC147" s="144"/>
      <c r="AD147" s="144"/>
      <c r="AE147" s="144"/>
      <c r="AF147" s="144"/>
      <c r="AG147" s="144"/>
      <c r="AH147" s="144"/>
      <c r="AI147" s="144"/>
    </row>
    <row r="148" spans="1:35" ht="12.75" customHeight="1">
      <c r="A148" s="142"/>
      <c r="B148" s="143"/>
      <c r="C148" s="142"/>
      <c r="D148" s="144"/>
      <c r="E148" s="144"/>
      <c r="F148" s="143"/>
      <c r="G148" s="144"/>
      <c r="H148" s="142"/>
      <c r="I148" s="145"/>
      <c r="J148" s="146"/>
      <c r="K148" s="145"/>
      <c r="L148" s="145"/>
      <c r="M148" s="146"/>
      <c r="N148" s="146"/>
      <c r="O148" s="147"/>
      <c r="P148" s="147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  <c r="AA148" s="144"/>
      <c r="AB148" s="144"/>
      <c r="AC148" s="144"/>
      <c r="AD148" s="144"/>
      <c r="AE148" s="144"/>
      <c r="AF148" s="144"/>
      <c r="AG148" s="144"/>
      <c r="AH148" s="144"/>
      <c r="AI148" s="144"/>
    </row>
    <row r="149" spans="1:35" ht="12.75" customHeight="1">
      <c r="A149" s="142"/>
      <c r="B149" s="143"/>
      <c r="C149" s="142"/>
      <c r="D149" s="144"/>
      <c r="E149" s="144"/>
      <c r="F149" s="143"/>
      <c r="G149" s="144"/>
      <c r="H149" s="142"/>
      <c r="I149" s="145"/>
      <c r="J149" s="146"/>
      <c r="K149" s="145"/>
      <c r="L149" s="145"/>
      <c r="M149" s="146"/>
      <c r="N149" s="146"/>
      <c r="O149" s="147"/>
      <c r="P149" s="147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4"/>
      <c r="AC149" s="144"/>
      <c r="AD149" s="144"/>
      <c r="AE149" s="144"/>
      <c r="AF149" s="144"/>
      <c r="AG149" s="144"/>
      <c r="AH149" s="144"/>
      <c r="AI149" s="144"/>
    </row>
    <row r="150" spans="1:35" ht="12.75" customHeight="1">
      <c r="A150" s="142"/>
      <c r="B150" s="143"/>
      <c r="C150" s="142"/>
      <c r="D150" s="144"/>
      <c r="E150" s="144"/>
      <c r="F150" s="143"/>
      <c r="G150" s="144"/>
      <c r="H150" s="142"/>
      <c r="I150" s="145"/>
      <c r="J150" s="146"/>
      <c r="K150" s="145"/>
      <c r="L150" s="145"/>
      <c r="M150" s="146"/>
      <c r="N150" s="146"/>
      <c r="O150" s="147"/>
      <c r="P150" s="147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</row>
    <row r="151" spans="1:35" ht="12.75" customHeight="1">
      <c r="A151" s="142"/>
      <c r="B151" s="143"/>
      <c r="C151" s="142"/>
      <c r="D151" s="144"/>
      <c r="E151" s="144"/>
      <c r="F151" s="143"/>
      <c r="G151" s="144"/>
      <c r="H151" s="142"/>
      <c r="I151" s="145"/>
      <c r="J151" s="146"/>
      <c r="K151" s="145"/>
      <c r="L151" s="145"/>
      <c r="M151" s="146"/>
      <c r="N151" s="146"/>
      <c r="O151" s="147"/>
      <c r="P151" s="147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</row>
    <row r="152" spans="1:35" ht="12.75" customHeight="1">
      <c r="A152" s="142"/>
      <c r="B152" s="143"/>
      <c r="C152" s="142"/>
      <c r="D152" s="144"/>
      <c r="E152" s="144"/>
      <c r="F152" s="143"/>
      <c r="G152" s="144"/>
      <c r="H152" s="142"/>
      <c r="I152" s="145"/>
      <c r="J152" s="146"/>
      <c r="K152" s="145"/>
      <c r="L152" s="145"/>
      <c r="M152" s="146"/>
      <c r="N152" s="146"/>
      <c r="O152" s="147"/>
      <c r="P152" s="147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  <c r="AB152" s="144"/>
      <c r="AC152" s="144"/>
      <c r="AD152" s="144"/>
      <c r="AE152" s="144"/>
      <c r="AF152" s="144"/>
      <c r="AG152" s="144"/>
      <c r="AH152" s="144"/>
      <c r="AI152" s="144"/>
    </row>
    <row r="153" spans="1:35" ht="12.75" customHeight="1">
      <c r="A153" s="142"/>
      <c r="B153" s="143"/>
      <c r="C153" s="142"/>
      <c r="D153" s="144"/>
      <c r="E153" s="144"/>
      <c r="F153" s="143"/>
      <c r="G153" s="144"/>
      <c r="H153" s="142"/>
      <c r="I153" s="145"/>
      <c r="J153" s="146"/>
      <c r="K153" s="145"/>
      <c r="L153" s="145"/>
      <c r="M153" s="146"/>
      <c r="N153" s="146"/>
      <c r="O153" s="147"/>
      <c r="P153" s="147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44"/>
    </row>
    <row r="154" spans="1:35" ht="12.75" customHeight="1">
      <c r="A154" s="142"/>
      <c r="B154" s="143"/>
      <c r="C154" s="142"/>
      <c r="D154" s="144"/>
      <c r="E154" s="144"/>
      <c r="F154" s="143"/>
      <c r="G154" s="144"/>
      <c r="H154" s="142"/>
      <c r="I154" s="145"/>
      <c r="J154" s="146"/>
      <c r="K154" s="145"/>
      <c r="L154" s="145"/>
      <c r="M154" s="146"/>
      <c r="N154" s="146"/>
      <c r="O154" s="147"/>
      <c r="P154" s="147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</row>
    <row r="155" spans="1:35" ht="12.75" customHeight="1">
      <c r="A155" s="142"/>
      <c r="B155" s="143"/>
      <c r="C155" s="142"/>
      <c r="D155" s="144"/>
      <c r="E155" s="144"/>
      <c r="F155" s="143"/>
      <c r="G155" s="144"/>
      <c r="H155" s="142"/>
      <c r="I155" s="145"/>
      <c r="J155" s="146"/>
      <c r="K155" s="145"/>
      <c r="L155" s="145"/>
      <c r="M155" s="146"/>
      <c r="N155" s="146"/>
      <c r="O155" s="147"/>
      <c r="P155" s="147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</row>
    <row r="156" spans="1:35" ht="12.75" customHeight="1">
      <c r="A156" s="142"/>
      <c r="B156" s="143"/>
      <c r="C156" s="142"/>
      <c r="D156" s="144"/>
      <c r="E156" s="144"/>
      <c r="F156" s="143"/>
      <c r="G156" s="144"/>
      <c r="H156" s="142"/>
      <c r="I156" s="145"/>
      <c r="J156" s="146"/>
      <c r="K156" s="145"/>
      <c r="L156" s="145"/>
      <c r="M156" s="146"/>
      <c r="N156" s="146"/>
      <c r="O156" s="147"/>
      <c r="P156" s="147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</row>
    <row r="157" spans="1:35" ht="12.75" customHeight="1">
      <c r="A157" s="142"/>
      <c r="B157" s="143"/>
      <c r="C157" s="142"/>
      <c r="D157" s="144"/>
      <c r="E157" s="144"/>
      <c r="F157" s="143"/>
      <c r="G157" s="144"/>
      <c r="H157" s="142"/>
      <c r="I157" s="145"/>
      <c r="J157" s="146"/>
      <c r="K157" s="145"/>
      <c r="L157" s="145"/>
      <c r="M157" s="146"/>
      <c r="N157" s="146"/>
      <c r="O157" s="147"/>
      <c r="P157" s="147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  <c r="AA157" s="144"/>
      <c r="AB157" s="144"/>
      <c r="AC157" s="144"/>
      <c r="AD157" s="144"/>
      <c r="AE157" s="144"/>
      <c r="AF157" s="144"/>
      <c r="AG157" s="144"/>
      <c r="AH157" s="144"/>
      <c r="AI157" s="144"/>
    </row>
    <row r="158" spans="1:35" ht="12.75" customHeight="1">
      <c r="A158" s="142"/>
      <c r="B158" s="143"/>
      <c r="C158" s="142"/>
      <c r="D158" s="144"/>
      <c r="E158" s="144"/>
      <c r="F158" s="143"/>
      <c r="G158" s="144"/>
      <c r="H158" s="142"/>
      <c r="I158" s="145"/>
      <c r="J158" s="146"/>
      <c r="K158" s="145"/>
      <c r="L158" s="145"/>
      <c r="M158" s="146"/>
      <c r="N158" s="146"/>
      <c r="O158" s="147"/>
      <c r="P158" s="147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  <c r="AA158" s="144"/>
      <c r="AB158" s="144"/>
      <c r="AC158" s="144"/>
      <c r="AD158" s="144"/>
      <c r="AE158" s="144"/>
      <c r="AF158" s="144"/>
      <c r="AG158" s="144"/>
      <c r="AH158" s="144"/>
      <c r="AI158" s="144"/>
    </row>
    <row r="159" spans="1:35" ht="12.75" customHeight="1">
      <c r="A159" s="142"/>
      <c r="B159" s="143"/>
      <c r="C159" s="142"/>
      <c r="D159" s="144"/>
      <c r="E159" s="144"/>
      <c r="F159" s="143"/>
      <c r="G159" s="144"/>
      <c r="H159" s="142"/>
      <c r="I159" s="145"/>
      <c r="J159" s="146"/>
      <c r="K159" s="145"/>
      <c r="L159" s="145"/>
      <c r="M159" s="146"/>
      <c r="N159" s="146"/>
      <c r="O159" s="147"/>
      <c r="P159" s="147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  <c r="AC159" s="144"/>
      <c r="AD159" s="144"/>
      <c r="AE159" s="144"/>
      <c r="AF159" s="144"/>
      <c r="AG159" s="144"/>
      <c r="AH159" s="144"/>
      <c r="AI159" s="144"/>
    </row>
    <row r="160" spans="1:35" ht="12.75" customHeight="1">
      <c r="A160" s="142"/>
      <c r="B160" s="143"/>
      <c r="C160" s="142"/>
      <c r="D160" s="144"/>
      <c r="E160" s="144"/>
      <c r="F160" s="143"/>
      <c r="G160" s="144"/>
      <c r="H160" s="142"/>
      <c r="I160" s="145"/>
      <c r="J160" s="146"/>
      <c r="K160" s="145"/>
      <c r="L160" s="145"/>
      <c r="M160" s="146"/>
      <c r="N160" s="146"/>
      <c r="O160" s="147"/>
      <c r="P160" s="147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</row>
    <row r="161" spans="1:35" ht="12.75" customHeight="1">
      <c r="A161" s="142"/>
      <c r="B161" s="143"/>
      <c r="C161" s="142"/>
      <c r="D161" s="144"/>
      <c r="E161" s="144"/>
      <c r="F161" s="143"/>
      <c r="G161" s="144"/>
      <c r="H161" s="142"/>
      <c r="I161" s="145"/>
      <c r="J161" s="146"/>
      <c r="K161" s="145"/>
      <c r="L161" s="145"/>
      <c r="M161" s="146"/>
      <c r="N161" s="146"/>
      <c r="O161" s="147"/>
      <c r="P161" s="147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  <c r="AC161" s="144"/>
      <c r="AD161" s="144"/>
      <c r="AE161" s="144"/>
      <c r="AF161" s="144"/>
      <c r="AG161" s="144"/>
      <c r="AH161" s="144"/>
      <c r="AI161" s="144"/>
    </row>
    <row r="162" spans="1:35" ht="12.75" customHeight="1">
      <c r="A162" s="142"/>
      <c r="B162" s="143"/>
      <c r="C162" s="142"/>
      <c r="D162" s="144"/>
      <c r="E162" s="144"/>
      <c r="F162" s="143"/>
      <c r="G162" s="144"/>
      <c r="H162" s="142"/>
      <c r="I162" s="145"/>
      <c r="J162" s="146"/>
      <c r="K162" s="145"/>
      <c r="L162" s="145"/>
      <c r="M162" s="146"/>
      <c r="N162" s="146"/>
      <c r="O162" s="147"/>
      <c r="P162" s="147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</row>
    <row r="163" spans="1:35" ht="12.75" customHeight="1">
      <c r="A163" s="142"/>
      <c r="B163" s="143"/>
      <c r="C163" s="142"/>
      <c r="D163" s="144"/>
      <c r="E163" s="144"/>
      <c r="F163" s="143"/>
      <c r="G163" s="144"/>
      <c r="H163" s="142"/>
      <c r="I163" s="145"/>
      <c r="J163" s="146"/>
      <c r="K163" s="145"/>
      <c r="L163" s="145"/>
      <c r="M163" s="146"/>
      <c r="N163" s="146"/>
      <c r="O163" s="147"/>
      <c r="P163" s="147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  <c r="AA163" s="144"/>
      <c r="AB163" s="144"/>
      <c r="AC163" s="144"/>
      <c r="AD163" s="144"/>
      <c r="AE163" s="144"/>
      <c r="AF163" s="144"/>
      <c r="AG163" s="144"/>
      <c r="AH163" s="144"/>
      <c r="AI163" s="144"/>
    </row>
    <row r="164" spans="1:35" ht="12.75" customHeight="1">
      <c r="A164" s="142"/>
      <c r="B164" s="143"/>
      <c r="C164" s="142"/>
      <c r="D164" s="144"/>
      <c r="E164" s="144"/>
      <c r="F164" s="143"/>
      <c r="G164" s="144"/>
      <c r="H164" s="142"/>
      <c r="I164" s="145"/>
      <c r="J164" s="146"/>
      <c r="K164" s="145"/>
      <c r="L164" s="145"/>
      <c r="M164" s="146"/>
      <c r="N164" s="146"/>
      <c r="O164" s="147"/>
      <c r="P164" s="147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  <c r="AC164" s="144"/>
      <c r="AD164" s="144"/>
      <c r="AE164" s="144"/>
      <c r="AF164" s="144"/>
      <c r="AG164" s="144"/>
      <c r="AH164" s="144"/>
      <c r="AI164" s="144"/>
    </row>
    <row r="165" spans="1:35" ht="12.75" customHeight="1">
      <c r="A165" s="142"/>
      <c r="B165" s="143"/>
      <c r="C165" s="142"/>
      <c r="D165" s="144"/>
      <c r="E165" s="144"/>
      <c r="F165" s="143"/>
      <c r="G165" s="144"/>
      <c r="H165" s="142"/>
      <c r="I165" s="145"/>
      <c r="J165" s="146"/>
      <c r="K165" s="145"/>
      <c r="L165" s="145"/>
      <c r="M165" s="146"/>
      <c r="N165" s="146"/>
      <c r="O165" s="147"/>
      <c r="P165" s="147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  <c r="AC165" s="144"/>
      <c r="AD165" s="144"/>
      <c r="AE165" s="144"/>
      <c r="AF165" s="144"/>
      <c r="AG165" s="144"/>
      <c r="AH165" s="144"/>
      <c r="AI165" s="144"/>
    </row>
    <row r="166" spans="1:35" ht="12.75" customHeight="1">
      <c r="A166" s="142"/>
      <c r="B166" s="143"/>
      <c r="C166" s="142"/>
      <c r="D166" s="144"/>
      <c r="E166" s="144"/>
      <c r="F166" s="143"/>
      <c r="G166" s="144"/>
      <c r="H166" s="142"/>
      <c r="I166" s="145"/>
      <c r="J166" s="146"/>
      <c r="K166" s="145"/>
      <c r="L166" s="145"/>
      <c r="M166" s="146"/>
      <c r="N166" s="146"/>
      <c r="O166" s="147"/>
      <c r="P166" s="147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  <c r="AA166" s="144"/>
      <c r="AB166" s="144"/>
      <c r="AC166" s="144"/>
      <c r="AD166" s="144"/>
      <c r="AE166" s="144"/>
      <c r="AF166" s="144"/>
      <c r="AG166" s="144"/>
      <c r="AH166" s="144"/>
      <c r="AI166" s="144"/>
    </row>
    <row r="167" spans="1:35" ht="12.75" customHeight="1">
      <c r="A167" s="142"/>
      <c r="B167" s="143"/>
      <c r="C167" s="142"/>
      <c r="D167" s="144"/>
      <c r="E167" s="144"/>
      <c r="F167" s="143"/>
      <c r="G167" s="144"/>
      <c r="H167" s="142"/>
      <c r="I167" s="145"/>
      <c r="J167" s="146"/>
      <c r="K167" s="145"/>
      <c r="L167" s="145"/>
      <c r="M167" s="146"/>
      <c r="N167" s="146"/>
      <c r="O167" s="147"/>
      <c r="P167" s="147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  <c r="AA167" s="144"/>
      <c r="AB167" s="144"/>
      <c r="AC167" s="144"/>
      <c r="AD167" s="144"/>
      <c r="AE167" s="144"/>
      <c r="AF167" s="144"/>
      <c r="AG167" s="144"/>
      <c r="AH167" s="144"/>
      <c r="AI167" s="144"/>
    </row>
    <row r="168" spans="1:35" ht="12.75" customHeight="1">
      <c r="A168" s="142"/>
      <c r="B168" s="143"/>
      <c r="C168" s="142"/>
      <c r="D168" s="144"/>
      <c r="E168" s="144"/>
      <c r="F168" s="143"/>
      <c r="G168" s="144"/>
      <c r="H168" s="142"/>
      <c r="I168" s="145"/>
      <c r="J168" s="146"/>
      <c r="K168" s="145"/>
      <c r="L168" s="145"/>
      <c r="M168" s="146"/>
      <c r="N168" s="146"/>
      <c r="O168" s="147"/>
      <c r="P168" s="147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  <c r="AB168" s="144"/>
      <c r="AC168" s="144"/>
      <c r="AD168" s="144"/>
      <c r="AE168" s="144"/>
      <c r="AF168" s="144"/>
      <c r="AG168" s="144"/>
      <c r="AH168" s="144"/>
      <c r="AI168" s="144"/>
    </row>
    <row r="169" spans="1:35" ht="12.75" customHeight="1">
      <c r="A169" s="142"/>
      <c r="B169" s="143"/>
      <c r="C169" s="142"/>
      <c r="D169" s="144"/>
      <c r="E169" s="144"/>
      <c r="F169" s="143"/>
      <c r="G169" s="144"/>
      <c r="H169" s="142"/>
      <c r="I169" s="145"/>
      <c r="J169" s="146"/>
      <c r="K169" s="145"/>
      <c r="L169" s="145"/>
      <c r="M169" s="146"/>
      <c r="N169" s="146"/>
      <c r="O169" s="147"/>
      <c r="P169" s="147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  <c r="AA169" s="144"/>
      <c r="AB169" s="144"/>
      <c r="AC169" s="144"/>
      <c r="AD169" s="144"/>
      <c r="AE169" s="144"/>
      <c r="AF169" s="144"/>
      <c r="AG169" s="144"/>
      <c r="AH169" s="144"/>
      <c r="AI169" s="144"/>
    </row>
    <row r="170" spans="1:35" ht="12.75" customHeight="1">
      <c r="A170" s="142"/>
      <c r="B170" s="143"/>
      <c r="C170" s="142"/>
      <c r="D170" s="144"/>
      <c r="E170" s="144"/>
      <c r="F170" s="143"/>
      <c r="G170" s="144"/>
      <c r="H170" s="142"/>
      <c r="I170" s="145"/>
      <c r="J170" s="146"/>
      <c r="K170" s="145"/>
      <c r="L170" s="145"/>
      <c r="M170" s="146"/>
      <c r="N170" s="146"/>
      <c r="O170" s="147"/>
      <c r="P170" s="147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  <c r="AA170" s="144"/>
      <c r="AB170" s="144"/>
      <c r="AC170" s="144"/>
      <c r="AD170" s="144"/>
      <c r="AE170" s="144"/>
      <c r="AF170" s="144"/>
      <c r="AG170" s="144"/>
      <c r="AH170" s="144"/>
      <c r="AI170" s="144"/>
    </row>
    <row r="171" spans="1:35" ht="12.75" customHeight="1">
      <c r="A171" s="142"/>
      <c r="B171" s="143"/>
      <c r="C171" s="142"/>
      <c r="D171" s="144"/>
      <c r="E171" s="144"/>
      <c r="F171" s="143"/>
      <c r="G171" s="144"/>
      <c r="H171" s="142"/>
      <c r="I171" s="145"/>
      <c r="J171" s="146"/>
      <c r="K171" s="145"/>
      <c r="L171" s="145"/>
      <c r="M171" s="146"/>
      <c r="N171" s="146"/>
      <c r="O171" s="147"/>
      <c r="P171" s="148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  <c r="AB171" s="144"/>
      <c r="AC171" s="144"/>
      <c r="AD171" s="144"/>
      <c r="AE171" s="144"/>
      <c r="AF171" s="144"/>
      <c r="AG171" s="144"/>
      <c r="AH171" s="144"/>
      <c r="AI171" s="144"/>
    </row>
    <row r="172" spans="1:35" ht="12.75" customHeight="1">
      <c r="A172" s="142"/>
      <c r="B172" s="143"/>
      <c r="C172" s="142"/>
      <c r="D172" s="144"/>
      <c r="E172" s="144"/>
      <c r="F172" s="143"/>
      <c r="G172" s="144"/>
      <c r="H172" s="142"/>
      <c r="I172" s="145"/>
      <c r="J172" s="146"/>
      <c r="K172" s="145"/>
      <c r="L172" s="145"/>
      <c r="M172" s="146"/>
      <c r="N172" s="146"/>
      <c r="O172" s="147"/>
      <c r="P172" s="147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  <c r="AC172" s="144"/>
      <c r="AD172" s="144"/>
      <c r="AE172" s="144"/>
      <c r="AF172" s="144"/>
      <c r="AG172" s="144"/>
      <c r="AH172" s="144"/>
      <c r="AI172" s="144"/>
    </row>
    <row r="173" spans="1:35" ht="12.75" customHeight="1">
      <c r="A173" s="142"/>
      <c r="B173" s="143"/>
      <c r="C173" s="142"/>
      <c r="D173" s="144"/>
      <c r="E173" s="144"/>
      <c r="F173" s="143"/>
      <c r="G173" s="144"/>
      <c r="H173" s="142"/>
      <c r="I173" s="145"/>
      <c r="J173" s="146"/>
      <c r="K173" s="145"/>
      <c r="L173" s="145"/>
      <c r="M173" s="146"/>
      <c r="N173" s="146"/>
      <c r="O173" s="147"/>
      <c r="P173" s="148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  <c r="AB173" s="144"/>
      <c r="AC173" s="144"/>
      <c r="AD173" s="144"/>
      <c r="AE173" s="144"/>
      <c r="AF173" s="144"/>
      <c r="AG173" s="144"/>
      <c r="AH173" s="144"/>
      <c r="AI173" s="144"/>
    </row>
    <row r="174" spans="1:35" ht="12.75" customHeight="1">
      <c r="A174" s="142"/>
      <c r="B174" s="143"/>
      <c r="C174" s="142"/>
      <c r="D174" s="144"/>
      <c r="E174" s="144"/>
      <c r="F174" s="143"/>
      <c r="G174" s="144"/>
      <c r="H174" s="142"/>
      <c r="I174" s="145"/>
      <c r="J174" s="146"/>
      <c r="K174" s="145"/>
      <c r="L174" s="145"/>
      <c r="M174" s="146"/>
      <c r="N174" s="146"/>
      <c r="O174" s="147"/>
      <c r="P174" s="147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</row>
    <row r="175" spans="1:35" ht="12.75" customHeight="1">
      <c r="A175" s="142"/>
      <c r="B175" s="143"/>
      <c r="C175" s="142"/>
      <c r="D175" s="144"/>
      <c r="E175" s="144"/>
      <c r="F175" s="143"/>
      <c r="G175" s="144"/>
      <c r="H175" s="142"/>
      <c r="I175" s="145"/>
      <c r="J175" s="146"/>
      <c r="K175" s="145"/>
      <c r="L175" s="145"/>
      <c r="M175" s="146"/>
      <c r="N175" s="146"/>
      <c r="O175" s="147"/>
      <c r="P175" s="148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</row>
    <row r="176" spans="1:35" ht="12.75" customHeight="1">
      <c r="A176" s="142"/>
      <c r="B176" s="143"/>
      <c r="C176" s="142"/>
      <c r="D176" s="144"/>
      <c r="E176" s="144"/>
      <c r="F176" s="143"/>
      <c r="G176" s="144"/>
      <c r="H176" s="142"/>
      <c r="I176" s="145"/>
      <c r="J176" s="146"/>
      <c r="K176" s="145"/>
      <c r="L176" s="145"/>
      <c r="M176" s="146"/>
      <c r="N176" s="146"/>
      <c r="O176" s="147"/>
      <c r="P176" s="148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  <c r="AE176" s="144"/>
      <c r="AF176" s="144"/>
      <c r="AG176" s="144"/>
      <c r="AH176" s="144"/>
      <c r="AI176" s="144"/>
    </row>
    <row r="177" spans="1:35" ht="12.75" customHeight="1">
      <c r="A177" s="142"/>
      <c r="B177" s="143"/>
      <c r="C177" s="142"/>
      <c r="D177" s="144"/>
      <c r="E177" s="144"/>
      <c r="F177" s="143"/>
      <c r="G177" s="144"/>
      <c r="H177" s="142"/>
      <c r="I177" s="145"/>
      <c r="J177" s="146"/>
      <c r="K177" s="145"/>
      <c r="L177" s="145"/>
      <c r="M177" s="146"/>
      <c r="N177" s="146"/>
      <c r="O177" s="147"/>
      <c r="P177" s="148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  <c r="AA177" s="144"/>
      <c r="AB177" s="144"/>
      <c r="AC177" s="144"/>
      <c r="AD177" s="144"/>
      <c r="AE177" s="144"/>
      <c r="AF177" s="144"/>
      <c r="AG177" s="144"/>
      <c r="AH177" s="144"/>
      <c r="AI177" s="144"/>
    </row>
    <row r="178" spans="1:35" ht="12.75" customHeight="1">
      <c r="A178" s="142"/>
      <c r="B178" s="143"/>
      <c r="C178" s="142"/>
      <c r="D178" s="144"/>
      <c r="E178" s="144"/>
      <c r="F178" s="143"/>
      <c r="G178" s="144"/>
      <c r="H178" s="142"/>
      <c r="I178" s="145"/>
      <c r="J178" s="146"/>
      <c r="K178" s="145"/>
      <c r="L178" s="145"/>
      <c r="M178" s="146"/>
      <c r="N178" s="146"/>
      <c r="O178" s="147"/>
      <c r="P178" s="148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44"/>
      <c r="AD178" s="144"/>
      <c r="AE178" s="144"/>
      <c r="AF178" s="144"/>
      <c r="AG178" s="144"/>
      <c r="AH178" s="144"/>
      <c r="AI178" s="144"/>
    </row>
    <row r="179" spans="1:35" ht="12.75" customHeight="1">
      <c r="A179" s="142"/>
      <c r="B179" s="143"/>
      <c r="C179" s="142"/>
      <c r="D179" s="144"/>
      <c r="E179" s="144"/>
      <c r="F179" s="143"/>
      <c r="G179" s="144"/>
      <c r="H179" s="142"/>
      <c r="I179" s="145"/>
      <c r="J179" s="146"/>
      <c r="K179" s="145"/>
      <c r="L179" s="145"/>
      <c r="M179" s="146"/>
      <c r="N179" s="146"/>
      <c r="O179" s="147"/>
      <c r="P179" s="148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  <c r="AC179" s="144"/>
      <c r="AD179" s="144"/>
      <c r="AE179" s="144"/>
      <c r="AF179" s="144"/>
      <c r="AG179" s="144"/>
      <c r="AH179" s="144"/>
      <c r="AI179" s="144"/>
    </row>
    <row r="180" spans="1:35" ht="12.75" customHeight="1">
      <c r="A180" s="142"/>
      <c r="B180" s="143"/>
      <c r="C180" s="142"/>
      <c r="D180" s="144"/>
      <c r="E180" s="144"/>
      <c r="F180" s="143"/>
      <c r="G180" s="144"/>
      <c r="H180" s="142"/>
      <c r="I180" s="145"/>
      <c r="J180" s="146"/>
      <c r="K180" s="145"/>
      <c r="L180" s="145"/>
      <c r="M180" s="146"/>
      <c r="N180" s="146"/>
      <c r="O180" s="147"/>
      <c r="P180" s="148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  <c r="AC180" s="144"/>
      <c r="AD180" s="144"/>
      <c r="AE180" s="144"/>
      <c r="AF180" s="144"/>
      <c r="AG180" s="144"/>
      <c r="AH180" s="144"/>
      <c r="AI180" s="144"/>
    </row>
    <row r="181" spans="1:35" ht="12.75" customHeight="1">
      <c r="A181" s="142"/>
      <c r="B181" s="143"/>
      <c r="C181" s="142"/>
      <c r="D181" s="144"/>
      <c r="E181" s="144"/>
      <c r="F181" s="143"/>
      <c r="G181" s="144"/>
      <c r="H181" s="142"/>
      <c r="I181" s="145"/>
      <c r="J181" s="146"/>
      <c r="K181" s="145"/>
      <c r="L181" s="145"/>
      <c r="M181" s="146"/>
      <c r="N181" s="146"/>
      <c r="O181" s="147"/>
      <c r="P181" s="147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  <c r="AB181" s="144"/>
      <c r="AC181" s="144"/>
      <c r="AD181" s="144"/>
      <c r="AE181" s="144"/>
      <c r="AF181" s="144"/>
      <c r="AG181" s="144"/>
      <c r="AH181" s="144"/>
      <c r="AI181" s="144"/>
    </row>
    <row r="182" spans="1:35" ht="12.75" customHeight="1">
      <c r="A182" s="142"/>
      <c r="B182" s="143"/>
      <c r="C182" s="142"/>
      <c r="D182" s="144"/>
      <c r="E182" s="144"/>
      <c r="F182" s="143"/>
      <c r="G182" s="144"/>
      <c r="H182" s="142"/>
      <c r="I182" s="145"/>
      <c r="J182" s="146"/>
      <c r="K182" s="145"/>
      <c r="L182" s="145"/>
      <c r="M182" s="146"/>
      <c r="N182" s="146"/>
      <c r="O182" s="147"/>
      <c r="P182" s="148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  <c r="AA182" s="144"/>
      <c r="AB182" s="144"/>
      <c r="AC182" s="144"/>
      <c r="AD182" s="144"/>
      <c r="AE182" s="144"/>
      <c r="AF182" s="144"/>
      <c r="AG182" s="144"/>
      <c r="AH182" s="144"/>
      <c r="AI182" s="144"/>
    </row>
    <row r="183" spans="1:35" ht="12.75" customHeight="1">
      <c r="A183" s="142"/>
      <c r="B183" s="143"/>
      <c r="C183" s="142"/>
      <c r="D183" s="144"/>
      <c r="E183" s="144"/>
      <c r="F183" s="143"/>
      <c r="G183" s="144"/>
      <c r="H183" s="142"/>
      <c r="I183" s="145"/>
      <c r="J183" s="146"/>
      <c r="K183" s="145"/>
      <c r="L183" s="145"/>
      <c r="M183" s="146"/>
      <c r="N183" s="146"/>
      <c r="O183" s="147"/>
      <c r="P183" s="147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144"/>
      <c r="AC183" s="144"/>
      <c r="AD183" s="144"/>
      <c r="AE183" s="144"/>
      <c r="AF183" s="144"/>
      <c r="AG183" s="144"/>
      <c r="AH183" s="144"/>
      <c r="AI183" s="144"/>
    </row>
    <row r="184" spans="1:35" ht="12.75" customHeight="1">
      <c r="A184" s="142"/>
      <c r="B184" s="143"/>
      <c r="C184" s="142"/>
      <c r="D184" s="144"/>
      <c r="E184" s="144"/>
      <c r="F184" s="143"/>
      <c r="G184" s="144"/>
      <c r="H184" s="142"/>
      <c r="I184" s="145"/>
      <c r="J184" s="146"/>
      <c r="K184" s="145"/>
      <c r="L184" s="145"/>
      <c r="M184" s="146"/>
      <c r="N184" s="146"/>
      <c r="O184" s="147"/>
      <c r="P184" s="147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  <c r="AA184" s="144"/>
      <c r="AB184" s="144"/>
      <c r="AC184" s="144"/>
      <c r="AD184" s="144"/>
      <c r="AE184" s="144"/>
      <c r="AF184" s="144"/>
      <c r="AG184" s="144"/>
      <c r="AH184" s="144"/>
      <c r="AI184" s="144"/>
    </row>
    <row r="185" spans="1:35" ht="12.75" customHeight="1">
      <c r="A185" s="142"/>
      <c r="B185" s="143"/>
      <c r="C185" s="142"/>
      <c r="D185" s="144"/>
      <c r="E185" s="144"/>
      <c r="F185" s="143"/>
      <c r="G185" s="144"/>
      <c r="H185" s="142"/>
      <c r="I185" s="145"/>
      <c r="J185" s="146"/>
      <c r="K185" s="145"/>
      <c r="L185" s="145"/>
      <c r="M185" s="146"/>
      <c r="N185" s="146"/>
      <c r="O185" s="147"/>
      <c r="P185" s="147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  <c r="AA185" s="144"/>
      <c r="AB185" s="144"/>
      <c r="AC185" s="144"/>
      <c r="AD185" s="144"/>
      <c r="AE185" s="144"/>
      <c r="AF185" s="144"/>
      <c r="AG185" s="144"/>
      <c r="AH185" s="144"/>
      <c r="AI185" s="144"/>
    </row>
    <row r="186" spans="1:35" ht="12.75" customHeight="1">
      <c r="A186" s="142"/>
      <c r="B186" s="143"/>
      <c r="C186" s="142"/>
      <c r="D186" s="144"/>
      <c r="E186" s="144"/>
      <c r="F186" s="143"/>
      <c r="G186" s="144"/>
      <c r="H186" s="142"/>
      <c r="I186" s="145"/>
      <c r="J186" s="146"/>
      <c r="K186" s="145"/>
      <c r="L186" s="145"/>
      <c r="M186" s="146"/>
      <c r="N186" s="146"/>
      <c r="O186" s="147"/>
      <c r="P186" s="147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  <c r="AA186" s="144"/>
      <c r="AB186" s="144"/>
      <c r="AC186" s="144"/>
      <c r="AD186" s="144"/>
      <c r="AE186" s="144"/>
      <c r="AF186" s="144"/>
      <c r="AG186" s="144"/>
      <c r="AH186" s="144"/>
      <c r="AI186" s="144"/>
    </row>
    <row r="187" spans="1:35" ht="12.75" customHeight="1">
      <c r="A187" s="142"/>
      <c r="B187" s="143"/>
      <c r="C187" s="142"/>
      <c r="D187" s="144"/>
      <c r="E187" s="144"/>
      <c r="F187" s="143"/>
      <c r="G187" s="144"/>
      <c r="H187" s="142"/>
      <c r="I187" s="145"/>
      <c r="J187" s="146"/>
      <c r="K187" s="145"/>
      <c r="L187" s="145"/>
      <c r="M187" s="146"/>
      <c r="N187" s="146"/>
      <c r="O187" s="147"/>
      <c r="P187" s="148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</row>
    <row r="188" spans="1:35" ht="12.75" customHeight="1">
      <c r="A188" s="142"/>
      <c r="B188" s="143"/>
      <c r="C188" s="142"/>
      <c r="D188" s="144"/>
      <c r="E188" s="144"/>
      <c r="F188" s="143"/>
      <c r="G188" s="144"/>
      <c r="H188" s="142"/>
      <c r="I188" s="145"/>
      <c r="J188" s="146"/>
      <c r="K188" s="145"/>
      <c r="L188" s="145"/>
      <c r="M188" s="146"/>
      <c r="N188" s="146"/>
      <c r="O188" s="147"/>
      <c r="P188" s="148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  <c r="AA188" s="144"/>
      <c r="AB188" s="144"/>
      <c r="AC188" s="144"/>
      <c r="AD188" s="144"/>
      <c r="AE188" s="144"/>
      <c r="AF188" s="144"/>
      <c r="AG188" s="144"/>
      <c r="AH188" s="144"/>
      <c r="AI188" s="144"/>
    </row>
  </sheetData>
  <sheetProtection selectLockedCells="1" selectUnlockedCells="1"/>
  <phoneticPr fontId="0" type="noConversion"/>
  <hyperlinks>
    <hyperlink ref="A3" r:id="rId1"/>
    <hyperlink ref="P11" r:id="rId2"/>
    <hyperlink ref="P12" r:id="rId3"/>
    <hyperlink ref="P13" r:id="rId4"/>
    <hyperlink ref="P14" r:id="rId5"/>
    <hyperlink ref="P15" r:id="rId6"/>
    <hyperlink ref="P16" r:id="rId7"/>
    <hyperlink ref="P17" r:id="rId8"/>
    <hyperlink ref="P18" r:id="rId9"/>
    <hyperlink ref="P19" r:id="rId10"/>
    <hyperlink ref="P20" r:id="rId11"/>
    <hyperlink ref="P21" r:id="rId12"/>
    <hyperlink ref="P22" r:id="rId13"/>
    <hyperlink ref="P23" r:id="rId14"/>
    <hyperlink ref="P24" r:id="rId15"/>
    <hyperlink ref="P25" r:id="rId16"/>
    <hyperlink ref="P26" r:id="rId17"/>
    <hyperlink ref="P27" r:id="rId18"/>
    <hyperlink ref="P28" r:id="rId19"/>
    <hyperlink ref="P29" r:id="rId20"/>
    <hyperlink ref="P30" r:id="rId21"/>
    <hyperlink ref="P31" r:id="rId22"/>
    <hyperlink ref="P32" r:id="rId23"/>
    <hyperlink ref="P33" r:id="rId24"/>
    <hyperlink ref="P34" r:id="rId25"/>
    <hyperlink ref="P35" r:id="rId26"/>
    <hyperlink ref="P36" r:id="rId27"/>
    <hyperlink ref="P37" r:id="rId28"/>
    <hyperlink ref="P38" r:id="rId29"/>
    <hyperlink ref="P39" r:id="rId30"/>
    <hyperlink ref="P40" r:id="rId31"/>
    <hyperlink ref="P41" r:id="rId32"/>
    <hyperlink ref="P42" r:id="rId33"/>
    <hyperlink ref="P43" r:id="rId34"/>
    <hyperlink ref="P44" r:id="rId35"/>
    <hyperlink ref="P45" r:id="rId36"/>
    <hyperlink ref="P46" r:id="rId37"/>
    <hyperlink ref="P47" r:id="rId38"/>
    <hyperlink ref="P48" r:id="rId39"/>
    <hyperlink ref="P49" r:id="rId40"/>
    <hyperlink ref="P50" r:id="rId41"/>
    <hyperlink ref="P51" r:id="rId42"/>
    <hyperlink ref="P52" r:id="rId43"/>
    <hyperlink ref="P53" r:id="rId44"/>
    <hyperlink ref="P54" r:id="rId45"/>
    <hyperlink ref="P55" r:id="rId46"/>
    <hyperlink ref="P56" r:id="rId47"/>
    <hyperlink ref="P57" r:id="rId48"/>
    <hyperlink ref="P58" r:id="rId49"/>
    <hyperlink ref="P59" r:id="rId50"/>
    <hyperlink ref="P60" r:id="rId51"/>
    <hyperlink ref="P61" r:id="rId52"/>
    <hyperlink ref="P62" r:id="rId53"/>
    <hyperlink ref="P63" r:id="rId54"/>
    <hyperlink ref="P64" r:id="rId55"/>
    <hyperlink ref="P65" r:id="rId56"/>
    <hyperlink ref="P66" r:id="rId57"/>
    <hyperlink ref="P67" r:id="rId58"/>
    <hyperlink ref="P68" r:id="rId59"/>
    <hyperlink ref="P69" r:id="rId60"/>
    <hyperlink ref="P70" r:id="rId61"/>
    <hyperlink ref="P71" r:id="rId62"/>
    <hyperlink ref="P72" r:id="rId63"/>
    <hyperlink ref="P73" r:id="rId64"/>
    <hyperlink ref="P74" r:id="rId65"/>
    <hyperlink ref="P75" r:id="rId66"/>
    <hyperlink ref="P76" r:id="rId67"/>
    <hyperlink ref="P77" r:id="rId68"/>
    <hyperlink ref="P78" r:id="rId69"/>
    <hyperlink ref="P79" r:id="rId70"/>
    <hyperlink ref="P80" r:id="rId71"/>
    <hyperlink ref="P81" r:id="rId72"/>
    <hyperlink ref="P82" r:id="rId73"/>
    <hyperlink ref="P83" r:id="rId74"/>
    <hyperlink ref="P84" r:id="rId75"/>
    <hyperlink ref="P85" r:id="rId76"/>
    <hyperlink ref="P86" r:id="rId77"/>
    <hyperlink ref="P87" r:id="rId78"/>
    <hyperlink ref="P88" r:id="rId79"/>
    <hyperlink ref="P89" r:id="rId80"/>
    <hyperlink ref="P90" r:id="rId81"/>
    <hyperlink ref="P91" r:id="rId82"/>
    <hyperlink ref="P92" r:id="rId83"/>
    <hyperlink ref="P93" r:id="rId84"/>
    <hyperlink ref="P94" r:id="rId85"/>
    <hyperlink ref="P95" r:id="rId86"/>
    <hyperlink ref="P96" r:id="rId87"/>
    <hyperlink ref="P97" r:id="rId88"/>
    <hyperlink ref="P98" r:id="rId89"/>
    <hyperlink ref="P99" r:id="rId90"/>
    <hyperlink ref="P100" r:id="rId91"/>
    <hyperlink ref="P101" r:id="rId92"/>
    <hyperlink ref="P102" r:id="rId93"/>
    <hyperlink ref="P103" r:id="rId94"/>
    <hyperlink ref="P104" r:id="rId95"/>
    <hyperlink ref="P105" r:id="rId96"/>
    <hyperlink ref="P106" r:id="rId97"/>
    <hyperlink ref="P107" r:id="rId98"/>
    <hyperlink ref="P108" r:id="rId99"/>
    <hyperlink ref="P109" r:id="rId100"/>
    <hyperlink ref="P110" r:id="rId101"/>
    <hyperlink ref="P111" r:id="rId102"/>
    <hyperlink ref="P112" r:id="rId103"/>
    <hyperlink ref="P113" r:id="rId104"/>
    <hyperlink ref="P114" r:id="rId105"/>
    <hyperlink ref="P115" r:id="rId106"/>
    <hyperlink ref="P116" r:id="rId107"/>
    <hyperlink ref="P117" r:id="rId108"/>
    <hyperlink ref="P118" r:id="rId109"/>
    <hyperlink ref="P119" r:id="rId110"/>
    <hyperlink ref="P120" r:id="rId111"/>
    <hyperlink ref="P121" r:id="rId112"/>
    <hyperlink ref="P122" r:id="rId113"/>
    <hyperlink ref="P123" r:id="rId114"/>
    <hyperlink ref="P124" r:id="rId115"/>
    <hyperlink ref="P125" r:id="rId11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Active</vt:lpstr>
      <vt:lpstr>Q_fit</vt:lpstr>
      <vt:lpstr>A (2)</vt:lpstr>
      <vt:lpstr>Q_fit (2)</vt:lpstr>
      <vt:lpstr>A (3)</vt:lpstr>
      <vt:lpstr>Q_fit (4)</vt:lpstr>
      <vt:lpstr>BAV</vt:lpstr>
      <vt:lpstr>'A (2)'!solver_adj</vt:lpstr>
      <vt:lpstr>'A (3)'!solver_adj</vt:lpstr>
      <vt:lpstr>Active!solver_adj</vt:lpstr>
      <vt:lpstr>'A (2)'!solver_opt</vt:lpstr>
      <vt:lpstr>'A (3)'!solver_opt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2023-08-22T08:01:06Z</dcterms:created>
  <dcterms:modified xsi:type="dcterms:W3CDTF">2023-08-22T08:01:06Z</dcterms:modified>
</cp:coreProperties>
</file>