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3D676B-ED90-4E4F-AAF8-1047B442D4ED}" xr6:coauthVersionLast="47" xr6:coauthVersionMax="47" xr10:uidLastSave="{00000000-0000-0000-0000-000000000000}"/>
  <bookViews>
    <workbookView xWindow="13995" yWindow="750" windowWidth="1359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40" i="1" l="1"/>
  <c r="F840" i="1" s="1"/>
  <c r="G840" i="1" s="1"/>
  <c r="K840" i="1" s="1"/>
  <c r="Q840" i="1"/>
  <c r="E841" i="1"/>
  <c r="F841" i="1"/>
  <c r="G841" i="1" s="1"/>
  <c r="K841" i="1" s="1"/>
  <c r="Q841" i="1"/>
  <c r="E824" i="1"/>
  <c r="F824" i="1" s="1"/>
  <c r="G824" i="1" s="1"/>
  <c r="K824" i="1" s="1"/>
  <c r="Q824" i="1"/>
  <c r="Q834" i="1"/>
  <c r="Q835" i="1"/>
  <c r="Q836" i="1"/>
  <c r="E837" i="1"/>
  <c r="F837" i="1" s="1"/>
  <c r="G837" i="1" s="1"/>
  <c r="K837" i="1" s="1"/>
  <c r="Q837" i="1"/>
  <c r="Q838" i="1"/>
  <c r="Q839" i="1"/>
  <c r="E829" i="1"/>
  <c r="F829" i="1" s="1"/>
  <c r="G829" i="1" s="1"/>
  <c r="K829" i="1" s="1"/>
  <c r="Q829" i="1"/>
  <c r="Q830" i="1"/>
  <c r="Q831" i="1"/>
  <c r="Q832" i="1"/>
  <c r="E833" i="1"/>
  <c r="F833" i="1" s="1"/>
  <c r="Q833" i="1"/>
  <c r="Q819" i="1"/>
  <c r="C7" i="1"/>
  <c r="C8" i="1"/>
  <c r="E57" i="1" s="1"/>
  <c r="C9" i="1"/>
  <c r="D9" i="1"/>
  <c r="F16" i="1"/>
  <c r="C17" i="1"/>
  <c r="E21" i="1"/>
  <c r="F21" i="1" s="1"/>
  <c r="G21" i="1" s="1"/>
  <c r="H21" i="1" s="1"/>
  <c r="Q21" i="1"/>
  <c r="Q22" i="1"/>
  <c r="Q23" i="1"/>
  <c r="E24" i="1"/>
  <c r="F24" i="1" s="1"/>
  <c r="G24" i="1" s="1"/>
  <c r="H24" i="1" s="1"/>
  <c r="Q24" i="1"/>
  <c r="Q25" i="1"/>
  <c r="Q26" i="1"/>
  <c r="E27" i="1"/>
  <c r="F27" i="1" s="1"/>
  <c r="G27" i="1" s="1"/>
  <c r="H27" i="1" s="1"/>
  <c r="Q27" i="1"/>
  <c r="Q28" i="1"/>
  <c r="Q29" i="1"/>
  <c r="E30" i="1"/>
  <c r="F30" i="1" s="1"/>
  <c r="Q30" i="1"/>
  <c r="Q31" i="1"/>
  <c r="E32" i="1"/>
  <c r="F32" i="1" s="1"/>
  <c r="G32" i="1" s="1"/>
  <c r="H32" i="1" s="1"/>
  <c r="Q32" i="1"/>
  <c r="Q33" i="1"/>
  <c r="Q34" i="1"/>
  <c r="Q35" i="1"/>
  <c r="Q36" i="1"/>
  <c r="E37" i="1"/>
  <c r="F37" i="1" s="1"/>
  <c r="G37" i="1" s="1"/>
  <c r="H37" i="1" s="1"/>
  <c r="Q37" i="1"/>
  <c r="Q38" i="1"/>
  <c r="E39" i="1"/>
  <c r="F39" i="1" s="1"/>
  <c r="Q39" i="1"/>
  <c r="Q40" i="1"/>
  <c r="Q41" i="1"/>
  <c r="E42" i="1"/>
  <c r="F42" i="1" s="1"/>
  <c r="G42" i="1"/>
  <c r="H42" i="1" s="1"/>
  <c r="Q42" i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E58" i="1"/>
  <c r="F58" i="1" s="1"/>
  <c r="Q58" i="1"/>
  <c r="Q59" i="1"/>
  <c r="E60" i="1"/>
  <c r="F60" i="1" s="1"/>
  <c r="G60" i="1" s="1"/>
  <c r="H60" i="1" s="1"/>
  <c r="Q60" i="1"/>
  <c r="Q61" i="1"/>
  <c r="Q62" i="1"/>
  <c r="E63" i="1"/>
  <c r="F63" i="1" s="1"/>
  <c r="Q63" i="1"/>
  <c r="Q64" i="1"/>
  <c r="Q65" i="1"/>
  <c r="E66" i="1"/>
  <c r="F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Q69" i="1"/>
  <c r="E70" i="1"/>
  <c r="F70" i="1" s="1"/>
  <c r="G70" i="1" s="1"/>
  <c r="H70" i="1" s="1"/>
  <c r="Q70" i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Q74" i="1"/>
  <c r="Q75" i="1"/>
  <c r="Q76" i="1"/>
  <c r="Q77" i="1"/>
  <c r="Q78" i="1"/>
  <c r="Q79" i="1"/>
  <c r="Q80" i="1"/>
  <c r="E81" i="1"/>
  <c r="F81" i="1" s="1"/>
  <c r="G81" i="1" s="1"/>
  <c r="H81" i="1" s="1"/>
  <c r="Q81" i="1"/>
  <c r="Q82" i="1"/>
  <c r="E83" i="1"/>
  <c r="F83" i="1" s="1"/>
  <c r="G83" i="1" s="1"/>
  <c r="H83" i="1" s="1"/>
  <c r="Q83" i="1"/>
  <c r="Q84" i="1"/>
  <c r="Q85" i="1"/>
  <c r="E86" i="1"/>
  <c r="F86" i="1" s="1"/>
  <c r="Q86" i="1"/>
  <c r="Q87" i="1"/>
  <c r="E88" i="1"/>
  <c r="F88" i="1" s="1"/>
  <c r="G88" i="1" s="1"/>
  <c r="H88" i="1" s="1"/>
  <c r="Q88" i="1"/>
  <c r="Q89" i="1"/>
  <c r="Q90" i="1"/>
  <c r="Q91" i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Q96" i="1"/>
  <c r="Q97" i="1"/>
  <c r="Q98" i="1"/>
  <c r="Q99" i="1"/>
  <c r="Q100" i="1"/>
  <c r="Q101" i="1"/>
  <c r="Q102" i="1"/>
  <c r="E103" i="1"/>
  <c r="F103" i="1"/>
  <c r="Q103" i="1"/>
  <c r="Q104" i="1"/>
  <c r="E105" i="1"/>
  <c r="F105" i="1" s="1"/>
  <c r="G105" i="1" s="1"/>
  <c r="I105" i="1" s="1"/>
  <c r="Q105" i="1"/>
  <c r="E106" i="1"/>
  <c r="F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Q109" i="1"/>
  <c r="E110" i="1"/>
  <c r="F110" i="1" s="1"/>
  <c r="G110" i="1" s="1"/>
  <c r="H110" i="1" s="1"/>
  <c r="Q110" i="1"/>
  <c r="Q111" i="1"/>
  <c r="E112" i="1"/>
  <c r="F112" i="1" s="1"/>
  <c r="G112" i="1" s="1"/>
  <c r="J112" i="1" s="1"/>
  <c r="Q112" i="1"/>
  <c r="E113" i="1"/>
  <c r="F113" i="1" s="1"/>
  <c r="G113" i="1" s="1"/>
  <c r="J113" i="1" s="1"/>
  <c r="Q113" i="1"/>
  <c r="Q114" i="1"/>
  <c r="E115" i="1"/>
  <c r="F115" i="1"/>
  <c r="G115" i="1" s="1"/>
  <c r="J115" i="1" s="1"/>
  <c r="Q115" i="1"/>
  <c r="Q116" i="1"/>
  <c r="E117" i="1"/>
  <c r="F117" i="1" s="1"/>
  <c r="G117" i="1" s="1"/>
  <c r="J117" i="1" s="1"/>
  <c r="Q117" i="1"/>
  <c r="E118" i="1"/>
  <c r="F118" i="1" s="1"/>
  <c r="Q118" i="1"/>
  <c r="Q119" i="1"/>
  <c r="E120" i="1"/>
  <c r="F120" i="1" s="1"/>
  <c r="G120" i="1" s="1"/>
  <c r="J120" i="1" s="1"/>
  <c r="Q120" i="1"/>
  <c r="Q121" i="1"/>
  <c r="E122" i="1"/>
  <c r="F122" i="1" s="1"/>
  <c r="G122" i="1" s="1"/>
  <c r="J122" i="1" s="1"/>
  <c r="Q122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Q126" i="1"/>
  <c r="Q127" i="1"/>
  <c r="Q128" i="1"/>
  <c r="Q129" i="1"/>
  <c r="Q130" i="1"/>
  <c r="Q131" i="1"/>
  <c r="Q132" i="1"/>
  <c r="E133" i="1"/>
  <c r="F133" i="1" s="1"/>
  <c r="G133" i="1" s="1"/>
  <c r="I133" i="1" s="1"/>
  <c r="Q133" i="1"/>
  <c r="Q134" i="1"/>
  <c r="E135" i="1"/>
  <c r="F135" i="1"/>
  <c r="Q135" i="1"/>
  <c r="Q136" i="1"/>
  <c r="E137" i="1"/>
  <c r="F137" i="1" s="1"/>
  <c r="G137" i="1" s="1"/>
  <c r="N137" i="1" s="1"/>
  <c r="Q137" i="1"/>
  <c r="E138" i="1"/>
  <c r="F138" i="1"/>
  <c r="Q138" i="1"/>
  <c r="Q139" i="1"/>
  <c r="E140" i="1"/>
  <c r="F140" i="1" s="1"/>
  <c r="G140" i="1" s="1"/>
  <c r="H140" i="1" s="1"/>
  <c r="Q140" i="1"/>
  <c r="Q141" i="1"/>
  <c r="Q142" i="1"/>
  <c r="E143" i="1"/>
  <c r="F143" i="1" s="1"/>
  <c r="G143" i="1" s="1"/>
  <c r="J143" i="1" s="1"/>
  <c r="Q143" i="1"/>
  <c r="Q144" i="1"/>
  <c r="E145" i="1"/>
  <c r="F145" i="1" s="1"/>
  <c r="G145" i="1" s="1"/>
  <c r="I145" i="1" s="1"/>
  <c r="Q145" i="1"/>
  <c r="E146" i="1"/>
  <c r="F146" i="1" s="1"/>
  <c r="Q146" i="1"/>
  <c r="Q147" i="1"/>
  <c r="E148" i="1"/>
  <c r="F148" i="1" s="1"/>
  <c r="G148" i="1" s="1"/>
  <c r="I148" i="1" s="1"/>
  <c r="Q148" i="1"/>
  <c r="Q149" i="1"/>
  <c r="Q150" i="1"/>
  <c r="E151" i="1"/>
  <c r="F151" i="1" s="1"/>
  <c r="G151" i="1" s="1"/>
  <c r="J151" i="1" s="1"/>
  <c r="Q151" i="1"/>
  <c r="Q152" i="1"/>
  <c r="Q153" i="1"/>
  <c r="Q154" i="1"/>
  <c r="Q155" i="1"/>
  <c r="E156" i="1"/>
  <c r="F156" i="1" s="1"/>
  <c r="G156" i="1" s="1"/>
  <c r="J156" i="1" s="1"/>
  <c r="Q156" i="1"/>
  <c r="E157" i="1"/>
  <c r="F157" i="1" s="1"/>
  <c r="G157" i="1" s="1"/>
  <c r="N157" i="1" s="1"/>
  <c r="Q157" i="1"/>
  <c r="Q158" i="1"/>
  <c r="E159" i="1"/>
  <c r="F159" i="1" s="1"/>
  <c r="G159" i="1" s="1"/>
  <c r="J159" i="1" s="1"/>
  <c r="Q159" i="1"/>
  <c r="Q160" i="1"/>
  <c r="Q161" i="1"/>
  <c r="E162" i="1"/>
  <c r="F162" i="1"/>
  <c r="Q162" i="1"/>
  <c r="Q163" i="1"/>
  <c r="Q164" i="1"/>
  <c r="E165" i="1"/>
  <c r="F165" i="1" s="1"/>
  <c r="G165" i="1" s="1"/>
  <c r="J165" i="1" s="1"/>
  <c r="Q165" i="1"/>
  <c r="Q166" i="1"/>
  <c r="Q167" i="1"/>
  <c r="Q168" i="1"/>
  <c r="E169" i="1"/>
  <c r="F169" i="1" s="1"/>
  <c r="G169" i="1" s="1"/>
  <c r="J169" i="1" s="1"/>
  <c r="Q169" i="1"/>
  <c r="E170" i="1"/>
  <c r="F170" i="1"/>
  <c r="Q170" i="1"/>
  <c r="E171" i="1"/>
  <c r="F171" i="1" s="1"/>
  <c r="G171" i="1" s="1"/>
  <c r="I171" i="1" s="1"/>
  <c r="Q171" i="1"/>
  <c r="Q172" i="1"/>
  <c r="Q173" i="1"/>
  <c r="E174" i="1"/>
  <c r="F174" i="1" s="1"/>
  <c r="G174" i="1" s="1"/>
  <c r="J174" i="1" s="1"/>
  <c r="Q174" i="1"/>
  <c r="E175" i="1"/>
  <c r="F175" i="1" s="1"/>
  <c r="G175" i="1" s="1"/>
  <c r="J175" i="1" s="1"/>
  <c r="Q175" i="1"/>
  <c r="Q176" i="1"/>
  <c r="E177" i="1"/>
  <c r="F177" i="1" s="1"/>
  <c r="G177" i="1" s="1"/>
  <c r="I177" i="1" s="1"/>
  <c r="Q177" i="1"/>
  <c r="E178" i="1"/>
  <c r="F178" i="1" s="1"/>
  <c r="Q178" i="1"/>
  <c r="Q179" i="1"/>
  <c r="Q180" i="1"/>
  <c r="Q181" i="1"/>
  <c r="E182" i="1"/>
  <c r="E34" i="2" s="1"/>
  <c r="Q182" i="1"/>
  <c r="E183" i="1"/>
  <c r="F183" i="1" s="1"/>
  <c r="G183" i="1" s="1"/>
  <c r="J183" i="1" s="1"/>
  <c r="Q183" i="1"/>
  <c r="Q184" i="1"/>
  <c r="E185" i="1"/>
  <c r="F185" i="1" s="1"/>
  <c r="Q185" i="1"/>
  <c r="E186" i="1"/>
  <c r="F186" i="1" s="1"/>
  <c r="Q186" i="1"/>
  <c r="E187" i="1"/>
  <c r="F187" i="1" s="1"/>
  <c r="G187" i="1" s="1"/>
  <c r="I187" i="1" s="1"/>
  <c r="Q187" i="1"/>
  <c r="E188" i="1"/>
  <c r="F188" i="1" s="1"/>
  <c r="G188" i="1" s="1"/>
  <c r="J188" i="1" s="1"/>
  <c r="Q188" i="1"/>
  <c r="Q189" i="1"/>
  <c r="E190" i="1"/>
  <c r="F190" i="1"/>
  <c r="Q190" i="1"/>
  <c r="E191" i="1"/>
  <c r="F191" i="1" s="1"/>
  <c r="G191" i="1" s="1"/>
  <c r="I191" i="1" s="1"/>
  <c r="Q191" i="1"/>
  <c r="Q192" i="1"/>
  <c r="E193" i="1"/>
  <c r="F193" i="1" s="1"/>
  <c r="G193" i="1" s="1"/>
  <c r="I193" i="1" s="1"/>
  <c r="Q193" i="1"/>
  <c r="E194" i="1"/>
  <c r="F194" i="1"/>
  <c r="G194" i="1" s="1"/>
  <c r="I194" i="1" s="1"/>
  <c r="Q194" i="1"/>
  <c r="Q195" i="1"/>
  <c r="E196" i="1"/>
  <c r="F196" i="1" s="1"/>
  <c r="G196" i="1" s="1"/>
  <c r="J196" i="1" s="1"/>
  <c r="Q196" i="1"/>
  <c r="E197" i="1"/>
  <c r="F197" i="1" s="1"/>
  <c r="G197" i="1" s="1"/>
  <c r="I197" i="1" s="1"/>
  <c r="Q197" i="1"/>
  <c r="Q198" i="1"/>
  <c r="E199" i="1"/>
  <c r="F199" i="1" s="1"/>
  <c r="G199" i="1" s="1"/>
  <c r="I199" i="1" s="1"/>
  <c r="Q199" i="1"/>
  <c r="Q200" i="1"/>
  <c r="E201" i="1"/>
  <c r="F201" i="1" s="1"/>
  <c r="Q201" i="1"/>
  <c r="Q202" i="1"/>
  <c r="Q203" i="1"/>
  <c r="E204" i="1"/>
  <c r="F204" i="1" s="1"/>
  <c r="G204" i="1" s="1"/>
  <c r="I204" i="1" s="1"/>
  <c r="Q204" i="1"/>
  <c r="Q205" i="1"/>
  <c r="Q206" i="1"/>
  <c r="Q207" i="1"/>
  <c r="E208" i="1"/>
  <c r="F208" i="1" s="1"/>
  <c r="G208" i="1" s="1"/>
  <c r="I208" i="1"/>
  <c r="Q208" i="1"/>
  <c r="E209" i="1"/>
  <c r="F209" i="1" s="1"/>
  <c r="G209" i="1"/>
  <c r="I209" i="1" s="1"/>
  <c r="Q209" i="1"/>
  <c r="Q210" i="1"/>
  <c r="E211" i="1"/>
  <c r="F211" i="1" s="1"/>
  <c r="G211" i="1" s="1"/>
  <c r="I211" i="1" s="1"/>
  <c r="Q211" i="1"/>
  <c r="Q212" i="1"/>
  <c r="E213" i="1"/>
  <c r="F213" i="1" s="1"/>
  <c r="G213" i="1" s="1"/>
  <c r="I213" i="1" s="1"/>
  <c r="Q213" i="1"/>
  <c r="E214" i="1"/>
  <c r="F214" i="1" s="1"/>
  <c r="Q214" i="1"/>
  <c r="E215" i="1"/>
  <c r="F215" i="1" s="1"/>
  <c r="Q215" i="1"/>
  <c r="E216" i="1"/>
  <c r="F216" i="1" s="1"/>
  <c r="G216" i="1" s="1"/>
  <c r="J216" i="1" s="1"/>
  <c r="Q216" i="1"/>
  <c r="Q217" i="1"/>
  <c r="E218" i="1"/>
  <c r="F218" i="1" s="1"/>
  <c r="G218" i="1" s="1"/>
  <c r="I218" i="1" s="1"/>
  <c r="Q218" i="1"/>
  <c r="E219" i="1"/>
  <c r="F219" i="1"/>
  <c r="G219" i="1" s="1"/>
  <c r="J219" i="1" s="1"/>
  <c r="Q219" i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Q223" i="1"/>
  <c r="E224" i="1"/>
  <c r="F224" i="1" s="1"/>
  <c r="G224" i="1" s="1"/>
  <c r="J224" i="1"/>
  <c r="Q224" i="1"/>
  <c r="E225" i="1"/>
  <c r="F225" i="1" s="1"/>
  <c r="G225" i="1" s="1"/>
  <c r="J225" i="1" s="1"/>
  <c r="Q225" i="1"/>
  <c r="Q226" i="1"/>
  <c r="E227" i="1"/>
  <c r="F227" i="1" s="1"/>
  <c r="G227" i="1" s="1"/>
  <c r="J227" i="1" s="1"/>
  <c r="Q227" i="1"/>
  <c r="E228" i="1"/>
  <c r="F228" i="1" s="1"/>
  <c r="G228" i="1" s="1"/>
  <c r="I228" i="1" s="1"/>
  <c r="Q228" i="1"/>
  <c r="Q229" i="1"/>
  <c r="Q230" i="1"/>
  <c r="E231" i="1"/>
  <c r="F231" i="1" s="1"/>
  <c r="G231" i="1" s="1"/>
  <c r="J231" i="1" s="1"/>
  <c r="Q231" i="1"/>
  <c r="Q232" i="1"/>
  <c r="E233" i="1"/>
  <c r="F233" i="1" s="1"/>
  <c r="G233" i="1" s="1"/>
  <c r="J233" i="1" s="1"/>
  <c r="Q233" i="1"/>
  <c r="Q234" i="1"/>
  <c r="Q235" i="1"/>
  <c r="E236" i="1"/>
  <c r="F236" i="1" s="1"/>
  <c r="G236" i="1" s="1"/>
  <c r="J236" i="1" s="1"/>
  <c r="Q236" i="1"/>
  <c r="E237" i="1"/>
  <c r="F237" i="1" s="1"/>
  <c r="Q237" i="1"/>
  <c r="E238" i="1"/>
  <c r="F238" i="1"/>
  <c r="Q238" i="1"/>
  <c r="E239" i="1"/>
  <c r="F239" i="1" s="1"/>
  <c r="G239" i="1" s="1"/>
  <c r="I239" i="1" s="1"/>
  <c r="Q239" i="1"/>
  <c r="Q240" i="1"/>
  <c r="Q241" i="1"/>
  <c r="Q242" i="1"/>
  <c r="E243" i="1"/>
  <c r="F243" i="1"/>
  <c r="G243" i="1" s="1"/>
  <c r="J243" i="1" s="1"/>
  <c r="Q243" i="1"/>
  <c r="E244" i="1"/>
  <c r="F244" i="1" s="1"/>
  <c r="Q244" i="1"/>
  <c r="E245" i="1"/>
  <c r="F245" i="1" s="1"/>
  <c r="G245" i="1" s="1"/>
  <c r="J245" i="1" s="1"/>
  <c r="Q245" i="1"/>
  <c r="E246" i="1"/>
  <c r="F246" i="1" s="1"/>
  <c r="G246" i="1"/>
  <c r="J246" i="1" s="1"/>
  <c r="Q246" i="1"/>
  <c r="Q247" i="1"/>
  <c r="E248" i="1"/>
  <c r="F248" i="1" s="1"/>
  <c r="G248" i="1" s="1"/>
  <c r="I248" i="1" s="1"/>
  <c r="Q248" i="1"/>
  <c r="Q249" i="1"/>
  <c r="Q250" i="1"/>
  <c r="E251" i="1"/>
  <c r="E91" i="2" s="1"/>
  <c r="Q251" i="1"/>
  <c r="E252" i="1"/>
  <c r="F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Q255" i="1"/>
  <c r="E256" i="1"/>
  <c r="F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Q259" i="1"/>
  <c r="Q260" i="1"/>
  <c r="Q261" i="1"/>
  <c r="Q262" i="1"/>
  <c r="E263" i="1"/>
  <c r="F263" i="1" s="1"/>
  <c r="G263" i="1" s="1"/>
  <c r="I263" i="1" s="1"/>
  <c r="Q263" i="1"/>
  <c r="Q264" i="1"/>
  <c r="Q265" i="1"/>
  <c r="E266" i="1"/>
  <c r="F266" i="1" s="1"/>
  <c r="G266" i="1" s="1"/>
  <c r="J266" i="1" s="1"/>
  <c r="Q266" i="1"/>
  <c r="Q267" i="1"/>
  <c r="Q268" i="1"/>
  <c r="Q269" i="1"/>
  <c r="Q270" i="1"/>
  <c r="Q271" i="1"/>
  <c r="E272" i="1"/>
  <c r="F272" i="1" s="1"/>
  <c r="Q272" i="1"/>
  <c r="E273" i="1"/>
  <c r="F273" i="1" s="1"/>
  <c r="G273" i="1" s="1"/>
  <c r="I273" i="1" s="1"/>
  <c r="Q273" i="1"/>
  <c r="E274" i="1"/>
  <c r="F274" i="1" s="1"/>
  <c r="G274" i="1" s="1"/>
  <c r="N274" i="1" s="1"/>
  <c r="Q274" i="1"/>
  <c r="Q275" i="1"/>
  <c r="Q276" i="1"/>
  <c r="E277" i="1"/>
  <c r="F277" i="1" s="1"/>
  <c r="G277" i="1" s="1"/>
  <c r="I277" i="1" s="1"/>
  <c r="Q277" i="1"/>
  <c r="E278" i="1"/>
  <c r="F278" i="1" s="1"/>
  <c r="G278" i="1" s="1"/>
  <c r="K278" i="1" s="1"/>
  <c r="Q278" i="1"/>
  <c r="Q279" i="1"/>
  <c r="Q280" i="1"/>
  <c r="E281" i="1"/>
  <c r="F281" i="1" s="1"/>
  <c r="Q281" i="1"/>
  <c r="E282" i="1"/>
  <c r="F282" i="1" s="1"/>
  <c r="G282" i="1" s="1"/>
  <c r="J282" i="1" s="1"/>
  <c r="Q282" i="1"/>
  <c r="E283" i="1"/>
  <c r="F283" i="1" s="1"/>
  <c r="G283" i="1" s="1"/>
  <c r="J283" i="1" s="1"/>
  <c r="Q283" i="1"/>
  <c r="Q284" i="1"/>
  <c r="E285" i="1"/>
  <c r="E544" i="2" s="1"/>
  <c r="Q285" i="1"/>
  <c r="Q286" i="1"/>
  <c r="Q287" i="1"/>
  <c r="E288" i="1"/>
  <c r="F288" i="1" s="1"/>
  <c r="Q288" i="1"/>
  <c r="E289" i="1"/>
  <c r="F289" i="1" s="1"/>
  <c r="Q289" i="1"/>
  <c r="E290" i="1"/>
  <c r="F290" i="1" s="1"/>
  <c r="G290" i="1" s="1"/>
  <c r="I290" i="1" s="1"/>
  <c r="Q290" i="1"/>
  <c r="Q291" i="1"/>
  <c r="Q292" i="1"/>
  <c r="Q293" i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J298" i="1" s="1"/>
  <c r="Q298" i="1"/>
  <c r="Q299" i="1"/>
  <c r="E300" i="1"/>
  <c r="F300" i="1" s="1"/>
  <c r="G300" i="1"/>
  <c r="I300" i="1" s="1"/>
  <c r="Q300" i="1"/>
  <c r="E301" i="1"/>
  <c r="F301" i="1" s="1"/>
  <c r="G301" i="1" s="1"/>
  <c r="I301" i="1" s="1"/>
  <c r="Q301" i="1"/>
  <c r="E302" i="1"/>
  <c r="F302" i="1" s="1"/>
  <c r="G302" i="1" s="1"/>
  <c r="J302" i="1" s="1"/>
  <c r="Q302" i="1"/>
  <c r="E303" i="1"/>
  <c r="F303" i="1" s="1"/>
  <c r="G303" i="1" s="1"/>
  <c r="J303" i="1" s="1"/>
  <c r="Q303" i="1"/>
  <c r="E304" i="1"/>
  <c r="F304" i="1" s="1"/>
  <c r="Q304" i="1"/>
  <c r="E305" i="1"/>
  <c r="F305" i="1" s="1"/>
  <c r="G305" i="1" s="1"/>
  <c r="J305" i="1" s="1"/>
  <c r="Q305" i="1"/>
  <c r="Q306" i="1"/>
  <c r="E307" i="1"/>
  <c r="F307" i="1" s="1"/>
  <c r="G307" i="1" s="1"/>
  <c r="J307" i="1" s="1"/>
  <c r="Q307" i="1"/>
  <c r="Q308" i="1"/>
  <c r="E309" i="1"/>
  <c r="F309" i="1" s="1"/>
  <c r="G309" i="1" s="1"/>
  <c r="I309" i="1" s="1"/>
  <c r="Q309" i="1"/>
  <c r="Q310" i="1"/>
  <c r="Q311" i="1"/>
  <c r="E312" i="1"/>
  <c r="F312" i="1" s="1"/>
  <c r="Q312" i="1"/>
  <c r="E313" i="1"/>
  <c r="F313" i="1" s="1"/>
  <c r="G313" i="1" s="1"/>
  <c r="J313" i="1" s="1"/>
  <c r="Q313" i="1"/>
  <c r="E314" i="1"/>
  <c r="F314" i="1" s="1"/>
  <c r="G314" i="1" s="1"/>
  <c r="I314" i="1" s="1"/>
  <c r="Q314" i="1"/>
  <c r="E315" i="1"/>
  <c r="F315" i="1" s="1"/>
  <c r="G315" i="1" s="1"/>
  <c r="J315" i="1" s="1"/>
  <c r="Q315" i="1"/>
  <c r="Q316" i="1"/>
  <c r="E317" i="1"/>
  <c r="F317" i="1" s="1"/>
  <c r="G317" i="1" s="1"/>
  <c r="J317" i="1" s="1"/>
  <c r="Q317" i="1"/>
  <c r="E318" i="1"/>
  <c r="F318" i="1" s="1"/>
  <c r="G318" i="1" s="1"/>
  <c r="J318" i="1" s="1"/>
  <c r="Q318" i="1"/>
  <c r="Q319" i="1"/>
  <c r="E320" i="1"/>
  <c r="F320" i="1" s="1"/>
  <c r="G320" i="1" s="1"/>
  <c r="J320" i="1" s="1"/>
  <c r="Q320" i="1"/>
  <c r="E321" i="1"/>
  <c r="F321" i="1" s="1"/>
  <c r="G321" i="1" s="1"/>
  <c r="N321" i="1" s="1"/>
  <c r="Q321" i="1"/>
  <c r="Q322" i="1"/>
  <c r="E323" i="1"/>
  <c r="F323" i="1" s="1"/>
  <c r="G323" i="1" s="1"/>
  <c r="J323" i="1" s="1"/>
  <c r="Q323" i="1"/>
  <c r="Q324" i="1"/>
  <c r="E325" i="1"/>
  <c r="F325" i="1" s="1"/>
  <c r="G325" i="1" s="1"/>
  <c r="I325" i="1" s="1"/>
  <c r="Q325" i="1"/>
  <c r="Q326" i="1"/>
  <c r="E327" i="1"/>
  <c r="F327" i="1" s="1"/>
  <c r="G327" i="1"/>
  <c r="J327" i="1" s="1"/>
  <c r="Q327" i="1"/>
  <c r="E328" i="1"/>
  <c r="F328" i="1" s="1"/>
  <c r="Q328" i="1"/>
  <c r="E329" i="1"/>
  <c r="F329" i="1" s="1"/>
  <c r="G329" i="1" s="1"/>
  <c r="J329" i="1" s="1"/>
  <c r="Q329" i="1"/>
  <c r="E330" i="1"/>
  <c r="F330" i="1" s="1"/>
  <c r="G330" i="1" s="1"/>
  <c r="J330" i="1" s="1"/>
  <c r="Q330" i="1"/>
  <c r="Q331" i="1"/>
  <c r="E332" i="1"/>
  <c r="E133" i="2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Q335" i="1"/>
  <c r="E336" i="1"/>
  <c r="F336" i="1" s="1"/>
  <c r="G336" i="1" s="1"/>
  <c r="J336" i="1" s="1"/>
  <c r="Q336" i="1"/>
  <c r="E337" i="1"/>
  <c r="F337" i="1" s="1"/>
  <c r="Q337" i="1"/>
  <c r="E338" i="1"/>
  <c r="F338" i="1" s="1"/>
  <c r="G338" i="1" s="1"/>
  <c r="I338" i="1" s="1"/>
  <c r="Q338" i="1"/>
  <c r="E339" i="1"/>
  <c r="F339" i="1" s="1"/>
  <c r="G339" i="1" s="1"/>
  <c r="J339" i="1" s="1"/>
  <c r="Q339" i="1"/>
  <c r="E340" i="1"/>
  <c r="F340" i="1" s="1"/>
  <c r="G340" i="1" s="1"/>
  <c r="J340" i="1" s="1"/>
  <c r="Q340" i="1"/>
  <c r="E341" i="1"/>
  <c r="F341" i="1"/>
  <c r="G341" i="1" s="1"/>
  <c r="J341" i="1" s="1"/>
  <c r="Q341" i="1"/>
  <c r="E342" i="1"/>
  <c r="F342" i="1" s="1"/>
  <c r="G342" i="1" s="1"/>
  <c r="I342" i="1" s="1"/>
  <c r="Q342" i="1"/>
  <c r="E343" i="1"/>
  <c r="F343" i="1" s="1"/>
  <c r="G343" i="1" s="1"/>
  <c r="J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N350" i="1" s="1"/>
  <c r="Q350" i="1"/>
  <c r="E351" i="1"/>
  <c r="F351" i="1" s="1"/>
  <c r="G351" i="1" s="1"/>
  <c r="I351" i="1" s="1"/>
  <c r="Q351" i="1"/>
  <c r="E352" i="1"/>
  <c r="F352" i="1"/>
  <c r="G352" i="1" s="1"/>
  <c r="J352" i="1" s="1"/>
  <c r="Q352" i="1"/>
  <c r="E353" i="1"/>
  <c r="F353" i="1"/>
  <c r="G353" i="1" s="1"/>
  <c r="J353" i="1" s="1"/>
  <c r="Q353" i="1"/>
  <c r="E354" i="1"/>
  <c r="F354" i="1" s="1"/>
  <c r="G354" i="1" s="1"/>
  <c r="J354" i="1" s="1"/>
  <c r="Q354" i="1"/>
  <c r="E355" i="1"/>
  <c r="F355" i="1" s="1"/>
  <c r="G355" i="1" s="1"/>
  <c r="J355" i="1" s="1"/>
  <c r="Q355" i="1"/>
  <c r="E356" i="1"/>
  <c r="F356" i="1" s="1"/>
  <c r="G356" i="1"/>
  <c r="J356" i="1" s="1"/>
  <c r="Q356" i="1"/>
  <c r="E357" i="1"/>
  <c r="F357" i="1"/>
  <c r="G357" i="1" s="1"/>
  <c r="J357" i="1" s="1"/>
  <c r="Q357" i="1"/>
  <c r="E358" i="1"/>
  <c r="F358" i="1" s="1"/>
  <c r="G358" i="1" s="1"/>
  <c r="J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J361" i="1" s="1"/>
  <c r="Q361" i="1"/>
  <c r="E362" i="1"/>
  <c r="F362" i="1" s="1"/>
  <c r="G362" i="1" s="1"/>
  <c r="J362" i="1" s="1"/>
  <c r="Q362" i="1"/>
  <c r="E363" i="1"/>
  <c r="F363" i="1" s="1"/>
  <c r="G363" i="1" s="1"/>
  <c r="I363" i="1" s="1"/>
  <c r="Q363" i="1"/>
  <c r="E364" i="1"/>
  <c r="F364" i="1" s="1"/>
  <c r="G364" i="1" s="1"/>
  <c r="N364" i="1" s="1"/>
  <c r="Q364" i="1"/>
  <c r="E365" i="1"/>
  <c r="F365" i="1" s="1"/>
  <c r="G365" i="1" s="1"/>
  <c r="I365" i="1" s="1"/>
  <c r="Q365" i="1"/>
  <c r="E366" i="1"/>
  <c r="F366" i="1"/>
  <c r="G366" i="1" s="1"/>
  <c r="J366" i="1" s="1"/>
  <c r="Q366" i="1"/>
  <c r="E367" i="1"/>
  <c r="F367" i="1" s="1"/>
  <c r="G367" i="1" s="1"/>
  <c r="I367" i="1"/>
  <c r="Q367" i="1"/>
  <c r="E368" i="1"/>
  <c r="F368" i="1" s="1"/>
  <c r="G368" i="1" s="1"/>
  <c r="I368" i="1" s="1"/>
  <c r="Q368" i="1"/>
  <c r="E369" i="1"/>
  <c r="F369" i="1"/>
  <c r="G369" i="1" s="1"/>
  <c r="I369" i="1" s="1"/>
  <c r="Q369" i="1"/>
  <c r="E370" i="1"/>
  <c r="F370" i="1" s="1"/>
  <c r="G370" i="1" s="1"/>
  <c r="J370" i="1" s="1"/>
  <c r="Q370" i="1"/>
  <c r="E371" i="1"/>
  <c r="F371" i="1" s="1"/>
  <c r="G371" i="1" s="1"/>
  <c r="J371" i="1" s="1"/>
  <c r="Q371" i="1"/>
  <c r="E372" i="1"/>
  <c r="F372" i="1" s="1"/>
  <c r="G372" i="1"/>
  <c r="N372" i="1" s="1"/>
  <c r="Q372" i="1"/>
  <c r="E373" i="1"/>
  <c r="F373" i="1"/>
  <c r="G373" i="1" s="1"/>
  <c r="I373" i="1" s="1"/>
  <c r="Q373" i="1"/>
  <c r="E374" i="1"/>
  <c r="F374" i="1" s="1"/>
  <c r="G374" i="1" s="1"/>
  <c r="J374" i="1" s="1"/>
  <c r="Q374" i="1"/>
  <c r="E375" i="1"/>
  <c r="F375" i="1" s="1"/>
  <c r="G375" i="1" s="1"/>
  <c r="J375" i="1" s="1"/>
  <c r="Q375" i="1"/>
  <c r="E376" i="1"/>
  <c r="F376" i="1" s="1"/>
  <c r="G376" i="1" s="1"/>
  <c r="J376" i="1" s="1"/>
  <c r="Q376" i="1"/>
  <c r="E377" i="1"/>
  <c r="F377" i="1" s="1"/>
  <c r="G377" i="1" s="1"/>
  <c r="J377" i="1" s="1"/>
  <c r="Q377" i="1"/>
  <c r="E378" i="1"/>
  <c r="F378" i="1" s="1"/>
  <c r="G378" i="1" s="1"/>
  <c r="J378" i="1" s="1"/>
  <c r="Q378" i="1"/>
  <c r="E379" i="1"/>
  <c r="F379" i="1" s="1"/>
  <c r="G379" i="1" s="1"/>
  <c r="I379" i="1" s="1"/>
  <c r="Q379" i="1"/>
  <c r="E380" i="1"/>
  <c r="F380" i="1" s="1"/>
  <c r="G380" i="1"/>
  <c r="J380" i="1" s="1"/>
  <c r="Q380" i="1"/>
  <c r="E381" i="1"/>
  <c r="F381" i="1" s="1"/>
  <c r="G381" i="1" s="1"/>
  <c r="J381" i="1" s="1"/>
  <c r="Q381" i="1"/>
  <c r="E382" i="1"/>
  <c r="F382" i="1" s="1"/>
  <c r="G382" i="1" s="1"/>
  <c r="I382" i="1" s="1"/>
  <c r="Q382" i="1"/>
  <c r="E383" i="1"/>
  <c r="F383" i="1" s="1"/>
  <c r="G383" i="1" s="1"/>
  <c r="J383" i="1" s="1"/>
  <c r="Q383" i="1"/>
  <c r="E384" i="1"/>
  <c r="F384" i="1" s="1"/>
  <c r="G384" i="1" s="1"/>
  <c r="J384" i="1" s="1"/>
  <c r="Q384" i="1"/>
  <c r="E385" i="1"/>
  <c r="F385" i="1"/>
  <c r="G385" i="1" s="1"/>
  <c r="J385" i="1" s="1"/>
  <c r="Q385" i="1"/>
  <c r="E386" i="1"/>
  <c r="F386" i="1" s="1"/>
  <c r="G386" i="1" s="1"/>
  <c r="I386" i="1" s="1"/>
  <c r="Q386" i="1"/>
  <c r="E387" i="1"/>
  <c r="F387" i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/>
  <c r="G391" i="1" s="1"/>
  <c r="J391" i="1" s="1"/>
  <c r="Q391" i="1"/>
  <c r="E392" i="1"/>
  <c r="F392" i="1" s="1"/>
  <c r="G392" i="1" s="1"/>
  <c r="J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J395" i="1" s="1"/>
  <c r="Q395" i="1"/>
  <c r="E396" i="1"/>
  <c r="F396" i="1" s="1"/>
  <c r="G396" i="1"/>
  <c r="J396" i="1" s="1"/>
  <c r="Q396" i="1"/>
  <c r="E397" i="1"/>
  <c r="F397" i="1"/>
  <c r="G397" i="1" s="1"/>
  <c r="I397" i="1" s="1"/>
  <c r="Q397" i="1"/>
  <c r="E398" i="1"/>
  <c r="F398" i="1" s="1"/>
  <c r="G398" i="1" s="1"/>
  <c r="I398" i="1" s="1"/>
  <c r="Q398" i="1"/>
  <c r="E399" i="1"/>
  <c r="F399" i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J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/>
  <c r="J404" i="1" s="1"/>
  <c r="Q404" i="1"/>
  <c r="E405" i="1"/>
  <c r="F405" i="1" s="1"/>
  <c r="G405" i="1" s="1"/>
  <c r="I405" i="1" s="1"/>
  <c r="Q405" i="1"/>
  <c r="E406" i="1"/>
  <c r="F406" i="1" s="1"/>
  <c r="G406" i="1" s="1"/>
  <c r="J406" i="1" s="1"/>
  <c r="Q406" i="1"/>
  <c r="E407" i="1"/>
  <c r="F407" i="1" s="1"/>
  <c r="G407" i="1" s="1"/>
  <c r="I407" i="1" s="1"/>
  <c r="Q407" i="1"/>
  <c r="E408" i="1"/>
  <c r="F408" i="1" s="1"/>
  <c r="G408" i="1" s="1"/>
  <c r="J408" i="1" s="1"/>
  <c r="Q408" i="1"/>
  <c r="E409" i="1"/>
  <c r="F409" i="1" s="1"/>
  <c r="G409" i="1" s="1"/>
  <c r="N409" i="1" s="1"/>
  <c r="Q409" i="1"/>
  <c r="E410" i="1"/>
  <c r="F410" i="1" s="1"/>
  <c r="G410" i="1" s="1"/>
  <c r="N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N417" i="1" s="1"/>
  <c r="Q417" i="1"/>
  <c r="E418" i="1"/>
  <c r="F418" i="1" s="1"/>
  <c r="G418" i="1" s="1"/>
  <c r="I418" i="1" s="1"/>
  <c r="Q418" i="1"/>
  <c r="E419" i="1"/>
  <c r="F419" i="1"/>
  <c r="G419" i="1" s="1"/>
  <c r="I419" i="1" s="1"/>
  <c r="Q419" i="1"/>
  <c r="E420" i="1"/>
  <c r="F420" i="1" s="1"/>
  <c r="G420" i="1"/>
  <c r="I420" i="1" s="1"/>
  <c r="Q420" i="1"/>
  <c r="E421" i="1"/>
  <c r="F421" i="1" s="1"/>
  <c r="G421" i="1" s="1"/>
  <c r="J421" i="1" s="1"/>
  <c r="Q421" i="1"/>
  <c r="E422" i="1"/>
  <c r="F422" i="1" s="1"/>
  <c r="G422" i="1" s="1"/>
  <c r="J422" i="1" s="1"/>
  <c r="Q422" i="1"/>
  <c r="E423" i="1"/>
  <c r="F423" i="1" s="1"/>
  <c r="G423" i="1" s="1"/>
  <c r="J423" i="1" s="1"/>
  <c r="Q423" i="1"/>
  <c r="E424" i="1"/>
  <c r="F424" i="1" s="1"/>
  <c r="G424" i="1" s="1"/>
  <c r="J424" i="1" s="1"/>
  <c r="Q424" i="1"/>
  <c r="E425" i="1"/>
  <c r="F425" i="1" s="1"/>
  <c r="G425" i="1" s="1"/>
  <c r="J425" i="1" s="1"/>
  <c r="Q425" i="1"/>
  <c r="E426" i="1"/>
  <c r="F426" i="1" s="1"/>
  <c r="G426" i="1" s="1"/>
  <c r="J426" i="1" s="1"/>
  <c r="Q426" i="1"/>
  <c r="E427" i="1"/>
  <c r="F427" i="1" s="1"/>
  <c r="G427" i="1" s="1"/>
  <c r="J427" i="1" s="1"/>
  <c r="Q427" i="1"/>
  <c r="E428" i="1"/>
  <c r="F428" i="1" s="1"/>
  <c r="G428" i="1" s="1"/>
  <c r="I428" i="1" s="1"/>
  <c r="Q428" i="1"/>
  <c r="E429" i="1"/>
  <c r="F429" i="1"/>
  <c r="G429" i="1" s="1"/>
  <c r="I429" i="1" s="1"/>
  <c r="Q429" i="1"/>
  <c r="E430" i="1"/>
  <c r="F430" i="1" s="1"/>
  <c r="G430" i="1" s="1"/>
  <c r="J430" i="1" s="1"/>
  <c r="Q430" i="1"/>
  <c r="E431" i="1"/>
  <c r="F431" i="1"/>
  <c r="G431" i="1" s="1"/>
  <c r="J431" i="1" s="1"/>
  <c r="Q431" i="1"/>
  <c r="E432" i="1"/>
  <c r="F432" i="1" s="1"/>
  <c r="G432" i="1" s="1"/>
  <c r="I432" i="1" s="1"/>
  <c r="Q432" i="1"/>
  <c r="E433" i="1"/>
  <c r="F433" i="1" s="1"/>
  <c r="G433" i="1" s="1"/>
  <c r="N433" i="1" s="1"/>
  <c r="Q433" i="1"/>
  <c r="E434" i="1"/>
  <c r="F434" i="1" s="1"/>
  <c r="G434" i="1" s="1"/>
  <c r="N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N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/>
  <c r="G443" i="1" s="1"/>
  <c r="N443" i="1" s="1"/>
  <c r="Q443" i="1"/>
  <c r="E444" i="1"/>
  <c r="F444" i="1" s="1"/>
  <c r="G444" i="1" s="1"/>
  <c r="N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J449" i="1" s="1"/>
  <c r="Q449" i="1"/>
  <c r="E450" i="1"/>
  <c r="F450" i="1" s="1"/>
  <c r="G450" i="1" s="1"/>
  <c r="J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J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J457" i="1" s="1"/>
  <c r="Q457" i="1"/>
  <c r="E458" i="1"/>
  <c r="F458" i="1" s="1"/>
  <c r="G458" i="1" s="1"/>
  <c r="J458" i="1" s="1"/>
  <c r="Q458" i="1"/>
  <c r="E459" i="1"/>
  <c r="E202" i="2" s="1"/>
  <c r="Q459" i="1"/>
  <c r="E460" i="1"/>
  <c r="F460" i="1" s="1"/>
  <c r="G460" i="1" s="1"/>
  <c r="I460" i="1" s="1"/>
  <c r="Q460" i="1"/>
  <c r="E461" i="1"/>
  <c r="F461" i="1"/>
  <c r="G461" i="1" s="1"/>
  <c r="I461" i="1" s="1"/>
  <c r="Q461" i="1"/>
  <c r="E462" i="1"/>
  <c r="F462" i="1" s="1"/>
  <c r="G462" i="1" s="1"/>
  <c r="J462" i="1" s="1"/>
  <c r="Q462" i="1"/>
  <c r="E463" i="1"/>
  <c r="F463" i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N467" i="1" s="1"/>
  <c r="Q467" i="1"/>
  <c r="E468" i="1"/>
  <c r="F468" i="1" s="1"/>
  <c r="G468" i="1" s="1"/>
  <c r="N468" i="1" s="1"/>
  <c r="Q468" i="1"/>
  <c r="E469" i="1"/>
  <c r="F469" i="1" s="1"/>
  <c r="G469" i="1" s="1"/>
  <c r="N469" i="1" s="1"/>
  <c r="Q469" i="1"/>
  <c r="E470" i="1"/>
  <c r="F470" i="1" s="1"/>
  <c r="G470" i="1" s="1"/>
  <c r="N470" i="1" s="1"/>
  <c r="Q470" i="1"/>
  <c r="E471" i="1"/>
  <c r="F471" i="1" s="1"/>
  <c r="G471" i="1" s="1"/>
  <c r="N471" i="1" s="1"/>
  <c r="Q471" i="1"/>
  <c r="E472" i="1"/>
  <c r="F472" i="1"/>
  <c r="G472" i="1" s="1"/>
  <c r="N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J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N479" i="1" s="1"/>
  <c r="Q479" i="1"/>
  <c r="E480" i="1"/>
  <c r="F480" i="1" s="1"/>
  <c r="G480" i="1" s="1"/>
  <c r="N480" i="1" s="1"/>
  <c r="Q480" i="1"/>
  <c r="E481" i="1"/>
  <c r="F481" i="1" s="1"/>
  <c r="G481" i="1" s="1"/>
  <c r="N481" i="1" s="1"/>
  <c r="Q481" i="1"/>
  <c r="E482" i="1"/>
  <c r="F482" i="1" s="1"/>
  <c r="G482" i="1" s="1"/>
  <c r="N482" i="1" s="1"/>
  <c r="Q482" i="1"/>
  <c r="E483" i="1"/>
  <c r="F483" i="1" s="1"/>
  <c r="G483" i="1" s="1"/>
  <c r="I483" i="1" s="1"/>
  <c r="Q483" i="1"/>
  <c r="E484" i="1"/>
  <c r="F484" i="1" s="1"/>
  <c r="G484" i="1" s="1"/>
  <c r="N484" i="1" s="1"/>
  <c r="Q484" i="1"/>
  <c r="E485" i="1"/>
  <c r="F485" i="1" s="1"/>
  <c r="G485" i="1" s="1"/>
  <c r="N485" i="1" s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 s="1"/>
  <c r="G488" i="1" s="1"/>
  <c r="J488" i="1" s="1"/>
  <c r="Q488" i="1"/>
  <c r="E489" i="1"/>
  <c r="F489" i="1" s="1"/>
  <c r="G489" i="1" s="1"/>
  <c r="I489" i="1" s="1"/>
  <c r="Q489" i="1"/>
  <c r="E490" i="1"/>
  <c r="F490" i="1" s="1"/>
  <c r="Q490" i="1"/>
  <c r="E491" i="1"/>
  <c r="E218" i="2" s="1"/>
  <c r="Q491" i="1"/>
  <c r="E492" i="1"/>
  <c r="F492" i="1" s="1"/>
  <c r="G492" i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/>
  <c r="G495" i="1" s="1"/>
  <c r="I495" i="1" s="1"/>
  <c r="Q495" i="1"/>
  <c r="E496" i="1"/>
  <c r="F496" i="1" s="1"/>
  <c r="G496" i="1" s="1"/>
  <c r="I496" i="1" s="1"/>
  <c r="Q496" i="1"/>
  <c r="E497" i="1"/>
  <c r="F497" i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J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/>
  <c r="G509" i="1" s="1"/>
  <c r="I509" i="1" s="1"/>
  <c r="Q509" i="1"/>
  <c r="E510" i="1"/>
  <c r="F510" i="1" s="1"/>
  <c r="G510" i="1"/>
  <c r="J510" i="1" s="1"/>
  <c r="Q510" i="1"/>
  <c r="E511" i="1"/>
  <c r="F511" i="1" s="1"/>
  <c r="G511" i="1" s="1"/>
  <c r="J511" i="1" s="1"/>
  <c r="Q511" i="1"/>
  <c r="E512" i="1"/>
  <c r="F512" i="1"/>
  <c r="G512" i="1" s="1"/>
  <c r="J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 s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J522" i="1" s="1"/>
  <c r="Q522" i="1"/>
  <c r="E523" i="1"/>
  <c r="F523" i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/>
  <c r="G527" i="1" s="1"/>
  <c r="I527" i="1" s="1"/>
  <c r="Q527" i="1"/>
  <c r="E528" i="1"/>
  <c r="F528" i="1" s="1"/>
  <c r="G528" i="1" s="1"/>
  <c r="I528" i="1" s="1"/>
  <c r="Q528" i="1"/>
  <c r="E529" i="1"/>
  <c r="F529" i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N531" i="1" s="1"/>
  <c r="Q531" i="1"/>
  <c r="E532" i="1"/>
  <c r="F532" i="1" s="1"/>
  <c r="G532" i="1" s="1"/>
  <c r="N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/>
  <c r="G536" i="1" s="1"/>
  <c r="I536" i="1" s="1"/>
  <c r="Q536" i="1"/>
  <c r="E537" i="1"/>
  <c r="F537" i="1" s="1"/>
  <c r="G537" i="1" s="1"/>
  <c r="N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/>
  <c r="I540" i="1" s="1"/>
  <c r="Q540" i="1"/>
  <c r="E541" i="1"/>
  <c r="F541" i="1" s="1"/>
  <c r="G541" i="1" s="1"/>
  <c r="I541" i="1" s="1"/>
  <c r="Q541" i="1"/>
  <c r="E542" i="1"/>
  <c r="E645" i="2" s="1"/>
  <c r="Q542" i="1"/>
  <c r="E543" i="1"/>
  <c r="F543" i="1" s="1"/>
  <c r="G543" i="1" s="1"/>
  <c r="I543" i="1" s="1"/>
  <c r="Q543" i="1"/>
  <c r="E544" i="1"/>
  <c r="F544" i="1" s="1"/>
  <c r="G544" i="1" s="1"/>
  <c r="Q544" i="1"/>
  <c r="E545" i="1"/>
  <c r="F545" i="1" s="1"/>
  <c r="G545" i="1" s="1"/>
  <c r="N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J548" i="1" s="1"/>
  <c r="Q548" i="1"/>
  <c r="E549" i="1"/>
  <c r="E264" i="2" s="1"/>
  <c r="Q549" i="1"/>
  <c r="E550" i="1"/>
  <c r="F550" i="1" s="1"/>
  <c r="G550" i="1" s="1"/>
  <c r="N550" i="1" s="1"/>
  <c r="Q550" i="1"/>
  <c r="E551" i="1"/>
  <c r="F551" i="1" s="1"/>
  <c r="G551" i="1" s="1"/>
  <c r="N551" i="1" s="1"/>
  <c r="Q551" i="1"/>
  <c r="E552" i="1"/>
  <c r="F552" i="1" s="1"/>
  <c r="G552" i="1" s="1"/>
  <c r="N552" i="1" s="1"/>
  <c r="Q552" i="1"/>
  <c r="E553" i="1"/>
  <c r="F553" i="1"/>
  <c r="G553" i="1" s="1"/>
  <c r="N553" i="1" s="1"/>
  <c r="Q553" i="1"/>
  <c r="E554" i="1"/>
  <c r="F554" i="1" s="1"/>
  <c r="G554" i="1" s="1"/>
  <c r="N554" i="1" s="1"/>
  <c r="Q554" i="1"/>
  <c r="E555" i="1"/>
  <c r="F555" i="1" s="1"/>
  <c r="G555" i="1" s="1"/>
  <c r="N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E268" i="2" s="1"/>
  <c r="Q559" i="1"/>
  <c r="E560" i="1"/>
  <c r="F560" i="1" s="1"/>
  <c r="G560" i="1" s="1"/>
  <c r="N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J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J573" i="1"/>
  <c r="Q573" i="1"/>
  <c r="E574" i="1"/>
  <c r="F574" i="1" s="1"/>
  <c r="G574" i="1" s="1"/>
  <c r="J574" i="1" s="1"/>
  <c r="Q574" i="1"/>
  <c r="E575" i="1"/>
  <c r="F575" i="1"/>
  <c r="G575" i="1" s="1"/>
  <c r="J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J581" i="1" s="1"/>
  <c r="Q581" i="1"/>
  <c r="E582" i="1"/>
  <c r="F582" i="1" s="1"/>
  <c r="G582" i="1" s="1"/>
  <c r="I582" i="1" s="1"/>
  <c r="Q582" i="1"/>
  <c r="E583" i="1"/>
  <c r="F583" i="1" s="1"/>
  <c r="G583" i="1" s="1"/>
  <c r="J583" i="1" s="1"/>
  <c r="Q583" i="1"/>
  <c r="E584" i="1"/>
  <c r="F584" i="1" s="1"/>
  <c r="G584" i="1" s="1"/>
  <c r="J584" i="1" s="1"/>
  <c r="Q584" i="1"/>
  <c r="E585" i="1"/>
  <c r="F585" i="1" s="1"/>
  <c r="G585" i="1" s="1"/>
  <c r="J585" i="1" s="1"/>
  <c r="Q585" i="1"/>
  <c r="E586" i="1"/>
  <c r="F586" i="1" s="1"/>
  <c r="G586" i="1" s="1"/>
  <c r="J586" i="1" s="1"/>
  <c r="Q586" i="1"/>
  <c r="E587" i="1"/>
  <c r="F587" i="1" s="1"/>
  <c r="G587" i="1" s="1"/>
  <c r="J587" i="1" s="1"/>
  <c r="Q587" i="1"/>
  <c r="E588" i="1"/>
  <c r="F588" i="1" s="1"/>
  <c r="G588" i="1" s="1"/>
  <c r="J588" i="1" s="1"/>
  <c r="Q588" i="1"/>
  <c r="E589" i="1"/>
  <c r="F589" i="1" s="1"/>
  <c r="G589" i="1" s="1"/>
  <c r="J589" i="1" s="1"/>
  <c r="Q589" i="1"/>
  <c r="E590" i="1"/>
  <c r="F590" i="1" s="1"/>
  <c r="G590" i="1" s="1"/>
  <c r="J590" i="1" s="1"/>
  <c r="Q590" i="1"/>
  <c r="E591" i="1"/>
  <c r="F591" i="1" s="1"/>
  <c r="G591" i="1" s="1"/>
  <c r="J591" i="1" s="1"/>
  <c r="Q591" i="1"/>
  <c r="E592" i="1"/>
  <c r="F592" i="1" s="1"/>
  <c r="G592" i="1" s="1"/>
  <c r="J592" i="1" s="1"/>
  <c r="Q592" i="1"/>
  <c r="E593" i="1"/>
  <c r="F593" i="1" s="1"/>
  <c r="G593" i="1" s="1"/>
  <c r="J593" i="1" s="1"/>
  <c r="Q593" i="1"/>
  <c r="E594" i="1"/>
  <c r="F594" i="1" s="1"/>
  <c r="G594" i="1" s="1"/>
  <c r="J594" i="1" s="1"/>
  <c r="Q594" i="1"/>
  <c r="E595" i="1"/>
  <c r="F595" i="1" s="1"/>
  <c r="G595" i="1" s="1"/>
  <c r="J595" i="1" s="1"/>
  <c r="Q595" i="1"/>
  <c r="E596" i="1"/>
  <c r="F596" i="1" s="1"/>
  <c r="G596" i="1" s="1"/>
  <c r="J596" i="1" s="1"/>
  <c r="Q596" i="1"/>
  <c r="E597" i="1"/>
  <c r="F597" i="1" s="1"/>
  <c r="G597" i="1" s="1"/>
  <c r="J597" i="1" s="1"/>
  <c r="Q597" i="1"/>
  <c r="E598" i="1"/>
  <c r="F598" i="1" s="1"/>
  <c r="G598" i="1" s="1"/>
  <c r="J598" i="1" s="1"/>
  <c r="Q598" i="1"/>
  <c r="E599" i="1"/>
  <c r="F599" i="1" s="1"/>
  <c r="G599" i="1" s="1"/>
  <c r="J599" i="1" s="1"/>
  <c r="Q599" i="1"/>
  <c r="E600" i="1"/>
  <c r="F600" i="1" s="1"/>
  <c r="G600" i="1" s="1"/>
  <c r="J600" i="1" s="1"/>
  <c r="Q600" i="1"/>
  <c r="E601" i="1"/>
  <c r="F601" i="1" s="1"/>
  <c r="G601" i="1" s="1"/>
  <c r="J601" i="1" s="1"/>
  <c r="Q601" i="1"/>
  <c r="E602" i="1"/>
  <c r="F602" i="1" s="1"/>
  <c r="G602" i="1" s="1"/>
  <c r="J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E294" i="2" s="1"/>
  <c r="Q609" i="1"/>
  <c r="E610" i="1"/>
  <c r="F610" i="1" s="1"/>
  <c r="G610" i="1" s="1"/>
  <c r="I610" i="1" s="1"/>
  <c r="Q610" i="1"/>
  <c r="E611" i="1"/>
  <c r="E296" i="2" s="1"/>
  <c r="Q611" i="1"/>
  <c r="E612" i="1"/>
  <c r="F612" i="1" s="1"/>
  <c r="G612" i="1"/>
  <c r="I612" i="1" s="1"/>
  <c r="Q612" i="1"/>
  <c r="E613" i="1"/>
  <c r="F613" i="1" s="1"/>
  <c r="G613" i="1" s="1"/>
  <c r="J613" i="1" s="1"/>
  <c r="Q613" i="1"/>
  <c r="E614" i="1"/>
  <c r="F614" i="1" s="1"/>
  <c r="G614" i="1" s="1"/>
  <c r="J614" i="1" s="1"/>
  <c r="Q614" i="1"/>
  <c r="E615" i="1"/>
  <c r="F615" i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/>
  <c r="J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J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/>
  <c r="G634" i="1" s="1"/>
  <c r="I634" i="1" s="1"/>
  <c r="Q634" i="1"/>
  <c r="E635" i="1"/>
  <c r="F635" i="1" s="1"/>
  <c r="G635" i="1" s="1"/>
  <c r="J635" i="1" s="1"/>
  <c r="Q635" i="1"/>
  <c r="E636" i="1"/>
  <c r="F636" i="1" s="1"/>
  <c r="G636" i="1" s="1"/>
  <c r="J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E321" i="2" s="1"/>
  <c r="Q639" i="1"/>
  <c r="E640" i="1"/>
  <c r="F640" i="1" s="1"/>
  <c r="G640" i="1" s="1"/>
  <c r="J640" i="1" s="1"/>
  <c r="Q640" i="1"/>
  <c r="E641" i="1"/>
  <c r="F641" i="1"/>
  <c r="G641" i="1" s="1"/>
  <c r="J641" i="1" s="1"/>
  <c r="Q641" i="1"/>
  <c r="E642" i="1"/>
  <c r="F642" i="1" s="1"/>
  <c r="G642" i="1" s="1"/>
  <c r="I642" i="1" s="1"/>
  <c r="Q642" i="1"/>
  <c r="E643" i="1"/>
  <c r="F643" i="1" s="1"/>
  <c r="G643" i="1" s="1"/>
  <c r="K643" i="1" s="1"/>
  <c r="Q643" i="1"/>
  <c r="E644" i="1"/>
  <c r="F644" i="1" s="1"/>
  <c r="G644" i="1" s="1"/>
  <c r="J644" i="1" s="1"/>
  <c r="Q644" i="1"/>
  <c r="E645" i="1"/>
  <c r="F645" i="1" s="1"/>
  <c r="G645" i="1" s="1"/>
  <c r="I645" i="1" s="1"/>
  <c r="Q645" i="1"/>
  <c r="E646" i="1"/>
  <c r="F646" i="1" s="1"/>
  <c r="G646" i="1" s="1"/>
  <c r="J646" i="1" s="1"/>
  <c r="Q646" i="1"/>
  <c r="E647" i="1"/>
  <c r="F647" i="1"/>
  <c r="G647" i="1" s="1"/>
  <c r="I647" i="1" s="1"/>
  <c r="Q647" i="1"/>
  <c r="E648" i="1"/>
  <c r="F648" i="1" s="1"/>
  <c r="G648" i="1" s="1"/>
  <c r="J648" i="1" s="1"/>
  <c r="Q648" i="1"/>
  <c r="E649" i="1"/>
  <c r="F649" i="1" s="1"/>
  <c r="G649" i="1" s="1"/>
  <c r="J649" i="1" s="1"/>
  <c r="Q649" i="1"/>
  <c r="E650" i="1"/>
  <c r="F650" i="1" s="1"/>
  <c r="G650" i="1" s="1"/>
  <c r="J650" i="1" s="1"/>
  <c r="Q650" i="1"/>
  <c r="E651" i="1"/>
  <c r="F651" i="1" s="1"/>
  <c r="G651" i="1" s="1"/>
  <c r="J651" i="1" s="1"/>
  <c r="Q651" i="1"/>
  <c r="E652" i="1"/>
  <c r="F652" i="1" s="1"/>
  <c r="G652" i="1" s="1"/>
  <c r="J652" i="1" s="1"/>
  <c r="Q652" i="1"/>
  <c r="E653" i="1"/>
  <c r="F653" i="1" s="1"/>
  <c r="G653" i="1" s="1"/>
  <c r="J653" i="1" s="1"/>
  <c r="Q653" i="1"/>
  <c r="E654" i="1"/>
  <c r="F654" i="1" s="1"/>
  <c r="G654" i="1" s="1"/>
  <c r="J654" i="1" s="1"/>
  <c r="Q654" i="1"/>
  <c r="E655" i="1"/>
  <c r="E333" i="2" s="1"/>
  <c r="Q655" i="1"/>
  <c r="E656" i="1"/>
  <c r="F656" i="1" s="1"/>
  <c r="G656" i="1" s="1"/>
  <c r="K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J661" i="1" s="1"/>
  <c r="Q661" i="1"/>
  <c r="E662" i="1"/>
  <c r="F662" i="1" s="1"/>
  <c r="G662" i="1"/>
  <c r="K662" i="1" s="1"/>
  <c r="Q662" i="1"/>
  <c r="E663" i="1"/>
  <c r="F663" i="1" s="1"/>
  <c r="G663" i="1" s="1"/>
  <c r="I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/>
  <c r="G666" i="1" s="1"/>
  <c r="I666" i="1" s="1"/>
  <c r="Q666" i="1"/>
  <c r="E667" i="1"/>
  <c r="F667" i="1" s="1"/>
  <c r="G667" i="1" s="1"/>
  <c r="K667" i="1" s="1"/>
  <c r="Q667" i="1"/>
  <c r="E668" i="1"/>
  <c r="E334" i="2" s="1"/>
  <c r="Q668" i="1"/>
  <c r="E669" i="1"/>
  <c r="F669" i="1" s="1"/>
  <c r="G669" i="1" s="1"/>
  <c r="K669" i="1" s="1"/>
  <c r="Q669" i="1"/>
  <c r="E670" i="1"/>
  <c r="F670" i="1" s="1"/>
  <c r="G670" i="1" s="1"/>
  <c r="I670" i="1" s="1"/>
  <c r="Q670" i="1"/>
  <c r="E671" i="1"/>
  <c r="F671" i="1" s="1"/>
  <c r="G671" i="1" s="1"/>
  <c r="K671" i="1" s="1"/>
  <c r="Q671" i="1"/>
  <c r="E672" i="1"/>
  <c r="F672" i="1"/>
  <c r="G672" i="1" s="1"/>
  <c r="K672" i="1" s="1"/>
  <c r="Q672" i="1"/>
  <c r="E673" i="1"/>
  <c r="F673" i="1" s="1"/>
  <c r="G673" i="1" s="1"/>
  <c r="K673" i="1" s="1"/>
  <c r="Q673" i="1"/>
  <c r="E674" i="1"/>
  <c r="F674" i="1" s="1"/>
  <c r="G674" i="1" s="1"/>
  <c r="K674" i="1" s="1"/>
  <c r="Q674" i="1"/>
  <c r="E675" i="1"/>
  <c r="F675" i="1" s="1"/>
  <c r="G675" i="1" s="1"/>
  <c r="K675" i="1" s="1"/>
  <c r="Q675" i="1"/>
  <c r="E676" i="1"/>
  <c r="F676" i="1" s="1"/>
  <c r="G676" i="1" s="1"/>
  <c r="K676" i="1" s="1"/>
  <c r="Q676" i="1"/>
  <c r="E677" i="1"/>
  <c r="F677" i="1" s="1"/>
  <c r="G677" i="1" s="1"/>
  <c r="K677" i="1" s="1"/>
  <c r="Q677" i="1"/>
  <c r="E678" i="1"/>
  <c r="F678" i="1" s="1"/>
  <c r="G678" i="1" s="1"/>
  <c r="I678" i="1" s="1"/>
  <c r="Q678" i="1"/>
  <c r="E679" i="1"/>
  <c r="F679" i="1"/>
  <c r="G679" i="1" s="1"/>
  <c r="K679" i="1" s="1"/>
  <c r="Q679" i="1"/>
  <c r="E680" i="1"/>
  <c r="F680" i="1" s="1"/>
  <c r="G680" i="1" s="1"/>
  <c r="K680" i="1" s="1"/>
  <c r="Q680" i="1"/>
  <c r="E681" i="1"/>
  <c r="F681" i="1" s="1"/>
  <c r="G681" i="1" s="1"/>
  <c r="K681" i="1" s="1"/>
  <c r="Q681" i="1"/>
  <c r="E682" i="1"/>
  <c r="F682" i="1" s="1"/>
  <c r="G682" i="1" s="1"/>
  <c r="K682" i="1" s="1"/>
  <c r="Q682" i="1"/>
  <c r="E683" i="1"/>
  <c r="F683" i="1" s="1"/>
  <c r="G683" i="1" s="1"/>
  <c r="K683" i="1" s="1"/>
  <c r="Q683" i="1"/>
  <c r="E684" i="1"/>
  <c r="F684" i="1" s="1"/>
  <c r="G684" i="1" s="1"/>
  <c r="K684" i="1" s="1"/>
  <c r="Q684" i="1"/>
  <c r="E685" i="1"/>
  <c r="F685" i="1" s="1"/>
  <c r="G685" i="1" s="1"/>
  <c r="K685" i="1" s="1"/>
  <c r="Q685" i="1"/>
  <c r="E686" i="1"/>
  <c r="F686" i="1" s="1"/>
  <c r="G686" i="1"/>
  <c r="K686" i="1" s="1"/>
  <c r="Q686" i="1"/>
  <c r="E687" i="1"/>
  <c r="F687" i="1" s="1"/>
  <c r="G687" i="1" s="1"/>
  <c r="I687" i="1" s="1"/>
  <c r="Q687" i="1"/>
  <c r="E688" i="1"/>
  <c r="F688" i="1" s="1"/>
  <c r="G688" i="1" s="1"/>
  <c r="K688" i="1" s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E692" i="1"/>
  <c r="F692" i="1" s="1"/>
  <c r="G692" i="1" s="1"/>
  <c r="K692" i="1" s="1"/>
  <c r="Q692" i="1"/>
  <c r="E693" i="1"/>
  <c r="F693" i="1" s="1"/>
  <c r="G693" i="1" s="1"/>
  <c r="K693" i="1" s="1"/>
  <c r="Q693" i="1"/>
  <c r="E694" i="1"/>
  <c r="F694" i="1" s="1"/>
  <c r="G694" i="1" s="1"/>
  <c r="K694" i="1" s="1"/>
  <c r="Q694" i="1"/>
  <c r="E695" i="1"/>
  <c r="F695" i="1" s="1"/>
  <c r="G695" i="1" s="1"/>
  <c r="I695" i="1" s="1"/>
  <c r="Q695" i="1"/>
  <c r="E696" i="1"/>
  <c r="F696" i="1" s="1"/>
  <c r="G696" i="1" s="1"/>
  <c r="K696" i="1" s="1"/>
  <c r="Q696" i="1"/>
  <c r="E697" i="1"/>
  <c r="F697" i="1" s="1"/>
  <c r="G697" i="1" s="1"/>
  <c r="K697" i="1" s="1"/>
  <c r="Q697" i="1"/>
  <c r="E698" i="1"/>
  <c r="F698" i="1"/>
  <c r="G698" i="1" s="1"/>
  <c r="K698" i="1" s="1"/>
  <c r="Q698" i="1"/>
  <c r="E699" i="1"/>
  <c r="F699" i="1" s="1"/>
  <c r="G699" i="1" s="1"/>
  <c r="K699" i="1" s="1"/>
  <c r="Q699" i="1"/>
  <c r="E700" i="1"/>
  <c r="F700" i="1" s="1"/>
  <c r="G700" i="1" s="1"/>
  <c r="K700" i="1" s="1"/>
  <c r="Q700" i="1"/>
  <c r="E701" i="1"/>
  <c r="F701" i="1" s="1"/>
  <c r="G701" i="1" s="1"/>
  <c r="K701" i="1" s="1"/>
  <c r="Q701" i="1"/>
  <c r="E702" i="1"/>
  <c r="F702" i="1" s="1"/>
  <c r="G702" i="1" s="1"/>
  <c r="K702" i="1" s="1"/>
  <c r="Q702" i="1"/>
  <c r="E703" i="1"/>
  <c r="E732" i="2" s="1"/>
  <c r="Q703" i="1"/>
  <c r="E704" i="1"/>
  <c r="F704" i="1" s="1"/>
  <c r="G704" i="1" s="1"/>
  <c r="K704" i="1" s="1"/>
  <c r="Q704" i="1"/>
  <c r="E705" i="1"/>
  <c r="F705" i="1" s="1"/>
  <c r="G705" i="1" s="1"/>
  <c r="K705" i="1" s="1"/>
  <c r="Q705" i="1"/>
  <c r="E706" i="1"/>
  <c r="F706" i="1" s="1"/>
  <c r="G706" i="1" s="1"/>
  <c r="K706" i="1" s="1"/>
  <c r="Q706" i="1"/>
  <c r="E707" i="1"/>
  <c r="F707" i="1" s="1"/>
  <c r="G707" i="1" s="1"/>
  <c r="K707" i="1" s="1"/>
  <c r="Q707" i="1"/>
  <c r="E708" i="1"/>
  <c r="F708" i="1" s="1"/>
  <c r="G708" i="1" s="1"/>
  <c r="K708" i="1" s="1"/>
  <c r="Q708" i="1"/>
  <c r="E709" i="1"/>
  <c r="F709" i="1"/>
  <c r="G709" i="1" s="1"/>
  <c r="K709" i="1" s="1"/>
  <c r="Q709" i="1"/>
  <c r="E710" i="1"/>
  <c r="F710" i="1" s="1"/>
  <c r="G710" i="1" s="1"/>
  <c r="K710" i="1" s="1"/>
  <c r="Q710" i="1"/>
  <c r="E711" i="1"/>
  <c r="F711" i="1" s="1"/>
  <c r="G711" i="1" s="1"/>
  <c r="I711" i="1" s="1"/>
  <c r="Q711" i="1"/>
  <c r="E712" i="1"/>
  <c r="F712" i="1" s="1"/>
  <c r="G712" i="1" s="1"/>
  <c r="K712" i="1" s="1"/>
  <c r="Q712" i="1"/>
  <c r="E713" i="1"/>
  <c r="F713" i="1" s="1"/>
  <c r="G713" i="1" s="1"/>
  <c r="K713" i="1" s="1"/>
  <c r="Q713" i="1"/>
  <c r="E714" i="1"/>
  <c r="F714" i="1" s="1"/>
  <c r="G714" i="1" s="1"/>
  <c r="J714" i="1" s="1"/>
  <c r="Q714" i="1"/>
  <c r="E715" i="1"/>
  <c r="F715" i="1" s="1"/>
  <c r="G715" i="1" s="1"/>
  <c r="K715" i="1" s="1"/>
  <c r="Q715" i="1"/>
  <c r="E716" i="1"/>
  <c r="F716" i="1"/>
  <c r="G716" i="1" s="1"/>
  <c r="K716" i="1" s="1"/>
  <c r="Q716" i="1"/>
  <c r="E717" i="1"/>
  <c r="F717" i="1" s="1"/>
  <c r="G717" i="1" s="1"/>
  <c r="K717" i="1" s="1"/>
  <c r="Q717" i="1"/>
  <c r="E718" i="1"/>
  <c r="F718" i="1" s="1"/>
  <c r="G718" i="1" s="1"/>
  <c r="K718" i="1" s="1"/>
  <c r="Q718" i="1"/>
  <c r="E719" i="1"/>
  <c r="E743" i="2" s="1"/>
  <c r="Q719" i="1"/>
  <c r="E720" i="1"/>
  <c r="F720" i="1" s="1"/>
  <c r="G720" i="1" s="1"/>
  <c r="J720" i="1" s="1"/>
  <c r="Q720" i="1"/>
  <c r="E721" i="1"/>
  <c r="F721" i="1" s="1"/>
  <c r="G721" i="1" s="1"/>
  <c r="K721" i="1" s="1"/>
  <c r="Q721" i="1"/>
  <c r="E722" i="1"/>
  <c r="F722" i="1" s="1"/>
  <c r="G722" i="1" s="1"/>
  <c r="J722" i="1" s="1"/>
  <c r="Q722" i="1"/>
  <c r="E723" i="1"/>
  <c r="F723" i="1" s="1"/>
  <c r="G723" i="1" s="1"/>
  <c r="K723" i="1" s="1"/>
  <c r="Q723" i="1"/>
  <c r="E724" i="1"/>
  <c r="F724" i="1" s="1"/>
  <c r="G724" i="1" s="1"/>
  <c r="K724" i="1" s="1"/>
  <c r="Q724" i="1"/>
  <c r="E725" i="1"/>
  <c r="F725" i="1"/>
  <c r="G725" i="1" s="1"/>
  <c r="K725" i="1" s="1"/>
  <c r="Q725" i="1"/>
  <c r="E726" i="1"/>
  <c r="F726" i="1" s="1"/>
  <c r="G726" i="1" s="1"/>
  <c r="K726" i="1" s="1"/>
  <c r="Q726" i="1"/>
  <c r="E727" i="1"/>
  <c r="E749" i="2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30" i="1"/>
  <c r="F730" i="1" s="1"/>
  <c r="G730" i="1" s="1"/>
  <c r="K730" i="1" s="1"/>
  <c r="Q730" i="1"/>
  <c r="E731" i="1"/>
  <c r="F731" i="1" s="1"/>
  <c r="G731" i="1" s="1"/>
  <c r="K731" i="1" s="1"/>
  <c r="Q731" i="1"/>
  <c r="E732" i="1"/>
  <c r="F732" i="1"/>
  <c r="G732" i="1" s="1"/>
  <c r="K732" i="1" s="1"/>
  <c r="Q732" i="1"/>
  <c r="E733" i="1"/>
  <c r="F733" i="1" s="1"/>
  <c r="G733" i="1" s="1"/>
  <c r="K733" i="1" s="1"/>
  <c r="Q733" i="1"/>
  <c r="E734" i="1"/>
  <c r="F734" i="1" s="1"/>
  <c r="G734" i="1" s="1"/>
  <c r="Q734" i="1"/>
  <c r="E735" i="1"/>
  <c r="F735" i="1" s="1"/>
  <c r="G735" i="1" s="1"/>
  <c r="K735" i="1" s="1"/>
  <c r="Q735" i="1"/>
  <c r="E736" i="1"/>
  <c r="F736" i="1" s="1"/>
  <c r="G736" i="1" s="1"/>
  <c r="K736" i="1" s="1"/>
  <c r="Q736" i="1"/>
  <c r="E738" i="1"/>
  <c r="F738" i="1" s="1"/>
  <c r="G738" i="1" s="1"/>
  <c r="K738" i="1" s="1"/>
  <c r="Q738" i="1"/>
  <c r="E740" i="1"/>
  <c r="F740" i="1"/>
  <c r="G740" i="1" s="1"/>
  <c r="K740" i="1" s="1"/>
  <c r="Q740" i="1"/>
  <c r="E742" i="1"/>
  <c r="F742" i="1" s="1"/>
  <c r="G742" i="1" s="1"/>
  <c r="K742" i="1" s="1"/>
  <c r="Q742" i="1"/>
  <c r="E743" i="1"/>
  <c r="F743" i="1" s="1"/>
  <c r="G743" i="1" s="1"/>
  <c r="K743" i="1" s="1"/>
  <c r="Q743" i="1"/>
  <c r="E744" i="1"/>
  <c r="F744" i="1" s="1"/>
  <c r="G744" i="1" s="1"/>
  <c r="K744" i="1" s="1"/>
  <c r="Q744" i="1"/>
  <c r="E745" i="1"/>
  <c r="F745" i="1" s="1"/>
  <c r="G745" i="1" s="1"/>
  <c r="K745" i="1" s="1"/>
  <c r="Q745" i="1"/>
  <c r="E746" i="1"/>
  <c r="F746" i="1"/>
  <c r="G746" i="1" s="1"/>
  <c r="K746" i="1" s="1"/>
  <c r="Q746" i="1"/>
  <c r="E747" i="1"/>
  <c r="F747" i="1" s="1"/>
  <c r="G747" i="1" s="1"/>
  <c r="K747" i="1" s="1"/>
  <c r="Q747" i="1"/>
  <c r="E748" i="1"/>
  <c r="F748" i="1" s="1"/>
  <c r="G748" i="1" s="1"/>
  <c r="I748" i="1" s="1"/>
  <c r="Q748" i="1"/>
  <c r="E749" i="1"/>
  <c r="F749" i="1" s="1"/>
  <c r="G749" i="1" s="1"/>
  <c r="Q749" i="1"/>
  <c r="E750" i="1"/>
  <c r="F750" i="1" s="1"/>
  <c r="G750" i="1" s="1"/>
  <c r="K750" i="1" s="1"/>
  <c r="Q750" i="1"/>
  <c r="E751" i="1"/>
  <c r="F751" i="1" s="1"/>
  <c r="G751" i="1" s="1"/>
  <c r="K751" i="1" s="1"/>
  <c r="Q751" i="1"/>
  <c r="E752" i="1"/>
  <c r="F752" i="1"/>
  <c r="G752" i="1" s="1"/>
  <c r="K752" i="1" s="1"/>
  <c r="Q752" i="1"/>
  <c r="E753" i="1"/>
  <c r="F753" i="1"/>
  <c r="G753" i="1" s="1"/>
  <c r="K753" i="1" s="1"/>
  <c r="Q753" i="1"/>
  <c r="E754" i="1"/>
  <c r="F754" i="1"/>
  <c r="G754" i="1" s="1"/>
  <c r="K754" i="1" s="1"/>
  <c r="Q754" i="1"/>
  <c r="E755" i="1"/>
  <c r="F755" i="1" s="1"/>
  <c r="G755" i="1" s="1"/>
  <c r="K755" i="1" s="1"/>
  <c r="Q755" i="1"/>
  <c r="E756" i="1"/>
  <c r="F756" i="1" s="1"/>
  <c r="G756" i="1" s="1"/>
  <c r="K756" i="1" s="1"/>
  <c r="Q756" i="1"/>
  <c r="E757" i="1"/>
  <c r="F757" i="1" s="1"/>
  <c r="G757" i="1" s="1"/>
  <c r="K757" i="1" s="1"/>
  <c r="Q757" i="1"/>
  <c r="E758" i="1"/>
  <c r="F758" i="1" s="1"/>
  <c r="G758" i="1" s="1"/>
  <c r="K758" i="1" s="1"/>
  <c r="Q758" i="1"/>
  <c r="E759" i="1"/>
  <c r="F759" i="1" s="1"/>
  <c r="G759" i="1" s="1"/>
  <c r="J759" i="1" s="1"/>
  <c r="Q759" i="1"/>
  <c r="E760" i="1"/>
  <c r="F760" i="1" s="1"/>
  <c r="G760" i="1" s="1"/>
  <c r="K760" i="1" s="1"/>
  <c r="Q760" i="1"/>
  <c r="E761" i="1"/>
  <c r="F761" i="1"/>
  <c r="G761" i="1" s="1"/>
  <c r="K761" i="1" s="1"/>
  <c r="Q761" i="1"/>
  <c r="E762" i="1"/>
  <c r="F762" i="1" s="1"/>
  <c r="G762" i="1" s="1"/>
  <c r="K762" i="1" s="1"/>
  <c r="Q762" i="1"/>
  <c r="E763" i="1"/>
  <c r="F763" i="1" s="1"/>
  <c r="G763" i="1" s="1"/>
  <c r="K763" i="1" s="1"/>
  <c r="Q763" i="1"/>
  <c r="E764" i="1"/>
  <c r="F764" i="1" s="1"/>
  <c r="G764" i="1" s="1"/>
  <c r="K764" i="1" s="1"/>
  <c r="Q764" i="1"/>
  <c r="E765" i="1"/>
  <c r="F765" i="1" s="1"/>
  <c r="G765" i="1" s="1"/>
  <c r="K765" i="1" s="1"/>
  <c r="Q765" i="1"/>
  <c r="E766" i="1"/>
  <c r="F766" i="1" s="1"/>
  <c r="G766" i="1" s="1"/>
  <c r="K766" i="1" s="1"/>
  <c r="Q766" i="1"/>
  <c r="E767" i="1"/>
  <c r="F767" i="1" s="1"/>
  <c r="G767" i="1" s="1"/>
  <c r="K767" i="1" s="1"/>
  <c r="Q767" i="1"/>
  <c r="E768" i="1"/>
  <c r="F768" i="1" s="1"/>
  <c r="G768" i="1" s="1"/>
  <c r="K768" i="1" s="1"/>
  <c r="Q768" i="1"/>
  <c r="E769" i="1"/>
  <c r="F769" i="1" s="1"/>
  <c r="G769" i="1" s="1"/>
  <c r="K769" i="1" s="1"/>
  <c r="Q769" i="1"/>
  <c r="E770" i="1"/>
  <c r="E764" i="2" s="1"/>
  <c r="Q770" i="1"/>
  <c r="E771" i="1"/>
  <c r="F771" i="1" s="1"/>
  <c r="G771" i="1" s="1"/>
  <c r="K771" i="1" s="1"/>
  <c r="Q771" i="1"/>
  <c r="E772" i="1"/>
  <c r="E368" i="2" s="1"/>
  <c r="Q772" i="1"/>
  <c r="E773" i="1"/>
  <c r="F773" i="1" s="1"/>
  <c r="G773" i="1" s="1"/>
  <c r="K773" i="1" s="1"/>
  <c r="Q773" i="1"/>
  <c r="E774" i="1"/>
  <c r="F774" i="1" s="1"/>
  <c r="G774" i="1" s="1"/>
  <c r="K774" i="1" s="1"/>
  <c r="Q774" i="1"/>
  <c r="E775" i="1"/>
  <c r="F775" i="1" s="1"/>
  <c r="G775" i="1" s="1"/>
  <c r="K775" i="1" s="1"/>
  <c r="Q775" i="1"/>
  <c r="E776" i="1"/>
  <c r="F776" i="1" s="1"/>
  <c r="G776" i="1" s="1"/>
  <c r="K776" i="1" s="1"/>
  <c r="Q776" i="1"/>
  <c r="E777" i="1"/>
  <c r="F777" i="1" s="1"/>
  <c r="G777" i="1" s="1"/>
  <c r="K777" i="1" s="1"/>
  <c r="Q777" i="1"/>
  <c r="E778" i="1"/>
  <c r="F778" i="1" s="1"/>
  <c r="G778" i="1" s="1"/>
  <c r="K778" i="1" s="1"/>
  <c r="Q778" i="1"/>
  <c r="E779" i="1"/>
  <c r="F779" i="1" s="1"/>
  <c r="G779" i="1" s="1"/>
  <c r="K779" i="1" s="1"/>
  <c r="Q779" i="1"/>
  <c r="E780" i="1"/>
  <c r="E376" i="2" s="1"/>
  <c r="Q780" i="1"/>
  <c r="E781" i="1"/>
  <c r="F781" i="1" s="1"/>
  <c r="G781" i="1" s="1"/>
  <c r="K781" i="1" s="1"/>
  <c r="Q781" i="1"/>
  <c r="E782" i="1"/>
  <c r="F782" i="1" s="1"/>
  <c r="G782" i="1" s="1"/>
  <c r="Q782" i="1"/>
  <c r="E783" i="1"/>
  <c r="F783" i="1" s="1"/>
  <c r="G783" i="1" s="1"/>
  <c r="Q783" i="1"/>
  <c r="E784" i="1"/>
  <c r="F784" i="1" s="1"/>
  <c r="G784" i="1" s="1"/>
  <c r="K784" i="1" s="1"/>
  <c r="Q784" i="1"/>
  <c r="E785" i="1"/>
  <c r="E380" i="2" s="1"/>
  <c r="Q785" i="1"/>
  <c r="E786" i="1"/>
  <c r="F786" i="1" s="1"/>
  <c r="G786" i="1" s="1"/>
  <c r="K786" i="1" s="1"/>
  <c r="Q786" i="1"/>
  <c r="E787" i="1"/>
  <c r="F787" i="1" s="1"/>
  <c r="G787" i="1" s="1"/>
  <c r="K787" i="1" s="1"/>
  <c r="Q787" i="1"/>
  <c r="E788" i="1"/>
  <c r="F788" i="1"/>
  <c r="G788" i="1" s="1"/>
  <c r="K788" i="1" s="1"/>
  <c r="Q788" i="1"/>
  <c r="E789" i="1"/>
  <c r="F789" i="1" s="1"/>
  <c r="G789" i="1" s="1"/>
  <c r="K789" i="1" s="1"/>
  <c r="Q789" i="1"/>
  <c r="E790" i="1"/>
  <c r="F790" i="1"/>
  <c r="G790" i="1" s="1"/>
  <c r="K790" i="1" s="1"/>
  <c r="Q790" i="1"/>
  <c r="E791" i="1"/>
  <c r="F791" i="1" s="1"/>
  <c r="G791" i="1" s="1"/>
  <c r="K791" i="1" s="1"/>
  <c r="Q791" i="1"/>
  <c r="E792" i="1"/>
  <c r="F792" i="1" s="1"/>
  <c r="G792" i="1" s="1"/>
  <c r="Q792" i="1"/>
  <c r="E793" i="1"/>
  <c r="F793" i="1" s="1"/>
  <c r="G793" i="1" s="1"/>
  <c r="K793" i="1" s="1"/>
  <c r="Q793" i="1"/>
  <c r="E795" i="1"/>
  <c r="F795" i="1" s="1"/>
  <c r="G795" i="1" s="1"/>
  <c r="K795" i="1" s="1"/>
  <c r="Q795" i="1"/>
  <c r="E798" i="1"/>
  <c r="F798" i="1" s="1"/>
  <c r="G798" i="1" s="1"/>
  <c r="K798" i="1" s="1"/>
  <c r="Q798" i="1"/>
  <c r="E801" i="1"/>
  <c r="F801" i="1"/>
  <c r="G801" i="1" s="1"/>
  <c r="K801" i="1" s="1"/>
  <c r="Q801" i="1"/>
  <c r="E802" i="1"/>
  <c r="F802" i="1" s="1"/>
  <c r="G802" i="1" s="1"/>
  <c r="K802" i="1" s="1"/>
  <c r="Q802" i="1"/>
  <c r="E737" i="1"/>
  <c r="F737" i="1" s="1"/>
  <c r="G737" i="1" s="1"/>
  <c r="K737" i="1" s="1"/>
  <c r="Q737" i="1"/>
  <c r="E739" i="1"/>
  <c r="F739" i="1" s="1"/>
  <c r="G739" i="1" s="1"/>
  <c r="K739" i="1" s="1"/>
  <c r="Q739" i="1"/>
  <c r="E741" i="1"/>
  <c r="F741" i="1" s="1"/>
  <c r="G741" i="1" s="1"/>
  <c r="K741" i="1" s="1"/>
  <c r="Q741" i="1"/>
  <c r="E794" i="1"/>
  <c r="F794" i="1" s="1"/>
  <c r="G794" i="1" s="1"/>
  <c r="K794" i="1" s="1"/>
  <c r="Q794" i="1"/>
  <c r="E796" i="1"/>
  <c r="F796" i="1" s="1"/>
  <c r="G796" i="1" s="1"/>
  <c r="K796" i="1" s="1"/>
  <c r="Q796" i="1"/>
  <c r="E797" i="1"/>
  <c r="F797" i="1"/>
  <c r="G797" i="1" s="1"/>
  <c r="K797" i="1" s="1"/>
  <c r="Q797" i="1"/>
  <c r="E799" i="1"/>
  <c r="F799" i="1" s="1"/>
  <c r="G799" i="1" s="1"/>
  <c r="K799" i="1" s="1"/>
  <c r="Q799" i="1"/>
  <c r="E800" i="1"/>
  <c r="F800" i="1" s="1"/>
  <c r="G800" i="1" s="1"/>
  <c r="K800" i="1" s="1"/>
  <c r="Q800" i="1"/>
  <c r="E803" i="1"/>
  <c r="F803" i="1" s="1"/>
  <c r="G803" i="1" s="1"/>
  <c r="K803" i="1" s="1"/>
  <c r="Q803" i="1"/>
  <c r="E804" i="1"/>
  <c r="F804" i="1" s="1"/>
  <c r="G804" i="1" s="1"/>
  <c r="K804" i="1" s="1"/>
  <c r="Q804" i="1"/>
  <c r="E805" i="1"/>
  <c r="F805" i="1" s="1"/>
  <c r="G805" i="1" s="1"/>
  <c r="K805" i="1" s="1"/>
  <c r="Q805" i="1"/>
  <c r="E806" i="1"/>
  <c r="F806" i="1" s="1"/>
  <c r="G806" i="1" s="1"/>
  <c r="K806" i="1" s="1"/>
  <c r="Q806" i="1"/>
  <c r="E807" i="1"/>
  <c r="F807" i="1" s="1"/>
  <c r="G807" i="1" s="1"/>
  <c r="K807" i="1" s="1"/>
  <c r="Q807" i="1"/>
  <c r="E808" i="1"/>
  <c r="F808" i="1" s="1"/>
  <c r="G808" i="1" s="1"/>
  <c r="K808" i="1" s="1"/>
  <c r="Q808" i="1"/>
  <c r="E809" i="1"/>
  <c r="F809" i="1"/>
  <c r="G809" i="1" s="1"/>
  <c r="K809" i="1" s="1"/>
  <c r="Q809" i="1"/>
  <c r="E810" i="1"/>
  <c r="F810" i="1" s="1"/>
  <c r="G810" i="1" s="1"/>
  <c r="K810" i="1" s="1"/>
  <c r="Q810" i="1"/>
  <c r="E811" i="1"/>
  <c r="F811" i="1" s="1"/>
  <c r="G811" i="1" s="1"/>
  <c r="K811" i="1" s="1"/>
  <c r="Q811" i="1"/>
  <c r="E812" i="1"/>
  <c r="F812" i="1" s="1"/>
  <c r="G812" i="1" s="1"/>
  <c r="K812" i="1" s="1"/>
  <c r="Q812" i="1"/>
  <c r="E813" i="1"/>
  <c r="F813" i="1" s="1"/>
  <c r="G813" i="1" s="1"/>
  <c r="K813" i="1" s="1"/>
  <c r="Q813" i="1"/>
  <c r="E814" i="1"/>
  <c r="F814" i="1"/>
  <c r="G814" i="1" s="1"/>
  <c r="K814" i="1" s="1"/>
  <c r="Q814" i="1"/>
  <c r="E815" i="1"/>
  <c r="F815" i="1" s="1"/>
  <c r="G815" i="1" s="1"/>
  <c r="K815" i="1" s="1"/>
  <c r="Q815" i="1"/>
  <c r="E816" i="1"/>
  <c r="F816" i="1"/>
  <c r="G816" i="1" s="1"/>
  <c r="K816" i="1" s="1"/>
  <c r="Q816" i="1"/>
  <c r="E817" i="1"/>
  <c r="F817" i="1" s="1"/>
  <c r="G817" i="1" s="1"/>
  <c r="K817" i="1" s="1"/>
  <c r="Q817" i="1"/>
  <c r="E818" i="1"/>
  <c r="F818" i="1" s="1"/>
  <c r="G818" i="1" s="1"/>
  <c r="K818" i="1" s="1"/>
  <c r="Q818" i="1"/>
  <c r="E820" i="1"/>
  <c r="F820" i="1" s="1"/>
  <c r="G820" i="1" s="1"/>
  <c r="K820" i="1" s="1"/>
  <c r="Q820" i="1"/>
  <c r="E821" i="1"/>
  <c r="F821" i="1" s="1"/>
  <c r="G821" i="1" s="1"/>
  <c r="K821" i="1" s="1"/>
  <c r="Q821" i="1"/>
  <c r="E822" i="1"/>
  <c r="F822" i="1" s="1"/>
  <c r="G822" i="1" s="1"/>
  <c r="K822" i="1" s="1"/>
  <c r="Q822" i="1"/>
  <c r="E823" i="1"/>
  <c r="F823" i="1" s="1"/>
  <c r="G823" i="1" s="1"/>
  <c r="K823" i="1" s="1"/>
  <c r="Q823" i="1"/>
  <c r="E825" i="1"/>
  <c r="F825" i="1" s="1"/>
  <c r="G825" i="1" s="1"/>
  <c r="K825" i="1" s="1"/>
  <c r="Q825" i="1"/>
  <c r="E826" i="1"/>
  <c r="F826" i="1" s="1"/>
  <c r="G826" i="1" s="1"/>
  <c r="K826" i="1" s="1"/>
  <c r="Q826" i="1"/>
  <c r="E827" i="1"/>
  <c r="F827" i="1" s="1"/>
  <c r="G827" i="1" s="1"/>
  <c r="K827" i="1" s="1"/>
  <c r="Q827" i="1"/>
  <c r="E828" i="1"/>
  <c r="F828" i="1" s="1"/>
  <c r="G828" i="1" s="1"/>
  <c r="K828" i="1" s="1"/>
  <c r="Q828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E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E26" i="2"/>
  <c r="H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C40" i="2"/>
  <c r="D40" i="2"/>
  <c r="G40" i="2"/>
  <c r="H40" i="2"/>
  <c r="A41" i="2"/>
  <c r="B41" i="2"/>
  <c r="C41" i="2"/>
  <c r="D41" i="2"/>
  <c r="E41" i="2"/>
  <c r="G41" i="2"/>
  <c r="H41" i="2"/>
  <c r="A42" i="2"/>
  <c r="B42" i="2"/>
  <c r="D42" i="2"/>
  <c r="G42" i="2"/>
  <c r="C42" i="2"/>
  <c r="E42" i="2"/>
  <c r="H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B46" i="2"/>
  <c r="D46" i="2"/>
  <c r="G46" i="2"/>
  <c r="C46" i="2"/>
  <c r="H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D49" i="2"/>
  <c r="G49" i="2"/>
  <c r="H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B54" i="2"/>
  <c r="D54" i="2"/>
  <c r="G54" i="2"/>
  <c r="C54" i="2"/>
  <c r="H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D68" i="2"/>
  <c r="G68" i="2"/>
  <c r="C68" i="2"/>
  <c r="H68" i="2"/>
  <c r="B68" i="2"/>
  <c r="A69" i="2"/>
  <c r="D69" i="2"/>
  <c r="E69" i="2"/>
  <c r="G69" i="2"/>
  <c r="C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C72" i="2"/>
  <c r="E72" i="2"/>
  <c r="D72" i="2"/>
  <c r="G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E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C80" i="2"/>
  <c r="E80" i="2"/>
  <c r="D80" i="2"/>
  <c r="G80" i="2"/>
  <c r="H80" i="2"/>
  <c r="A81" i="2"/>
  <c r="B81" i="2"/>
  <c r="C81" i="2"/>
  <c r="E81" i="2"/>
  <c r="D81" i="2"/>
  <c r="G81" i="2"/>
  <c r="H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G93" i="2"/>
  <c r="C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G97" i="2"/>
  <c r="H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D100" i="2"/>
  <c r="G100" i="2"/>
  <c r="C100" i="2"/>
  <c r="E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C104" i="2"/>
  <c r="E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C112" i="2"/>
  <c r="E112" i="2"/>
  <c r="D112" i="2"/>
  <c r="G112" i="2"/>
  <c r="H112" i="2"/>
  <c r="A113" i="2"/>
  <c r="B113" i="2"/>
  <c r="C113" i="2"/>
  <c r="D113" i="2"/>
  <c r="E113" i="2"/>
  <c r="G113" i="2"/>
  <c r="H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C120" i="2"/>
  <c r="E120" i="2"/>
  <c r="D120" i="2"/>
  <c r="G120" i="2"/>
  <c r="H120" i="2"/>
  <c r="A121" i="2"/>
  <c r="B121" i="2"/>
  <c r="C121" i="2"/>
  <c r="D121" i="2"/>
  <c r="G121" i="2"/>
  <c r="H121" i="2"/>
  <c r="A122" i="2"/>
  <c r="B122" i="2"/>
  <c r="D122" i="2"/>
  <c r="G122" i="2"/>
  <c r="C122" i="2"/>
  <c r="E122" i="2"/>
  <c r="H122" i="2"/>
  <c r="A123" i="2"/>
  <c r="C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E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D134" i="2"/>
  <c r="G134" i="2"/>
  <c r="C134" i="2"/>
  <c r="E134" i="2"/>
  <c r="H134" i="2"/>
  <c r="A135" i="2"/>
  <c r="C135" i="2"/>
  <c r="E135" i="2"/>
  <c r="D135" i="2"/>
  <c r="G135" i="2"/>
  <c r="H135" i="2"/>
  <c r="B135" i="2"/>
  <c r="A136" i="2"/>
  <c r="B136" i="2"/>
  <c r="C136" i="2"/>
  <c r="E136" i="2"/>
  <c r="D136" i="2"/>
  <c r="G136" i="2"/>
  <c r="H136" i="2"/>
  <c r="A137" i="2"/>
  <c r="B137" i="2"/>
  <c r="C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E139" i="2"/>
  <c r="D139" i="2"/>
  <c r="G139" i="2"/>
  <c r="H139" i="2"/>
  <c r="B139" i="2"/>
  <c r="A140" i="2"/>
  <c r="D140" i="2"/>
  <c r="G140" i="2"/>
  <c r="C140" i="2"/>
  <c r="E140" i="2"/>
  <c r="H140" i="2"/>
  <c r="B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C143" i="2"/>
  <c r="E143" i="2"/>
  <c r="D143" i="2"/>
  <c r="G143" i="2"/>
  <c r="H143" i="2"/>
  <c r="B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D146" i="2"/>
  <c r="G146" i="2"/>
  <c r="C146" i="2"/>
  <c r="E146" i="2"/>
  <c r="H146" i="2"/>
  <c r="A147" i="2"/>
  <c r="C147" i="2"/>
  <c r="D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B152" i="2"/>
  <c r="C152" i="2"/>
  <c r="E152" i="2"/>
  <c r="D152" i="2"/>
  <c r="G152" i="2"/>
  <c r="H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C155" i="2"/>
  <c r="D155" i="2"/>
  <c r="G155" i="2"/>
  <c r="H155" i="2"/>
  <c r="B155" i="2"/>
  <c r="A156" i="2"/>
  <c r="D156" i="2"/>
  <c r="G156" i="2"/>
  <c r="C156" i="2"/>
  <c r="E156" i="2"/>
  <c r="H156" i="2"/>
  <c r="B156" i="2"/>
  <c r="A157" i="2"/>
  <c r="D157" i="2"/>
  <c r="E157" i="2"/>
  <c r="G157" i="2"/>
  <c r="C157" i="2"/>
  <c r="H157" i="2"/>
  <c r="B157" i="2"/>
  <c r="A158" i="2"/>
  <c r="B158" i="2"/>
  <c r="D158" i="2"/>
  <c r="G158" i="2"/>
  <c r="C158" i="2"/>
  <c r="H158" i="2"/>
  <c r="A159" i="2"/>
  <c r="C159" i="2"/>
  <c r="E159" i="2"/>
  <c r="D159" i="2"/>
  <c r="G159" i="2"/>
  <c r="H159" i="2"/>
  <c r="B159" i="2"/>
  <c r="A160" i="2"/>
  <c r="B160" i="2"/>
  <c r="C160" i="2"/>
  <c r="E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D164" i="2"/>
  <c r="G164" i="2"/>
  <c r="C164" i="2"/>
  <c r="H164" i="2"/>
  <c r="B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B168" i="2"/>
  <c r="C168" i="2"/>
  <c r="E168" i="2"/>
  <c r="D168" i="2"/>
  <c r="G168" i="2"/>
  <c r="H168" i="2"/>
  <c r="A169" i="2"/>
  <c r="B169" i="2"/>
  <c r="C169" i="2"/>
  <c r="E169" i="2"/>
  <c r="D169" i="2"/>
  <c r="G169" i="2"/>
  <c r="H169" i="2"/>
  <c r="A170" i="2"/>
  <c r="B170" i="2"/>
  <c r="D170" i="2"/>
  <c r="G170" i="2"/>
  <c r="C170" i="2"/>
  <c r="E170" i="2"/>
  <c r="H170" i="2"/>
  <c r="A171" i="2"/>
  <c r="C171" i="2"/>
  <c r="D171" i="2"/>
  <c r="E171" i="2"/>
  <c r="G171" i="2"/>
  <c r="H171" i="2"/>
  <c r="B171" i="2"/>
  <c r="A172" i="2"/>
  <c r="D172" i="2"/>
  <c r="G172" i="2"/>
  <c r="C172" i="2"/>
  <c r="H172" i="2"/>
  <c r="B172" i="2"/>
  <c r="A173" i="2"/>
  <c r="D173" i="2"/>
  <c r="G173" i="2"/>
  <c r="C173" i="2"/>
  <c r="H173" i="2"/>
  <c r="B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C179" i="2"/>
  <c r="D179" i="2"/>
  <c r="G179" i="2"/>
  <c r="H179" i="2"/>
  <c r="B179" i="2"/>
  <c r="A180" i="2"/>
  <c r="D180" i="2"/>
  <c r="G180" i="2"/>
  <c r="C180" i="2"/>
  <c r="E180" i="2"/>
  <c r="H180" i="2"/>
  <c r="B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H182" i="2"/>
  <c r="A183" i="2"/>
  <c r="C183" i="2"/>
  <c r="E183" i="2"/>
  <c r="D183" i="2"/>
  <c r="G183" i="2"/>
  <c r="H183" i="2"/>
  <c r="B183" i="2"/>
  <c r="A184" i="2"/>
  <c r="B184" i="2"/>
  <c r="C184" i="2"/>
  <c r="E184" i="2"/>
  <c r="D184" i="2"/>
  <c r="G184" i="2"/>
  <c r="H184" i="2"/>
  <c r="A185" i="2"/>
  <c r="B185" i="2"/>
  <c r="C185" i="2"/>
  <c r="D185" i="2"/>
  <c r="E185" i="2"/>
  <c r="G185" i="2"/>
  <c r="H185" i="2"/>
  <c r="A186" i="2"/>
  <c r="B186" i="2"/>
  <c r="C186" i="2"/>
  <c r="E186" i="2"/>
  <c r="D186" i="2"/>
  <c r="G186" i="2"/>
  <c r="H186" i="2"/>
  <c r="A187" i="2"/>
  <c r="C187" i="2"/>
  <c r="D187" i="2"/>
  <c r="E187" i="2"/>
  <c r="G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E189" i="2"/>
  <c r="H189" i="2"/>
  <c r="B189" i="2"/>
  <c r="A190" i="2"/>
  <c r="D190" i="2"/>
  <c r="G190" i="2"/>
  <c r="C190" i="2"/>
  <c r="E190" i="2"/>
  <c r="H190" i="2"/>
  <c r="B190" i="2"/>
  <c r="A191" i="2"/>
  <c r="C191" i="2"/>
  <c r="E191" i="2"/>
  <c r="D191" i="2"/>
  <c r="G191" i="2"/>
  <c r="H191" i="2"/>
  <c r="B191" i="2"/>
  <c r="A192" i="2"/>
  <c r="B192" i="2"/>
  <c r="C192" i="2"/>
  <c r="E192" i="2"/>
  <c r="D192" i="2"/>
  <c r="G192" i="2"/>
  <c r="H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C201" i="2"/>
  <c r="D201" i="2"/>
  <c r="E201" i="2"/>
  <c r="G201" i="2"/>
  <c r="H201" i="2"/>
  <c r="A202" i="2"/>
  <c r="D202" i="2"/>
  <c r="G202" i="2"/>
  <c r="C202" i="2"/>
  <c r="H202" i="2"/>
  <c r="B202" i="2"/>
  <c r="A203" i="2"/>
  <c r="C203" i="2"/>
  <c r="D203" i="2"/>
  <c r="G203" i="2"/>
  <c r="H203" i="2"/>
  <c r="B203" i="2"/>
  <c r="A204" i="2"/>
  <c r="D204" i="2"/>
  <c r="E204" i="2"/>
  <c r="G204" i="2"/>
  <c r="C204" i="2"/>
  <c r="H204" i="2"/>
  <c r="B204" i="2"/>
  <c r="A205" i="2"/>
  <c r="D205" i="2"/>
  <c r="E205" i="2"/>
  <c r="G205" i="2"/>
  <c r="C205" i="2"/>
  <c r="H205" i="2"/>
  <c r="B205" i="2"/>
  <c r="A206" i="2"/>
  <c r="D206" i="2"/>
  <c r="G206" i="2"/>
  <c r="C206" i="2"/>
  <c r="E206" i="2"/>
  <c r="H206" i="2"/>
  <c r="B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B213" i="2"/>
  <c r="D213" i="2"/>
  <c r="E213" i="2"/>
  <c r="G213" i="2"/>
  <c r="C213" i="2"/>
  <c r="H213" i="2"/>
  <c r="A214" i="2"/>
  <c r="C214" i="2"/>
  <c r="E214" i="2"/>
  <c r="D214" i="2"/>
  <c r="G214" i="2"/>
  <c r="H214" i="2"/>
  <c r="B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B217" i="2"/>
  <c r="C217" i="2"/>
  <c r="D217" i="2"/>
  <c r="G217" i="2"/>
  <c r="H217" i="2"/>
  <c r="A218" i="2"/>
  <c r="B218" i="2"/>
  <c r="C218" i="2"/>
  <c r="D218" i="2"/>
  <c r="G218" i="2"/>
  <c r="H218" i="2"/>
  <c r="A219" i="2"/>
  <c r="C219" i="2"/>
  <c r="E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C223" i="2"/>
  <c r="D223" i="2"/>
  <c r="E223" i="2"/>
  <c r="G223" i="2"/>
  <c r="H223" i="2"/>
  <c r="A224" i="2"/>
  <c r="B224" i="2"/>
  <c r="C224" i="2"/>
  <c r="E224" i="2"/>
  <c r="D224" i="2"/>
  <c r="G224" i="2"/>
  <c r="H224" i="2"/>
  <c r="A225" i="2"/>
  <c r="C225" i="2"/>
  <c r="E225" i="2"/>
  <c r="D225" i="2"/>
  <c r="G225" i="2"/>
  <c r="H225" i="2"/>
  <c r="B225" i="2"/>
  <c r="A226" i="2"/>
  <c r="C226" i="2"/>
  <c r="D226" i="2"/>
  <c r="E226" i="2"/>
  <c r="G226" i="2"/>
  <c r="H226" i="2"/>
  <c r="B226" i="2"/>
  <c r="A227" i="2"/>
  <c r="D227" i="2"/>
  <c r="G227" i="2"/>
  <c r="C227" i="2"/>
  <c r="E227" i="2"/>
  <c r="H227" i="2"/>
  <c r="B227" i="2"/>
  <c r="A228" i="2"/>
  <c r="D228" i="2"/>
  <c r="G228" i="2"/>
  <c r="C228" i="2"/>
  <c r="E228" i="2"/>
  <c r="H228" i="2"/>
  <c r="B228" i="2"/>
  <c r="A229" i="2"/>
  <c r="C229" i="2"/>
  <c r="E229" i="2"/>
  <c r="D229" i="2"/>
  <c r="G229" i="2"/>
  <c r="H229" i="2"/>
  <c r="B229" i="2"/>
  <c r="A230" i="2"/>
  <c r="C230" i="2"/>
  <c r="E230" i="2"/>
  <c r="D230" i="2"/>
  <c r="G230" i="2"/>
  <c r="H230" i="2"/>
  <c r="B230" i="2"/>
  <c r="A231" i="2"/>
  <c r="B231" i="2"/>
  <c r="C231" i="2"/>
  <c r="D231" i="2"/>
  <c r="E231" i="2"/>
  <c r="G231" i="2"/>
  <c r="H231" i="2"/>
  <c r="A232" i="2"/>
  <c r="B232" i="2"/>
  <c r="C232" i="2"/>
  <c r="E232" i="2"/>
  <c r="D232" i="2"/>
  <c r="G232" i="2"/>
  <c r="H232" i="2"/>
  <c r="A233" i="2"/>
  <c r="C233" i="2"/>
  <c r="E233" i="2"/>
  <c r="D233" i="2"/>
  <c r="G233" i="2"/>
  <c r="H233" i="2"/>
  <c r="B233" i="2"/>
  <c r="A234" i="2"/>
  <c r="C234" i="2"/>
  <c r="D234" i="2"/>
  <c r="E234" i="2"/>
  <c r="G234" i="2"/>
  <c r="H234" i="2"/>
  <c r="B234" i="2"/>
  <c r="A235" i="2"/>
  <c r="D235" i="2"/>
  <c r="G235" i="2"/>
  <c r="C235" i="2"/>
  <c r="H235" i="2"/>
  <c r="B235" i="2"/>
  <c r="A236" i="2"/>
  <c r="D236" i="2"/>
  <c r="G236" i="2"/>
  <c r="C236" i="2"/>
  <c r="E236" i="2"/>
  <c r="H236" i="2"/>
  <c r="B236" i="2"/>
  <c r="A237" i="2"/>
  <c r="B237" i="2"/>
  <c r="C237" i="2"/>
  <c r="E237" i="2"/>
  <c r="D237" i="2"/>
  <c r="G237" i="2"/>
  <c r="H237" i="2"/>
  <c r="A238" i="2"/>
  <c r="C238" i="2"/>
  <c r="E238" i="2"/>
  <c r="D238" i="2"/>
  <c r="G238" i="2"/>
  <c r="H238" i="2"/>
  <c r="B238" i="2"/>
  <c r="A239" i="2"/>
  <c r="B239" i="2"/>
  <c r="C239" i="2"/>
  <c r="D239" i="2"/>
  <c r="E239" i="2"/>
  <c r="G239" i="2"/>
  <c r="H239" i="2"/>
  <c r="A240" i="2"/>
  <c r="B240" i="2"/>
  <c r="C240" i="2"/>
  <c r="E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E242" i="2"/>
  <c r="G242" i="2"/>
  <c r="H242" i="2"/>
  <c r="B242" i="2"/>
  <c r="A243" i="2"/>
  <c r="D243" i="2"/>
  <c r="E243" i="2"/>
  <c r="G243" i="2"/>
  <c r="C243" i="2"/>
  <c r="H243" i="2"/>
  <c r="B243" i="2"/>
  <c r="A244" i="2"/>
  <c r="D244" i="2"/>
  <c r="G244" i="2"/>
  <c r="C244" i="2"/>
  <c r="H244" i="2"/>
  <c r="B244" i="2"/>
  <c r="A245" i="2"/>
  <c r="C245" i="2"/>
  <c r="E245" i="2"/>
  <c r="D245" i="2"/>
  <c r="G245" i="2"/>
  <c r="H245" i="2"/>
  <c r="B245" i="2"/>
  <c r="A246" i="2"/>
  <c r="C246" i="2"/>
  <c r="E246" i="2"/>
  <c r="D246" i="2"/>
  <c r="G246" i="2"/>
  <c r="H246" i="2"/>
  <c r="B246" i="2"/>
  <c r="A247" i="2"/>
  <c r="B247" i="2"/>
  <c r="C247" i="2"/>
  <c r="D247" i="2"/>
  <c r="E247" i="2"/>
  <c r="G247" i="2"/>
  <c r="H247" i="2"/>
  <c r="A248" i="2"/>
  <c r="B248" i="2"/>
  <c r="D248" i="2"/>
  <c r="G248" i="2"/>
  <c r="C248" i="2"/>
  <c r="E248" i="2"/>
  <c r="H248" i="2"/>
  <c r="A249" i="2"/>
  <c r="C249" i="2"/>
  <c r="E249" i="2"/>
  <c r="D249" i="2"/>
  <c r="G249" i="2"/>
  <c r="H249" i="2"/>
  <c r="B249" i="2"/>
  <c r="A250" i="2"/>
  <c r="C250" i="2"/>
  <c r="D250" i="2"/>
  <c r="G250" i="2"/>
  <c r="H250" i="2"/>
  <c r="B250" i="2"/>
  <c r="A251" i="2"/>
  <c r="D251" i="2"/>
  <c r="G251" i="2"/>
  <c r="C251" i="2"/>
  <c r="E251" i="2"/>
  <c r="H251" i="2"/>
  <c r="B251" i="2"/>
  <c r="A252" i="2"/>
  <c r="D252" i="2"/>
  <c r="G252" i="2"/>
  <c r="C252" i="2"/>
  <c r="E252" i="2"/>
  <c r="H252" i="2"/>
  <c r="B252" i="2"/>
  <c r="A253" i="2"/>
  <c r="B253" i="2"/>
  <c r="C253" i="2"/>
  <c r="D253" i="2"/>
  <c r="G253" i="2"/>
  <c r="H253" i="2"/>
  <c r="A254" i="2"/>
  <c r="C254" i="2"/>
  <c r="E254" i="2"/>
  <c r="D254" i="2"/>
  <c r="G254" i="2"/>
  <c r="H254" i="2"/>
  <c r="B254" i="2"/>
  <c r="A255" i="2"/>
  <c r="B255" i="2"/>
  <c r="C255" i="2"/>
  <c r="D255" i="2"/>
  <c r="G255" i="2"/>
  <c r="H255" i="2"/>
  <c r="A256" i="2"/>
  <c r="B256" i="2"/>
  <c r="D256" i="2"/>
  <c r="G256" i="2"/>
  <c r="C256" i="2"/>
  <c r="E256" i="2"/>
  <c r="H256" i="2"/>
  <c r="A257" i="2"/>
  <c r="D257" i="2"/>
  <c r="G257" i="2"/>
  <c r="C257" i="2"/>
  <c r="E257" i="2"/>
  <c r="H257" i="2"/>
  <c r="B257" i="2"/>
  <c r="A258" i="2"/>
  <c r="C258" i="2"/>
  <c r="D258" i="2"/>
  <c r="E258" i="2"/>
  <c r="G258" i="2"/>
  <c r="H258" i="2"/>
  <c r="B258" i="2"/>
  <c r="A259" i="2"/>
  <c r="D259" i="2"/>
  <c r="G259" i="2"/>
  <c r="C259" i="2"/>
  <c r="H259" i="2"/>
  <c r="B259" i="2"/>
  <c r="A260" i="2"/>
  <c r="D260" i="2"/>
  <c r="G260" i="2"/>
  <c r="C260" i="2"/>
  <c r="E260" i="2"/>
  <c r="H260" i="2"/>
  <c r="B260" i="2"/>
  <c r="A261" i="2"/>
  <c r="B261" i="2"/>
  <c r="C261" i="2"/>
  <c r="E261" i="2"/>
  <c r="D261" i="2"/>
  <c r="G261" i="2"/>
  <c r="H261" i="2"/>
  <c r="A262" i="2"/>
  <c r="C262" i="2"/>
  <c r="E262" i="2"/>
  <c r="D262" i="2"/>
  <c r="G262" i="2"/>
  <c r="H262" i="2"/>
  <c r="B262" i="2"/>
  <c r="A263" i="2"/>
  <c r="B263" i="2"/>
  <c r="C263" i="2"/>
  <c r="D263" i="2"/>
  <c r="E263" i="2"/>
  <c r="G263" i="2"/>
  <c r="H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C266" i="2"/>
  <c r="D266" i="2"/>
  <c r="E266" i="2"/>
  <c r="G266" i="2"/>
  <c r="H266" i="2"/>
  <c r="B266" i="2"/>
  <c r="A267" i="2"/>
  <c r="D267" i="2"/>
  <c r="E267" i="2"/>
  <c r="G267" i="2"/>
  <c r="C267" i="2"/>
  <c r="H267" i="2"/>
  <c r="B267" i="2"/>
  <c r="A268" i="2"/>
  <c r="B268" i="2"/>
  <c r="D268" i="2"/>
  <c r="G268" i="2"/>
  <c r="C268" i="2"/>
  <c r="H268" i="2"/>
  <c r="A269" i="2"/>
  <c r="C269" i="2"/>
  <c r="E269" i="2"/>
  <c r="D269" i="2"/>
  <c r="G269" i="2"/>
  <c r="H269" i="2"/>
  <c r="B269" i="2"/>
  <c r="A270" i="2"/>
  <c r="C270" i="2"/>
  <c r="E270" i="2"/>
  <c r="D270" i="2"/>
  <c r="G270" i="2"/>
  <c r="H270" i="2"/>
  <c r="B270" i="2"/>
  <c r="A271" i="2"/>
  <c r="B271" i="2"/>
  <c r="C271" i="2"/>
  <c r="D271" i="2"/>
  <c r="E271" i="2"/>
  <c r="G271" i="2"/>
  <c r="H271" i="2"/>
  <c r="A272" i="2"/>
  <c r="B272" i="2"/>
  <c r="D272" i="2"/>
  <c r="G272" i="2"/>
  <c r="C272" i="2"/>
  <c r="E272" i="2"/>
  <c r="H272" i="2"/>
  <c r="A273" i="2"/>
  <c r="D273" i="2"/>
  <c r="G273" i="2"/>
  <c r="C273" i="2"/>
  <c r="E273" i="2"/>
  <c r="H273" i="2"/>
  <c r="B273" i="2"/>
  <c r="A274" i="2"/>
  <c r="C274" i="2"/>
  <c r="D274" i="2"/>
  <c r="G274" i="2"/>
  <c r="H274" i="2"/>
  <c r="B274" i="2"/>
  <c r="A275" i="2"/>
  <c r="D275" i="2"/>
  <c r="G275" i="2"/>
  <c r="C275" i="2"/>
  <c r="E275" i="2"/>
  <c r="H275" i="2"/>
  <c r="B275" i="2"/>
  <c r="A276" i="2"/>
  <c r="D276" i="2"/>
  <c r="G276" i="2"/>
  <c r="C276" i="2"/>
  <c r="E276" i="2"/>
  <c r="H276" i="2"/>
  <c r="B276" i="2"/>
  <c r="A277" i="2"/>
  <c r="C277" i="2"/>
  <c r="E277" i="2"/>
  <c r="D277" i="2"/>
  <c r="G277" i="2"/>
  <c r="H277" i="2"/>
  <c r="B277" i="2"/>
  <c r="A278" i="2"/>
  <c r="C278" i="2"/>
  <c r="D278" i="2"/>
  <c r="G278" i="2"/>
  <c r="H278" i="2"/>
  <c r="B278" i="2"/>
  <c r="A279" i="2"/>
  <c r="B279" i="2"/>
  <c r="C279" i="2"/>
  <c r="D279" i="2"/>
  <c r="E279" i="2"/>
  <c r="G279" i="2"/>
  <c r="H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C282" i="2"/>
  <c r="D282" i="2"/>
  <c r="G282" i="2"/>
  <c r="H282" i="2"/>
  <c r="B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B285" i="2"/>
  <c r="C285" i="2"/>
  <c r="E285" i="2"/>
  <c r="D285" i="2"/>
  <c r="G285" i="2"/>
  <c r="H285" i="2"/>
  <c r="A286" i="2"/>
  <c r="C286" i="2"/>
  <c r="D286" i="2"/>
  <c r="G286" i="2"/>
  <c r="H286" i="2"/>
  <c r="B286" i="2"/>
  <c r="A287" i="2"/>
  <c r="B287" i="2"/>
  <c r="C287" i="2"/>
  <c r="D287" i="2"/>
  <c r="E287" i="2"/>
  <c r="G287" i="2"/>
  <c r="H287" i="2"/>
  <c r="A288" i="2"/>
  <c r="B288" i="2"/>
  <c r="D288" i="2"/>
  <c r="G288" i="2"/>
  <c r="C288" i="2"/>
  <c r="E288" i="2"/>
  <c r="H288" i="2"/>
  <c r="A289" i="2"/>
  <c r="D289" i="2"/>
  <c r="G289" i="2"/>
  <c r="C289" i="2"/>
  <c r="E289" i="2"/>
  <c r="H289" i="2"/>
  <c r="B289" i="2"/>
  <c r="A290" i="2"/>
  <c r="C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H292" i="2"/>
  <c r="B292" i="2"/>
  <c r="A293" i="2"/>
  <c r="B293" i="2"/>
  <c r="C293" i="2"/>
  <c r="E293" i="2"/>
  <c r="D293" i="2"/>
  <c r="G293" i="2"/>
  <c r="H293" i="2"/>
  <c r="A294" i="2"/>
  <c r="C294" i="2"/>
  <c r="D294" i="2"/>
  <c r="G294" i="2"/>
  <c r="H294" i="2"/>
  <c r="B294" i="2"/>
  <c r="A295" i="2"/>
  <c r="B295" i="2"/>
  <c r="C295" i="2"/>
  <c r="D295" i="2"/>
  <c r="E295" i="2"/>
  <c r="G295" i="2"/>
  <c r="H295" i="2"/>
  <c r="A296" i="2"/>
  <c r="B296" i="2"/>
  <c r="D296" i="2"/>
  <c r="G296" i="2"/>
  <c r="C296" i="2"/>
  <c r="H296" i="2"/>
  <c r="A297" i="2"/>
  <c r="C297" i="2"/>
  <c r="E297" i="2"/>
  <c r="D297" i="2"/>
  <c r="G297" i="2"/>
  <c r="H297" i="2"/>
  <c r="B297" i="2"/>
  <c r="A298" i="2"/>
  <c r="C298" i="2"/>
  <c r="D298" i="2"/>
  <c r="E298" i="2"/>
  <c r="G298" i="2"/>
  <c r="H298" i="2"/>
  <c r="B298" i="2"/>
  <c r="A299" i="2"/>
  <c r="D299" i="2"/>
  <c r="E299" i="2"/>
  <c r="G299" i="2"/>
  <c r="C299" i="2"/>
  <c r="H299" i="2"/>
  <c r="B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C303" i="2"/>
  <c r="D303" i="2"/>
  <c r="E303" i="2"/>
  <c r="G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E305" i="2"/>
  <c r="H305" i="2"/>
  <c r="B305" i="2"/>
  <c r="A306" i="2"/>
  <c r="C306" i="2"/>
  <c r="D306" i="2"/>
  <c r="E306" i="2"/>
  <c r="G306" i="2"/>
  <c r="H306" i="2"/>
  <c r="B306" i="2"/>
  <c r="A307" i="2"/>
  <c r="D307" i="2"/>
  <c r="G307" i="2"/>
  <c r="C307" i="2"/>
  <c r="E307" i="2"/>
  <c r="H307" i="2"/>
  <c r="B307" i="2"/>
  <c r="A308" i="2"/>
  <c r="D308" i="2"/>
  <c r="G308" i="2"/>
  <c r="C308" i="2"/>
  <c r="H308" i="2"/>
  <c r="B308" i="2"/>
  <c r="A309" i="2"/>
  <c r="C309" i="2"/>
  <c r="E309" i="2"/>
  <c r="D309" i="2"/>
  <c r="G309" i="2"/>
  <c r="H309" i="2"/>
  <c r="B309" i="2"/>
  <c r="A310" i="2"/>
  <c r="C310" i="2"/>
  <c r="E310" i="2"/>
  <c r="D310" i="2"/>
  <c r="G310" i="2"/>
  <c r="H310" i="2"/>
  <c r="B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C313" i="2"/>
  <c r="D313" i="2"/>
  <c r="G313" i="2"/>
  <c r="H313" i="2"/>
  <c r="B313" i="2"/>
  <c r="A314" i="2"/>
  <c r="C314" i="2"/>
  <c r="D314" i="2"/>
  <c r="E314" i="2"/>
  <c r="G314" i="2"/>
  <c r="H314" i="2"/>
  <c r="B314" i="2"/>
  <c r="A315" i="2"/>
  <c r="D315" i="2"/>
  <c r="G315" i="2"/>
  <c r="C315" i="2"/>
  <c r="E315" i="2"/>
  <c r="H315" i="2"/>
  <c r="B315" i="2"/>
  <c r="A316" i="2"/>
  <c r="D316" i="2"/>
  <c r="G316" i="2"/>
  <c r="C316" i="2"/>
  <c r="H316" i="2"/>
  <c r="B316" i="2"/>
  <c r="A317" i="2"/>
  <c r="B317" i="2"/>
  <c r="C317" i="2"/>
  <c r="D317" i="2"/>
  <c r="G317" i="2"/>
  <c r="H317" i="2"/>
  <c r="A318" i="2"/>
  <c r="C318" i="2"/>
  <c r="E318" i="2"/>
  <c r="D318" i="2"/>
  <c r="G318" i="2"/>
  <c r="H318" i="2"/>
  <c r="B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H321" i="2"/>
  <c r="B321" i="2"/>
  <c r="A322" i="2"/>
  <c r="C322" i="2"/>
  <c r="D322" i="2"/>
  <c r="E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B325" i="2"/>
  <c r="C325" i="2"/>
  <c r="E325" i="2"/>
  <c r="D325" i="2"/>
  <c r="G325" i="2"/>
  <c r="H325" i="2"/>
  <c r="A326" i="2"/>
  <c r="C326" i="2"/>
  <c r="D326" i="2"/>
  <c r="G326" i="2"/>
  <c r="H326" i="2"/>
  <c r="B326" i="2"/>
  <c r="A327" i="2"/>
  <c r="B327" i="2"/>
  <c r="C327" i="2"/>
  <c r="D327" i="2"/>
  <c r="G327" i="2"/>
  <c r="H327" i="2"/>
  <c r="A328" i="2"/>
  <c r="B328" i="2"/>
  <c r="D328" i="2"/>
  <c r="G328" i="2"/>
  <c r="C328" i="2"/>
  <c r="E328" i="2"/>
  <c r="H328" i="2"/>
  <c r="A329" i="2"/>
  <c r="C329" i="2"/>
  <c r="E329" i="2"/>
  <c r="D329" i="2"/>
  <c r="G329" i="2"/>
  <c r="H329" i="2"/>
  <c r="B329" i="2"/>
  <c r="A330" i="2"/>
  <c r="C330" i="2"/>
  <c r="D330" i="2"/>
  <c r="E330" i="2"/>
  <c r="G330" i="2"/>
  <c r="H330" i="2"/>
  <c r="B330" i="2"/>
  <c r="A331" i="2"/>
  <c r="D331" i="2"/>
  <c r="E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C334" i="2"/>
  <c r="D334" i="2"/>
  <c r="G334" i="2"/>
  <c r="H334" i="2"/>
  <c r="B334" i="2"/>
  <c r="A335" i="2"/>
  <c r="B335" i="2"/>
  <c r="C335" i="2"/>
  <c r="D335" i="2"/>
  <c r="G335" i="2"/>
  <c r="H335" i="2"/>
  <c r="A336" i="2"/>
  <c r="B336" i="2"/>
  <c r="D336" i="2"/>
  <c r="G336" i="2"/>
  <c r="C336" i="2"/>
  <c r="E336" i="2"/>
  <c r="H336" i="2"/>
  <c r="A337" i="2"/>
  <c r="D337" i="2"/>
  <c r="G337" i="2"/>
  <c r="C337" i="2"/>
  <c r="E337" i="2"/>
  <c r="H337" i="2"/>
  <c r="B337" i="2"/>
  <c r="A338" i="2"/>
  <c r="C338" i="2"/>
  <c r="D338" i="2"/>
  <c r="E338" i="2"/>
  <c r="G338" i="2"/>
  <c r="H338" i="2"/>
  <c r="B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B341" i="2"/>
  <c r="C341" i="2"/>
  <c r="D341" i="2"/>
  <c r="G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G343" i="2"/>
  <c r="H343" i="2"/>
  <c r="A344" i="2"/>
  <c r="B344" i="2"/>
  <c r="D344" i="2"/>
  <c r="G344" i="2"/>
  <c r="C344" i="2"/>
  <c r="H344" i="2"/>
  <c r="A345" i="2"/>
  <c r="C345" i="2"/>
  <c r="E345" i="2"/>
  <c r="D345" i="2"/>
  <c r="G345" i="2"/>
  <c r="H345" i="2"/>
  <c r="B345" i="2"/>
  <c r="A346" i="2"/>
  <c r="C346" i="2"/>
  <c r="D346" i="2"/>
  <c r="G346" i="2"/>
  <c r="H346" i="2"/>
  <c r="B346" i="2"/>
  <c r="A347" i="2"/>
  <c r="D347" i="2"/>
  <c r="G347" i="2"/>
  <c r="C347" i="2"/>
  <c r="E347" i="2"/>
  <c r="H347" i="2"/>
  <c r="B347" i="2"/>
  <c r="A348" i="2"/>
  <c r="B348" i="2"/>
  <c r="D348" i="2"/>
  <c r="G348" i="2"/>
  <c r="C348" i="2"/>
  <c r="E348" i="2"/>
  <c r="H348" i="2"/>
  <c r="A349" i="2"/>
  <c r="B349" i="2"/>
  <c r="C349" i="2"/>
  <c r="D349" i="2"/>
  <c r="G349" i="2"/>
  <c r="H349" i="2"/>
  <c r="A350" i="2"/>
  <c r="C350" i="2"/>
  <c r="E350" i="2"/>
  <c r="D350" i="2"/>
  <c r="G350" i="2"/>
  <c r="H350" i="2"/>
  <c r="B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D353" i="2"/>
  <c r="G353" i="2"/>
  <c r="C353" i="2"/>
  <c r="E353" i="2"/>
  <c r="H353" i="2"/>
  <c r="B353" i="2"/>
  <c r="A354" i="2"/>
  <c r="C354" i="2"/>
  <c r="D354" i="2"/>
  <c r="E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B357" i="2"/>
  <c r="C357" i="2"/>
  <c r="E357" i="2"/>
  <c r="D357" i="2"/>
  <c r="G357" i="2"/>
  <c r="H357" i="2"/>
  <c r="A358" i="2"/>
  <c r="C358" i="2"/>
  <c r="E358" i="2"/>
  <c r="D358" i="2"/>
  <c r="G358" i="2"/>
  <c r="H358" i="2"/>
  <c r="B358" i="2"/>
  <c r="A359" i="2"/>
  <c r="B359" i="2"/>
  <c r="C359" i="2"/>
  <c r="D359" i="2"/>
  <c r="E359" i="2"/>
  <c r="G359" i="2"/>
  <c r="H359" i="2"/>
  <c r="A360" i="2"/>
  <c r="B360" i="2"/>
  <c r="D360" i="2"/>
  <c r="G360" i="2"/>
  <c r="C360" i="2"/>
  <c r="E360" i="2"/>
  <c r="H360" i="2"/>
  <c r="A361" i="2"/>
  <c r="C361" i="2"/>
  <c r="D361" i="2"/>
  <c r="G361" i="2"/>
  <c r="H361" i="2"/>
  <c r="B361" i="2"/>
  <c r="A362" i="2"/>
  <c r="C362" i="2"/>
  <c r="D362" i="2"/>
  <c r="E362" i="2"/>
  <c r="G362" i="2"/>
  <c r="H362" i="2"/>
  <c r="B362" i="2"/>
  <c r="A363" i="2"/>
  <c r="D363" i="2"/>
  <c r="E363" i="2"/>
  <c r="G363" i="2"/>
  <c r="C363" i="2"/>
  <c r="H363" i="2"/>
  <c r="B363" i="2"/>
  <c r="A364" i="2"/>
  <c r="D364" i="2"/>
  <c r="G364" i="2"/>
  <c r="C364" i="2"/>
  <c r="H364" i="2"/>
  <c r="B364" i="2"/>
  <c r="A365" i="2"/>
  <c r="C365" i="2"/>
  <c r="E365" i="2"/>
  <c r="D365" i="2"/>
  <c r="G365" i="2"/>
  <c r="H365" i="2"/>
  <c r="B365" i="2"/>
  <c r="A366" i="2"/>
  <c r="C366" i="2"/>
  <c r="E366" i="2"/>
  <c r="D366" i="2"/>
  <c r="G366" i="2"/>
  <c r="H366" i="2"/>
  <c r="B366" i="2"/>
  <c r="A367" i="2"/>
  <c r="B367" i="2"/>
  <c r="C367" i="2"/>
  <c r="D367" i="2"/>
  <c r="E367" i="2"/>
  <c r="G367" i="2"/>
  <c r="H367" i="2"/>
  <c r="A368" i="2"/>
  <c r="B368" i="2"/>
  <c r="D368" i="2"/>
  <c r="G368" i="2"/>
  <c r="C368" i="2"/>
  <c r="H368" i="2"/>
  <c r="A369" i="2"/>
  <c r="D369" i="2"/>
  <c r="G369" i="2"/>
  <c r="C369" i="2"/>
  <c r="H369" i="2"/>
  <c r="B369" i="2"/>
  <c r="A370" i="2"/>
  <c r="C370" i="2"/>
  <c r="D370" i="2"/>
  <c r="E370" i="2"/>
  <c r="G370" i="2"/>
  <c r="H370" i="2"/>
  <c r="B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B373" i="2"/>
  <c r="C373" i="2"/>
  <c r="E373" i="2"/>
  <c r="D373" i="2"/>
  <c r="G373" i="2"/>
  <c r="H373" i="2"/>
  <c r="A374" i="2"/>
  <c r="C374" i="2"/>
  <c r="E374" i="2"/>
  <c r="D374" i="2"/>
  <c r="G374" i="2"/>
  <c r="H374" i="2"/>
  <c r="B374" i="2"/>
  <c r="A375" i="2"/>
  <c r="B375" i="2"/>
  <c r="C375" i="2"/>
  <c r="D375" i="2"/>
  <c r="E375" i="2"/>
  <c r="G375" i="2"/>
  <c r="H375" i="2"/>
  <c r="A376" i="2"/>
  <c r="B376" i="2"/>
  <c r="D376" i="2"/>
  <c r="G376" i="2"/>
  <c r="C376" i="2"/>
  <c r="H376" i="2"/>
  <c r="A377" i="2"/>
  <c r="C377" i="2"/>
  <c r="D377" i="2"/>
  <c r="G377" i="2"/>
  <c r="H377" i="2"/>
  <c r="B377" i="2"/>
  <c r="A378" i="2"/>
  <c r="C378" i="2"/>
  <c r="D378" i="2"/>
  <c r="E378" i="2"/>
  <c r="G378" i="2"/>
  <c r="H378" i="2"/>
  <c r="B378" i="2"/>
  <c r="A379" i="2"/>
  <c r="D379" i="2"/>
  <c r="G379" i="2"/>
  <c r="C379" i="2"/>
  <c r="E379" i="2"/>
  <c r="H379" i="2"/>
  <c r="B379" i="2"/>
  <c r="A380" i="2"/>
  <c r="D380" i="2"/>
  <c r="G380" i="2"/>
  <c r="C380" i="2"/>
  <c r="H380" i="2"/>
  <c r="B380" i="2"/>
  <c r="A381" i="2"/>
  <c r="B381" i="2"/>
  <c r="C381" i="2"/>
  <c r="D381" i="2"/>
  <c r="G381" i="2"/>
  <c r="H381" i="2"/>
  <c r="A382" i="2"/>
  <c r="C382" i="2"/>
  <c r="E382" i="2"/>
  <c r="D382" i="2"/>
  <c r="G382" i="2"/>
  <c r="H382" i="2"/>
  <c r="B382" i="2"/>
  <c r="A383" i="2"/>
  <c r="B383" i="2"/>
  <c r="C383" i="2"/>
  <c r="D383" i="2"/>
  <c r="E383" i="2"/>
  <c r="G383" i="2"/>
  <c r="H383" i="2"/>
  <c r="A384" i="2"/>
  <c r="B384" i="2"/>
  <c r="D384" i="2"/>
  <c r="G384" i="2"/>
  <c r="C384" i="2"/>
  <c r="E384" i="2"/>
  <c r="H384" i="2"/>
  <c r="A385" i="2"/>
  <c r="D385" i="2"/>
  <c r="G385" i="2"/>
  <c r="C385" i="2"/>
  <c r="E385" i="2"/>
  <c r="H385" i="2"/>
  <c r="B385" i="2"/>
  <c r="A386" i="2"/>
  <c r="C386" i="2"/>
  <c r="D386" i="2"/>
  <c r="E386" i="2"/>
  <c r="G386" i="2"/>
  <c r="H386" i="2"/>
  <c r="B386" i="2"/>
  <c r="A387" i="2"/>
  <c r="D387" i="2"/>
  <c r="G387" i="2"/>
  <c r="C387" i="2"/>
  <c r="E387" i="2"/>
  <c r="H387" i="2"/>
  <c r="B387" i="2"/>
  <c r="A388" i="2"/>
  <c r="D388" i="2"/>
  <c r="G388" i="2"/>
  <c r="C388" i="2"/>
  <c r="E388" i="2"/>
  <c r="H388" i="2"/>
  <c r="B388" i="2"/>
  <c r="A389" i="2"/>
  <c r="C389" i="2"/>
  <c r="D389" i="2"/>
  <c r="G389" i="2"/>
  <c r="H389" i="2"/>
  <c r="B389" i="2"/>
  <c r="A390" i="2"/>
  <c r="C390" i="2"/>
  <c r="D390" i="2"/>
  <c r="G390" i="2"/>
  <c r="H390" i="2"/>
  <c r="B390" i="2"/>
  <c r="A391" i="2"/>
  <c r="B391" i="2"/>
  <c r="C391" i="2"/>
  <c r="D391" i="2"/>
  <c r="E391" i="2"/>
  <c r="G391" i="2"/>
  <c r="H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C394" i="2"/>
  <c r="D394" i="2"/>
  <c r="E394" i="2"/>
  <c r="G394" i="2"/>
  <c r="H394" i="2"/>
  <c r="B394" i="2"/>
  <c r="A395" i="2"/>
  <c r="D395" i="2"/>
  <c r="G395" i="2"/>
  <c r="C395" i="2"/>
  <c r="H395" i="2"/>
  <c r="B395" i="2"/>
  <c r="A396" i="2"/>
  <c r="D396" i="2"/>
  <c r="G396" i="2"/>
  <c r="C396" i="2"/>
  <c r="H396" i="2"/>
  <c r="B396" i="2"/>
  <c r="A397" i="2"/>
  <c r="C397" i="2"/>
  <c r="E397" i="2"/>
  <c r="D397" i="2"/>
  <c r="G397" i="2"/>
  <c r="H397" i="2"/>
  <c r="B397" i="2"/>
  <c r="A398" i="2"/>
  <c r="C398" i="2"/>
  <c r="E398" i="2"/>
  <c r="D398" i="2"/>
  <c r="G398" i="2"/>
  <c r="H398" i="2"/>
  <c r="B398" i="2"/>
  <c r="A399" i="2"/>
  <c r="B399" i="2"/>
  <c r="C399" i="2"/>
  <c r="D399" i="2"/>
  <c r="G399" i="2"/>
  <c r="H399" i="2"/>
  <c r="A400" i="2"/>
  <c r="B400" i="2"/>
  <c r="D400" i="2"/>
  <c r="G400" i="2"/>
  <c r="C400" i="2"/>
  <c r="H400" i="2"/>
  <c r="A401" i="2"/>
  <c r="D401" i="2"/>
  <c r="G401" i="2"/>
  <c r="C401" i="2"/>
  <c r="H401" i="2"/>
  <c r="B401" i="2"/>
  <c r="A402" i="2"/>
  <c r="C402" i="2"/>
  <c r="D402" i="2"/>
  <c r="G402" i="2"/>
  <c r="H402" i="2"/>
  <c r="B402" i="2"/>
  <c r="A403" i="2"/>
  <c r="D403" i="2"/>
  <c r="G403" i="2"/>
  <c r="C403" i="2"/>
  <c r="H403" i="2"/>
  <c r="B403" i="2"/>
  <c r="A404" i="2"/>
  <c r="D404" i="2"/>
  <c r="G404" i="2"/>
  <c r="C404" i="2"/>
  <c r="E404" i="2"/>
  <c r="H404" i="2"/>
  <c r="B404" i="2"/>
  <c r="A405" i="2"/>
  <c r="B405" i="2"/>
  <c r="C405" i="2"/>
  <c r="D405" i="2"/>
  <c r="G405" i="2"/>
  <c r="H405" i="2"/>
  <c r="A406" i="2"/>
  <c r="C406" i="2"/>
  <c r="E406" i="2"/>
  <c r="D406" i="2"/>
  <c r="G406" i="2"/>
  <c r="H406" i="2"/>
  <c r="B406" i="2"/>
  <c r="A407" i="2"/>
  <c r="B407" i="2"/>
  <c r="C407" i="2"/>
  <c r="D407" i="2"/>
  <c r="G407" i="2"/>
  <c r="H407" i="2"/>
  <c r="A408" i="2"/>
  <c r="B408" i="2"/>
  <c r="D408" i="2"/>
  <c r="G408" i="2"/>
  <c r="C408" i="2"/>
  <c r="H408" i="2"/>
  <c r="A409" i="2"/>
  <c r="C409" i="2"/>
  <c r="E409" i="2"/>
  <c r="D409" i="2"/>
  <c r="G409" i="2"/>
  <c r="H409" i="2"/>
  <c r="B409" i="2"/>
  <c r="A410" i="2"/>
  <c r="C410" i="2"/>
  <c r="D410" i="2"/>
  <c r="G410" i="2"/>
  <c r="H410" i="2"/>
  <c r="B410" i="2"/>
  <c r="A411" i="2"/>
  <c r="D411" i="2"/>
  <c r="G411" i="2"/>
  <c r="C411" i="2"/>
  <c r="E411" i="2"/>
  <c r="H411" i="2"/>
  <c r="B411" i="2"/>
  <c r="A412" i="2"/>
  <c r="D412" i="2"/>
  <c r="G412" i="2"/>
  <c r="C412" i="2"/>
  <c r="E412" i="2"/>
  <c r="H412" i="2"/>
  <c r="B412" i="2"/>
  <c r="A413" i="2"/>
  <c r="B413" i="2"/>
  <c r="C413" i="2"/>
  <c r="D413" i="2"/>
  <c r="G413" i="2"/>
  <c r="H413" i="2"/>
  <c r="A414" i="2"/>
  <c r="C414" i="2"/>
  <c r="D414" i="2"/>
  <c r="G414" i="2"/>
  <c r="H414" i="2"/>
  <c r="B414" i="2"/>
  <c r="A415" i="2"/>
  <c r="B415" i="2"/>
  <c r="C415" i="2"/>
  <c r="D415" i="2"/>
  <c r="G415" i="2"/>
  <c r="H415" i="2"/>
  <c r="A416" i="2"/>
  <c r="B416" i="2"/>
  <c r="D416" i="2"/>
  <c r="G416" i="2"/>
  <c r="C416" i="2"/>
  <c r="H416" i="2"/>
  <c r="A417" i="2"/>
  <c r="D417" i="2"/>
  <c r="G417" i="2"/>
  <c r="C417" i="2"/>
  <c r="H417" i="2"/>
  <c r="B417" i="2"/>
  <c r="A418" i="2"/>
  <c r="C418" i="2"/>
  <c r="D418" i="2"/>
  <c r="G418" i="2"/>
  <c r="H418" i="2"/>
  <c r="B418" i="2"/>
  <c r="A419" i="2"/>
  <c r="D419" i="2"/>
  <c r="G419" i="2"/>
  <c r="C419" i="2"/>
  <c r="H419" i="2"/>
  <c r="B419" i="2"/>
  <c r="A420" i="2"/>
  <c r="D420" i="2"/>
  <c r="G420" i="2"/>
  <c r="C420" i="2"/>
  <c r="H420" i="2"/>
  <c r="B420" i="2"/>
  <c r="A421" i="2"/>
  <c r="C421" i="2"/>
  <c r="D421" i="2"/>
  <c r="G421" i="2"/>
  <c r="H421" i="2"/>
  <c r="B421" i="2"/>
  <c r="A422" i="2"/>
  <c r="C422" i="2"/>
  <c r="E422" i="2"/>
  <c r="D422" i="2"/>
  <c r="G422" i="2"/>
  <c r="H422" i="2"/>
  <c r="B422" i="2"/>
  <c r="A423" i="2"/>
  <c r="B423" i="2"/>
  <c r="C423" i="2"/>
  <c r="D423" i="2"/>
  <c r="G423" i="2"/>
  <c r="H423" i="2"/>
  <c r="A424" i="2"/>
  <c r="B424" i="2"/>
  <c r="D424" i="2"/>
  <c r="G424" i="2"/>
  <c r="C424" i="2"/>
  <c r="H424" i="2"/>
  <c r="A425" i="2"/>
  <c r="C425" i="2"/>
  <c r="E425" i="2"/>
  <c r="D425" i="2"/>
  <c r="G425" i="2"/>
  <c r="H425" i="2"/>
  <c r="B425" i="2"/>
  <c r="A426" i="2"/>
  <c r="C426" i="2"/>
  <c r="D426" i="2"/>
  <c r="G426" i="2"/>
  <c r="H426" i="2"/>
  <c r="B426" i="2"/>
  <c r="A427" i="2"/>
  <c r="D427" i="2"/>
  <c r="E427" i="2"/>
  <c r="G427" i="2"/>
  <c r="C427" i="2"/>
  <c r="H427" i="2"/>
  <c r="B427" i="2"/>
  <c r="A428" i="2"/>
  <c r="D428" i="2"/>
  <c r="G428" i="2"/>
  <c r="C428" i="2"/>
  <c r="H428" i="2"/>
  <c r="B428" i="2"/>
  <c r="A429" i="2"/>
  <c r="B429" i="2"/>
  <c r="C429" i="2"/>
  <c r="D429" i="2"/>
  <c r="G429" i="2"/>
  <c r="H429" i="2"/>
  <c r="A430" i="2"/>
  <c r="C430" i="2"/>
  <c r="E430" i="2"/>
  <c r="D430" i="2"/>
  <c r="G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G432" i="2"/>
  <c r="H432" i="2"/>
  <c r="A433" i="2"/>
  <c r="D433" i="2"/>
  <c r="G433" i="2"/>
  <c r="C433" i="2"/>
  <c r="E433" i="2"/>
  <c r="H433" i="2"/>
  <c r="B433" i="2"/>
  <c r="A434" i="2"/>
  <c r="C434" i="2"/>
  <c r="D434" i="2"/>
  <c r="E434" i="2"/>
  <c r="G434" i="2"/>
  <c r="H434" i="2"/>
  <c r="B434" i="2"/>
  <c r="A435" i="2"/>
  <c r="C435" i="2"/>
  <c r="E435" i="2"/>
  <c r="D435" i="2"/>
  <c r="G435" i="2"/>
  <c r="H435" i="2"/>
  <c r="B435" i="2"/>
  <c r="A436" i="2"/>
  <c r="B436" i="2"/>
  <c r="D436" i="2"/>
  <c r="G436" i="2"/>
  <c r="C436" i="2"/>
  <c r="H436" i="2"/>
  <c r="A437" i="2"/>
  <c r="C437" i="2"/>
  <c r="D437" i="2"/>
  <c r="E437" i="2"/>
  <c r="G437" i="2"/>
  <c r="H437" i="2"/>
  <c r="B437" i="2"/>
  <c r="A438" i="2"/>
  <c r="D438" i="2"/>
  <c r="G438" i="2"/>
  <c r="C438" i="2"/>
  <c r="H438" i="2"/>
  <c r="B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C441" i="2"/>
  <c r="D441" i="2"/>
  <c r="G441" i="2"/>
  <c r="H441" i="2"/>
  <c r="B441" i="2"/>
  <c r="A442" i="2"/>
  <c r="B442" i="2"/>
  <c r="C442" i="2"/>
  <c r="D442" i="2"/>
  <c r="G442" i="2"/>
  <c r="H442" i="2"/>
  <c r="A443" i="2"/>
  <c r="D443" i="2"/>
  <c r="G443" i="2"/>
  <c r="C443" i="2"/>
  <c r="H443" i="2"/>
  <c r="B443" i="2"/>
  <c r="A444" i="2"/>
  <c r="D444" i="2"/>
  <c r="G444" i="2"/>
  <c r="C444" i="2"/>
  <c r="H444" i="2"/>
  <c r="B444" i="2"/>
  <c r="A445" i="2"/>
  <c r="B445" i="2"/>
  <c r="C445" i="2"/>
  <c r="D445" i="2"/>
  <c r="G445" i="2"/>
  <c r="H445" i="2"/>
  <c r="A446" i="2"/>
  <c r="D446" i="2"/>
  <c r="G446" i="2"/>
  <c r="C446" i="2"/>
  <c r="H446" i="2"/>
  <c r="B446" i="2"/>
  <c r="A447" i="2"/>
  <c r="B447" i="2"/>
  <c r="C447" i="2"/>
  <c r="D447" i="2"/>
  <c r="E447" i="2"/>
  <c r="G447" i="2"/>
  <c r="H447" i="2"/>
  <c r="A448" i="2"/>
  <c r="B448" i="2"/>
  <c r="C448" i="2"/>
  <c r="D448" i="2"/>
  <c r="G448" i="2"/>
  <c r="H448" i="2"/>
  <c r="A449" i="2"/>
  <c r="C449" i="2"/>
  <c r="D449" i="2"/>
  <c r="G449" i="2"/>
  <c r="H449" i="2"/>
  <c r="B449" i="2"/>
  <c r="A450" i="2"/>
  <c r="C450" i="2"/>
  <c r="D450" i="2"/>
  <c r="G450" i="2"/>
  <c r="H450" i="2"/>
  <c r="B450" i="2"/>
  <c r="A451" i="2"/>
  <c r="D451" i="2"/>
  <c r="G451" i="2"/>
  <c r="C451" i="2"/>
  <c r="H451" i="2"/>
  <c r="B451" i="2"/>
  <c r="A452" i="2"/>
  <c r="B452" i="2"/>
  <c r="D452" i="2"/>
  <c r="G452" i="2"/>
  <c r="C452" i="2"/>
  <c r="E452" i="2"/>
  <c r="H452" i="2"/>
  <c r="A453" i="2"/>
  <c r="B453" i="2"/>
  <c r="C453" i="2"/>
  <c r="D453" i="2"/>
  <c r="G453" i="2"/>
  <c r="H453" i="2"/>
  <c r="A454" i="2"/>
  <c r="D454" i="2"/>
  <c r="G454" i="2"/>
  <c r="C454" i="2"/>
  <c r="E454" i="2"/>
  <c r="H454" i="2"/>
  <c r="B454" i="2"/>
  <c r="A455" i="2"/>
  <c r="B455" i="2"/>
  <c r="D455" i="2"/>
  <c r="F455" i="2"/>
  <c r="G455" i="2"/>
  <c r="C455" i="2"/>
  <c r="H455" i="2"/>
  <c r="A456" i="2"/>
  <c r="B456" i="2"/>
  <c r="D456" i="2"/>
  <c r="F456" i="2"/>
  <c r="G456" i="2"/>
  <c r="C456" i="2"/>
  <c r="H456" i="2"/>
  <c r="A457" i="2"/>
  <c r="B457" i="2"/>
  <c r="D457" i="2"/>
  <c r="F457" i="2"/>
  <c r="G457" i="2"/>
  <c r="C457" i="2"/>
  <c r="H457" i="2"/>
  <c r="A458" i="2"/>
  <c r="B458" i="2"/>
  <c r="D458" i="2"/>
  <c r="F458" i="2"/>
  <c r="G458" i="2"/>
  <c r="C458" i="2"/>
  <c r="H458" i="2"/>
  <c r="A459" i="2"/>
  <c r="B459" i="2"/>
  <c r="D459" i="2"/>
  <c r="F459" i="2"/>
  <c r="G459" i="2"/>
  <c r="C459" i="2"/>
  <c r="E459" i="2"/>
  <c r="H459" i="2"/>
  <c r="A460" i="2"/>
  <c r="B460" i="2"/>
  <c r="C460" i="2"/>
  <c r="D460" i="2"/>
  <c r="E460" i="2"/>
  <c r="G460" i="2"/>
  <c r="H460" i="2"/>
  <c r="A461" i="2"/>
  <c r="B461" i="2"/>
  <c r="C461" i="2"/>
  <c r="D461" i="2"/>
  <c r="G461" i="2"/>
  <c r="H461" i="2"/>
  <c r="A462" i="2"/>
  <c r="D462" i="2"/>
  <c r="G462" i="2"/>
  <c r="C462" i="2"/>
  <c r="H462" i="2"/>
  <c r="B462" i="2"/>
  <c r="A463" i="2"/>
  <c r="C463" i="2"/>
  <c r="D463" i="2"/>
  <c r="G463" i="2"/>
  <c r="H463" i="2"/>
  <c r="B463" i="2"/>
  <c r="A464" i="2"/>
  <c r="C464" i="2"/>
  <c r="D464" i="2"/>
  <c r="G464" i="2"/>
  <c r="H464" i="2"/>
  <c r="B464" i="2"/>
  <c r="A465" i="2"/>
  <c r="B465" i="2"/>
  <c r="D465" i="2"/>
  <c r="G465" i="2"/>
  <c r="C465" i="2"/>
  <c r="H465" i="2"/>
  <c r="A466" i="2"/>
  <c r="D466" i="2"/>
  <c r="G466" i="2"/>
  <c r="C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H469" i="2"/>
  <c r="A470" i="2"/>
  <c r="B470" i="2"/>
  <c r="D470" i="2"/>
  <c r="G470" i="2"/>
  <c r="C470" i="2"/>
  <c r="H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D473" i="2"/>
  <c r="E473" i="2"/>
  <c r="G473" i="2"/>
  <c r="C473" i="2"/>
  <c r="H473" i="2"/>
  <c r="A474" i="2"/>
  <c r="B474" i="2"/>
  <c r="D474" i="2"/>
  <c r="G474" i="2"/>
  <c r="C474" i="2"/>
  <c r="E474" i="2"/>
  <c r="H474" i="2"/>
  <c r="A475" i="2"/>
  <c r="D475" i="2"/>
  <c r="G475" i="2"/>
  <c r="C475" i="2"/>
  <c r="H475" i="2"/>
  <c r="B475" i="2"/>
  <c r="A476" i="2"/>
  <c r="B476" i="2"/>
  <c r="C476" i="2"/>
  <c r="D476" i="2"/>
  <c r="E476" i="2"/>
  <c r="G476" i="2"/>
  <c r="H476" i="2"/>
  <c r="A477" i="2"/>
  <c r="B477" i="2"/>
  <c r="C477" i="2"/>
  <c r="D477" i="2"/>
  <c r="G477" i="2"/>
  <c r="H477" i="2"/>
  <c r="A478" i="2"/>
  <c r="B478" i="2"/>
  <c r="D478" i="2"/>
  <c r="G478" i="2"/>
  <c r="C478" i="2"/>
  <c r="E478" i="2"/>
  <c r="H478" i="2"/>
  <c r="A479" i="2"/>
  <c r="B479" i="2"/>
  <c r="C479" i="2"/>
  <c r="E479" i="2"/>
  <c r="D479" i="2"/>
  <c r="G479" i="2"/>
  <c r="H479" i="2"/>
  <c r="A480" i="2"/>
  <c r="D480" i="2"/>
  <c r="G480" i="2"/>
  <c r="C480" i="2"/>
  <c r="H480" i="2"/>
  <c r="B480" i="2"/>
  <c r="A481" i="2"/>
  <c r="B481" i="2"/>
  <c r="D481" i="2"/>
  <c r="G481" i="2"/>
  <c r="C481" i="2"/>
  <c r="H481" i="2"/>
  <c r="A482" i="2"/>
  <c r="C482" i="2"/>
  <c r="D482" i="2"/>
  <c r="G482" i="2"/>
  <c r="H482" i="2"/>
  <c r="B482" i="2"/>
  <c r="A483" i="2"/>
  <c r="C483" i="2"/>
  <c r="E483" i="2"/>
  <c r="D483" i="2"/>
  <c r="G483" i="2"/>
  <c r="H483" i="2"/>
  <c r="B483" i="2"/>
  <c r="A484" i="2"/>
  <c r="C484" i="2"/>
  <c r="D484" i="2"/>
  <c r="E484" i="2"/>
  <c r="G484" i="2"/>
  <c r="H484" i="2"/>
  <c r="B484" i="2"/>
  <c r="A485" i="2"/>
  <c r="B485" i="2"/>
  <c r="D485" i="2"/>
  <c r="G485" i="2"/>
  <c r="C485" i="2"/>
  <c r="H485" i="2"/>
  <c r="A486" i="2"/>
  <c r="B486" i="2"/>
  <c r="D486" i="2"/>
  <c r="G486" i="2"/>
  <c r="C486" i="2"/>
  <c r="H486" i="2"/>
  <c r="A487" i="2"/>
  <c r="C487" i="2"/>
  <c r="D487" i="2"/>
  <c r="G487" i="2"/>
  <c r="H487" i="2"/>
  <c r="B487" i="2"/>
  <c r="A488" i="2"/>
  <c r="C488" i="2"/>
  <c r="D488" i="2"/>
  <c r="G488" i="2"/>
  <c r="H488" i="2"/>
  <c r="B488" i="2"/>
  <c r="A489" i="2"/>
  <c r="D489" i="2"/>
  <c r="E489" i="2"/>
  <c r="G489" i="2"/>
  <c r="C489" i="2"/>
  <c r="H489" i="2"/>
  <c r="B489" i="2"/>
  <c r="A490" i="2"/>
  <c r="B490" i="2"/>
  <c r="D490" i="2"/>
  <c r="G490" i="2"/>
  <c r="C490" i="2"/>
  <c r="E490" i="2"/>
  <c r="H490" i="2"/>
  <c r="A491" i="2"/>
  <c r="C491" i="2"/>
  <c r="D491" i="2"/>
  <c r="G491" i="2"/>
  <c r="H491" i="2"/>
  <c r="B491" i="2"/>
  <c r="A492" i="2"/>
  <c r="B492" i="2"/>
  <c r="C492" i="2"/>
  <c r="D492" i="2"/>
  <c r="G492" i="2"/>
  <c r="H492" i="2"/>
  <c r="A493" i="2"/>
  <c r="B493" i="2"/>
  <c r="C493" i="2"/>
  <c r="D493" i="2"/>
  <c r="G493" i="2"/>
  <c r="H493" i="2"/>
  <c r="A494" i="2"/>
  <c r="C494" i="2"/>
  <c r="D494" i="2"/>
  <c r="G494" i="2"/>
  <c r="H494" i="2"/>
  <c r="B494" i="2"/>
  <c r="A495" i="2"/>
  <c r="B495" i="2"/>
  <c r="C495" i="2"/>
  <c r="D495" i="2"/>
  <c r="E495" i="2"/>
  <c r="G495" i="2"/>
  <c r="H495" i="2"/>
  <c r="A496" i="2"/>
  <c r="D496" i="2"/>
  <c r="G496" i="2"/>
  <c r="C496" i="2"/>
  <c r="E496" i="2"/>
  <c r="H496" i="2"/>
  <c r="B496" i="2"/>
  <c r="A497" i="2"/>
  <c r="D497" i="2"/>
  <c r="G497" i="2"/>
  <c r="C497" i="2"/>
  <c r="H497" i="2"/>
  <c r="B497" i="2"/>
  <c r="A498" i="2"/>
  <c r="B498" i="2"/>
  <c r="C498" i="2"/>
  <c r="E498" i="2"/>
  <c r="D498" i="2"/>
  <c r="G498" i="2"/>
  <c r="H498" i="2"/>
  <c r="A499" i="2"/>
  <c r="D499" i="2"/>
  <c r="G499" i="2"/>
  <c r="C499" i="2"/>
  <c r="H499" i="2"/>
  <c r="B499" i="2"/>
  <c r="A500" i="2"/>
  <c r="C500" i="2"/>
  <c r="D500" i="2"/>
  <c r="G500" i="2"/>
  <c r="H500" i="2"/>
  <c r="B500" i="2"/>
  <c r="A501" i="2"/>
  <c r="B501" i="2"/>
  <c r="D501" i="2"/>
  <c r="G501" i="2"/>
  <c r="C501" i="2"/>
  <c r="E501" i="2"/>
  <c r="H501" i="2"/>
  <c r="A502" i="2"/>
  <c r="C502" i="2"/>
  <c r="D502" i="2"/>
  <c r="G502" i="2"/>
  <c r="H502" i="2"/>
  <c r="B502" i="2"/>
  <c r="A503" i="2"/>
  <c r="B503" i="2"/>
  <c r="C503" i="2"/>
  <c r="D503" i="2"/>
  <c r="G503" i="2"/>
  <c r="H503" i="2"/>
  <c r="A504" i="2"/>
  <c r="C504" i="2"/>
  <c r="D504" i="2"/>
  <c r="G504" i="2"/>
  <c r="H504" i="2"/>
  <c r="B504" i="2"/>
  <c r="A505" i="2"/>
  <c r="D505" i="2"/>
  <c r="G505" i="2"/>
  <c r="C505" i="2"/>
  <c r="H505" i="2"/>
  <c r="B505" i="2"/>
  <c r="A506" i="2"/>
  <c r="B506" i="2"/>
  <c r="D506" i="2"/>
  <c r="G506" i="2"/>
  <c r="C506" i="2"/>
  <c r="E506" i="2"/>
  <c r="H506" i="2"/>
  <c r="A507" i="2"/>
  <c r="D507" i="2"/>
  <c r="G507" i="2"/>
  <c r="C507" i="2"/>
  <c r="E507" i="2"/>
  <c r="H507" i="2"/>
  <c r="B507" i="2"/>
  <c r="A508" i="2"/>
  <c r="B508" i="2"/>
  <c r="C508" i="2"/>
  <c r="D508" i="2"/>
  <c r="G508" i="2"/>
  <c r="H508" i="2"/>
  <c r="A509" i="2"/>
  <c r="B509" i="2"/>
  <c r="C509" i="2"/>
  <c r="D509" i="2"/>
  <c r="E509" i="2"/>
  <c r="G509" i="2"/>
  <c r="H509" i="2"/>
  <c r="A510" i="2"/>
  <c r="D510" i="2"/>
  <c r="G510" i="2"/>
  <c r="C510" i="2"/>
  <c r="H510" i="2"/>
  <c r="B510" i="2"/>
  <c r="A511" i="2"/>
  <c r="B511" i="2"/>
  <c r="C511" i="2"/>
  <c r="D511" i="2"/>
  <c r="G511" i="2"/>
  <c r="H511" i="2"/>
  <c r="A512" i="2"/>
  <c r="D512" i="2"/>
  <c r="G512" i="2"/>
  <c r="C512" i="2"/>
  <c r="E512" i="2"/>
  <c r="H512" i="2"/>
  <c r="B512" i="2"/>
  <c r="A513" i="2"/>
  <c r="D513" i="2"/>
  <c r="G513" i="2"/>
  <c r="C513" i="2"/>
  <c r="H513" i="2"/>
  <c r="B513" i="2"/>
  <c r="A514" i="2"/>
  <c r="C514" i="2"/>
  <c r="D514" i="2"/>
  <c r="G514" i="2"/>
  <c r="H514" i="2"/>
  <c r="B514" i="2"/>
  <c r="A515" i="2"/>
  <c r="D515" i="2"/>
  <c r="G515" i="2"/>
  <c r="C515" i="2"/>
  <c r="H515" i="2"/>
  <c r="B515" i="2"/>
  <c r="A516" i="2"/>
  <c r="C516" i="2"/>
  <c r="D516" i="2"/>
  <c r="E516" i="2"/>
  <c r="G516" i="2"/>
  <c r="H516" i="2"/>
  <c r="B516" i="2"/>
  <c r="A517" i="2"/>
  <c r="B517" i="2"/>
  <c r="D517" i="2"/>
  <c r="G517" i="2"/>
  <c r="C517" i="2"/>
  <c r="E517" i="2"/>
  <c r="H517" i="2"/>
  <c r="A518" i="2"/>
  <c r="C518" i="2"/>
  <c r="D518" i="2"/>
  <c r="G518" i="2"/>
  <c r="H518" i="2"/>
  <c r="B518" i="2"/>
  <c r="A519" i="2"/>
  <c r="C519" i="2"/>
  <c r="D519" i="2"/>
  <c r="E519" i="2"/>
  <c r="G519" i="2"/>
  <c r="H519" i="2"/>
  <c r="B519" i="2"/>
  <c r="A520" i="2"/>
  <c r="D520" i="2"/>
  <c r="G520" i="2"/>
  <c r="C520" i="2"/>
  <c r="E520" i="2"/>
  <c r="H520" i="2"/>
  <c r="B520" i="2"/>
  <c r="A521" i="2"/>
  <c r="B521" i="2"/>
  <c r="D521" i="2"/>
  <c r="G521" i="2"/>
  <c r="C521" i="2"/>
  <c r="E521" i="2"/>
  <c r="H521" i="2"/>
  <c r="A522" i="2"/>
  <c r="B522" i="2"/>
  <c r="D522" i="2"/>
  <c r="G522" i="2"/>
  <c r="C522" i="2"/>
  <c r="H522" i="2"/>
  <c r="A523" i="2"/>
  <c r="C523" i="2"/>
  <c r="E523" i="2"/>
  <c r="D523" i="2"/>
  <c r="G523" i="2"/>
  <c r="H523" i="2"/>
  <c r="B523" i="2"/>
  <c r="A524" i="2"/>
  <c r="B524" i="2"/>
  <c r="C524" i="2"/>
  <c r="D524" i="2"/>
  <c r="G524" i="2"/>
  <c r="H524" i="2"/>
  <c r="A525" i="2"/>
  <c r="B525" i="2"/>
  <c r="D525" i="2"/>
  <c r="G525" i="2"/>
  <c r="C525" i="2"/>
  <c r="H525" i="2"/>
  <c r="A526" i="2"/>
  <c r="B526" i="2"/>
  <c r="C526" i="2"/>
  <c r="D526" i="2"/>
  <c r="G526" i="2"/>
  <c r="H526" i="2"/>
  <c r="A527" i="2"/>
  <c r="B527" i="2"/>
  <c r="C527" i="2"/>
  <c r="D527" i="2"/>
  <c r="E527" i="2"/>
  <c r="G527" i="2"/>
  <c r="H527" i="2"/>
  <c r="A528" i="2"/>
  <c r="D528" i="2"/>
  <c r="G528" i="2"/>
  <c r="C528" i="2"/>
  <c r="E528" i="2"/>
  <c r="H528" i="2"/>
  <c r="B528" i="2"/>
  <c r="A529" i="2"/>
  <c r="B529" i="2"/>
  <c r="D529" i="2"/>
  <c r="G529" i="2"/>
  <c r="C529" i="2"/>
  <c r="H529" i="2"/>
  <c r="A530" i="2"/>
  <c r="D530" i="2"/>
  <c r="G530" i="2"/>
  <c r="C530" i="2"/>
  <c r="E530" i="2"/>
  <c r="H530" i="2"/>
  <c r="B530" i="2"/>
  <c r="A531" i="2"/>
  <c r="C531" i="2"/>
  <c r="D531" i="2"/>
  <c r="G531" i="2"/>
  <c r="H531" i="2"/>
  <c r="B531" i="2"/>
  <c r="A532" i="2"/>
  <c r="B532" i="2"/>
  <c r="C532" i="2"/>
  <c r="D532" i="2"/>
  <c r="G532" i="2"/>
  <c r="H532" i="2"/>
  <c r="A533" i="2"/>
  <c r="B533" i="2"/>
  <c r="D533" i="2"/>
  <c r="G533" i="2"/>
  <c r="C533" i="2"/>
  <c r="H533" i="2"/>
  <c r="A534" i="2"/>
  <c r="B534" i="2"/>
  <c r="D534" i="2"/>
  <c r="G534" i="2"/>
  <c r="C534" i="2"/>
  <c r="H534" i="2"/>
  <c r="A535" i="2"/>
  <c r="C535" i="2"/>
  <c r="D535" i="2"/>
  <c r="G535" i="2"/>
  <c r="H535" i="2"/>
  <c r="B535" i="2"/>
  <c r="A536" i="2"/>
  <c r="C536" i="2"/>
  <c r="D536" i="2"/>
  <c r="G536" i="2"/>
  <c r="H536" i="2"/>
  <c r="B536" i="2"/>
  <c r="A537" i="2"/>
  <c r="B537" i="2"/>
  <c r="D537" i="2"/>
  <c r="E537" i="2"/>
  <c r="G537" i="2"/>
  <c r="C537" i="2"/>
  <c r="H537" i="2"/>
  <c r="A538" i="2"/>
  <c r="B538" i="2"/>
  <c r="D538" i="2"/>
  <c r="G538" i="2"/>
  <c r="C538" i="2"/>
  <c r="H538" i="2"/>
  <c r="A539" i="2"/>
  <c r="D539" i="2"/>
  <c r="G539" i="2"/>
  <c r="C539" i="2"/>
  <c r="H539" i="2"/>
  <c r="B539" i="2"/>
  <c r="A540" i="2"/>
  <c r="B540" i="2"/>
  <c r="C540" i="2"/>
  <c r="D540" i="2"/>
  <c r="E540" i="2"/>
  <c r="G540" i="2"/>
  <c r="H540" i="2"/>
  <c r="A541" i="2"/>
  <c r="B541" i="2"/>
  <c r="C541" i="2"/>
  <c r="E541" i="2"/>
  <c r="D541" i="2"/>
  <c r="G541" i="2"/>
  <c r="H541" i="2"/>
  <c r="A542" i="2"/>
  <c r="B542" i="2"/>
  <c r="D542" i="2"/>
  <c r="G542" i="2"/>
  <c r="C542" i="2"/>
  <c r="E542" i="2"/>
  <c r="H542" i="2"/>
  <c r="A543" i="2"/>
  <c r="B543" i="2"/>
  <c r="C543" i="2"/>
  <c r="D543" i="2"/>
  <c r="G543" i="2"/>
  <c r="H543" i="2"/>
  <c r="A544" i="2"/>
  <c r="D544" i="2"/>
  <c r="G544" i="2"/>
  <c r="C544" i="2"/>
  <c r="H544" i="2"/>
  <c r="B544" i="2"/>
  <c r="A545" i="2"/>
  <c r="B545" i="2"/>
  <c r="D545" i="2"/>
  <c r="G545" i="2"/>
  <c r="C545" i="2"/>
  <c r="H545" i="2"/>
  <c r="A546" i="2"/>
  <c r="C546" i="2"/>
  <c r="D546" i="2"/>
  <c r="G546" i="2"/>
  <c r="H546" i="2"/>
  <c r="B546" i="2"/>
  <c r="A547" i="2"/>
  <c r="C547" i="2"/>
  <c r="D547" i="2"/>
  <c r="G547" i="2"/>
  <c r="H547" i="2"/>
  <c r="B547" i="2"/>
  <c r="A548" i="2"/>
  <c r="C548" i="2"/>
  <c r="D548" i="2"/>
  <c r="G548" i="2"/>
  <c r="H548" i="2"/>
  <c r="B548" i="2"/>
  <c r="A549" i="2"/>
  <c r="B549" i="2"/>
  <c r="D549" i="2"/>
  <c r="G549" i="2"/>
  <c r="C549" i="2"/>
  <c r="H549" i="2"/>
  <c r="A550" i="2"/>
  <c r="B550" i="2"/>
  <c r="D550" i="2"/>
  <c r="G550" i="2"/>
  <c r="C550" i="2"/>
  <c r="E550" i="2"/>
  <c r="H550" i="2"/>
  <c r="A551" i="2"/>
  <c r="C551" i="2"/>
  <c r="E551" i="2"/>
  <c r="D551" i="2"/>
  <c r="G551" i="2"/>
  <c r="H551" i="2"/>
  <c r="B551" i="2"/>
  <c r="A552" i="2"/>
  <c r="C552" i="2"/>
  <c r="E552" i="2"/>
  <c r="D552" i="2"/>
  <c r="G552" i="2"/>
  <c r="H552" i="2"/>
  <c r="B552" i="2"/>
  <c r="A553" i="2"/>
  <c r="D553" i="2"/>
  <c r="G553" i="2"/>
  <c r="C553" i="2"/>
  <c r="H553" i="2"/>
  <c r="B553" i="2"/>
  <c r="A554" i="2"/>
  <c r="B554" i="2"/>
  <c r="D554" i="2"/>
  <c r="G554" i="2"/>
  <c r="C554" i="2"/>
  <c r="H554" i="2"/>
  <c r="A555" i="2"/>
  <c r="C555" i="2"/>
  <c r="E555" i="2"/>
  <c r="D555" i="2"/>
  <c r="G555" i="2"/>
  <c r="H555" i="2"/>
  <c r="B555" i="2"/>
  <c r="A556" i="2"/>
  <c r="B556" i="2"/>
  <c r="C556" i="2"/>
  <c r="D556" i="2"/>
  <c r="E556" i="2"/>
  <c r="G556" i="2"/>
  <c r="H556" i="2"/>
  <c r="A557" i="2"/>
  <c r="B557" i="2"/>
  <c r="C557" i="2"/>
  <c r="D557" i="2"/>
  <c r="G557" i="2"/>
  <c r="H557" i="2"/>
  <c r="A558" i="2"/>
  <c r="C558" i="2"/>
  <c r="E558" i="2"/>
  <c r="D558" i="2"/>
  <c r="G558" i="2"/>
  <c r="H558" i="2"/>
  <c r="B558" i="2"/>
  <c r="A559" i="2"/>
  <c r="B559" i="2"/>
  <c r="C559" i="2"/>
  <c r="D559" i="2"/>
  <c r="E559" i="2"/>
  <c r="G559" i="2"/>
  <c r="H559" i="2"/>
  <c r="A560" i="2"/>
  <c r="D560" i="2"/>
  <c r="G560" i="2"/>
  <c r="C560" i="2"/>
  <c r="H560" i="2"/>
  <c r="B560" i="2"/>
  <c r="A561" i="2"/>
  <c r="D561" i="2"/>
  <c r="E561" i="2"/>
  <c r="G561" i="2"/>
  <c r="C561" i="2"/>
  <c r="H561" i="2"/>
  <c r="B561" i="2"/>
  <c r="A562" i="2"/>
  <c r="B562" i="2"/>
  <c r="C562" i="2"/>
  <c r="E562" i="2"/>
  <c r="D562" i="2"/>
  <c r="G562" i="2"/>
  <c r="H562" i="2"/>
  <c r="A563" i="2"/>
  <c r="D563" i="2"/>
  <c r="G563" i="2"/>
  <c r="C563" i="2"/>
  <c r="E563" i="2"/>
  <c r="H563" i="2"/>
  <c r="B563" i="2"/>
  <c r="A564" i="2"/>
  <c r="C564" i="2"/>
  <c r="D564" i="2"/>
  <c r="E564" i="2"/>
  <c r="G564" i="2"/>
  <c r="H564" i="2"/>
  <c r="B564" i="2"/>
  <c r="A565" i="2"/>
  <c r="B565" i="2"/>
  <c r="D565" i="2"/>
  <c r="G565" i="2"/>
  <c r="C565" i="2"/>
  <c r="E565" i="2"/>
  <c r="H565" i="2"/>
  <c r="A566" i="2"/>
  <c r="C566" i="2"/>
  <c r="E566" i="2"/>
  <c r="D566" i="2"/>
  <c r="G566" i="2"/>
  <c r="H566" i="2"/>
  <c r="B566" i="2"/>
  <c r="A567" i="2"/>
  <c r="B567" i="2"/>
  <c r="C567" i="2"/>
  <c r="D567" i="2"/>
  <c r="G567" i="2"/>
  <c r="H567" i="2"/>
  <c r="A568" i="2"/>
  <c r="C568" i="2"/>
  <c r="D568" i="2"/>
  <c r="E568" i="2"/>
  <c r="G568" i="2"/>
  <c r="H568" i="2"/>
  <c r="B568" i="2"/>
  <c r="A569" i="2"/>
  <c r="D569" i="2"/>
  <c r="E569" i="2"/>
  <c r="G569" i="2"/>
  <c r="C569" i="2"/>
  <c r="H569" i="2"/>
  <c r="B569" i="2"/>
  <c r="A570" i="2"/>
  <c r="B570" i="2"/>
  <c r="D570" i="2"/>
  <c r="G570" i="2"/>
  <c r="C570" i="2"/>
  <c r="E570" i="2"/>
  <c r="H570" i="2"/>
  <c r="A571" i="2"/>
  <c r="D571" i="2"/>
  <c r="G571" i="2"/>
  <c r="C571" i="2"/>
  <c r="E571" i="2"/>
  <c r="H571" i="2"/>
  <c r="B571" i="2"/>
  <c r="A572" i="2"/>
  <c r="B572" i="2"/>
  <c r="C572" i="2"/>
  <c r="D572" i="2"/>
  <c r="E572" i="2"/>
  <c r="G572" i="2"/>
  <c r="H572" i="2"/>
  <c r="A573" i="2"/>
  <c r="B573" i="2"/>
  <c r="C573" i="2"/>
  <c r="D573" i="2"/>
  <c r="E573" i="2"/>
  <c r="G573" i="2"/>
  <c r="H573" i="2"/>
  <c r="A574" i="2"/>
  <c r="D574" i="2"/>
  <c r="G574" i="2"/>
  <c r="C574" i="2"/>
  <c r="E574" i="2"/>
  <c r="H574" i="2"/>
  <c r="B574" i="2"/>
  <c r="A575" i="2"/>
  <c r="B575" i="2"/>
  <c r="D575" i="2"/>
  <c r="G575" i="2"/>
  <c r="C575" i="2"/>
  <c r="E575" i="2"/>
  <c r="H575" i="2"/>
  <c r="A576" i="2"/>
  <c r="D576" i="2"/>
  <c r="G576" i="2"/>
  <c r="C576" i="2"/>
  <c r="E576" i="2"/>
  <c r="H576" i="2"/>
  <c r="B576" i="2"/>
  <c r="A577" i="2"/>
  <c r="D577" i="2"/>
  <c r="G577" i="2"/>
  <c r="C577" i="2"/>
  <c r="E577" i="2"/>
  <c r="H577" i="2"/>
  <c r="B577" i="2"/>
  <c r="A578" i="2"/>
  <c r="C578" i="2"/>
  <c r="D578" i="2"/>
  <c r="E578" i="2"/>
  <c r="G578" i="2"/>
  <c r="H578" i="2"/>
  <c r="B578" i="2"/>
  <c r="A579" i="2"/>
  <c r="D579" i="2"/>
  <c r="G579" i="2"/>
  <c r="C579" i="2"/>
  <c r="E579" i="2"/>
  <c r="H579" i="2"/>
  <c r="B579" i="2"/>
  <c r="A580" i="2"/>
  <c r="B580" i="2"/>
  <c r="C580" i="2"/>
  <c r="E580" i="2"/>
  <c r="D580" i="2"/>
  <c r="G580" i="2"/>
  <c r="H580" i="2"/>
  <c r="A581" i="2"/>
  <c r="B581" i="2"/>
  <c r="C581" i="2"/>
  <c r="E581" i="2"/>
  <c r="D581" i="2"/>
  <c r="G581" i="2"/>
  <c r="H581" i="2"/>
  <c r="A582" i="2"/>
  <c r="B582" i="2"/>
  <c r="D582" i="2"/>
  <c r="G582" i="2"/>
  <c r="C582" i="2"/>
  <c r="E582" i="2"/>
  <c r="H582" i="2"/>
  <c r="A583" i="2"/>
  <c r="B583" i="2"/>
  <c r="C583" i="2"/>
  <c r="E583" i="2"/>
  <c r="D583" i="2"/>
  <c r="G583" i="2"/>
  <c r="H583" i="2"/>
  <c r="A584" i="2"/>
  <c r="C584" i="2"/>
  <c r="D584" i="2"/>
  <c r="E584" i="2"/>
  <c r="G584" i="2"/>
  <c r="H584" i="2"/>
  <c r="B584" i="2"/>
  <c r="A585" i="2"/>
  <c r="D585" i="2"/>
  <c r="E585" i="2"/>
  <c r="G585" i="2"/>
  <c r="C585" i="2"/>
  <c r="H585" i="2"/>
  <c r="B585" i="2"/>
  <c r="A586" i="2"/>
  <c r="B586" i="2"/>
  <c r="D586" i="2"/>
  <c r="G586" i="2"/>
  <c r="C586" i="2"/>
  <c r="E586" i="2"/>
  <c r="H586" i="2"/>
  <c r="A587" i="2"/>
  <c r="C587" i="2"/>
  <c r="E587" i="2"/>
  <c r="D587" i="2"/>
  <c r="G587" i="2"/>
  <c r="H587" i="2"/>
  <c r="B587" i="2"/>
  <c r="A588" i="2"/>
  <c r="B588" i="2"/>
  <c r="C588" i="2"/>
  <c r="E588" i="2"/>
  <c r="D588" i="2"/>
  <c r="G588" i="2"/>
  <c r="H588" i="2"/>
  <c r="A589" i="2"/>
  <c r="B589" i="2"/>
  <c r="D589" i="2"/>
  <c r="G589" i="2"/>
  <c r="C589" i="2"/>
  <c r="E589" i="2"/>
  <c r="H589" i="2"/>
  <c r="A590" i="2"/>
  <c r="C590" i="2"/>
  <c r="D590" i="2"/>
  <c r="E590" i="2"/>
  <c r="G590" i="2"/>
  <c r="H590" i="2"/>
  <c r="B590" i="2"/>
  <c r="A591" i="2"/>
  <c r="B591" i="2"/>
  <c r="D591" i="2"/>
  <c r="G591" i="2"/>
  <c r="C591" i="2"/>
  <c r="E591" i="2"/>
  <c r="H591" i="2"/>
  <c r="A592" i="2"/>
  <c r="D592" i="2"/>
  <c r="G592" i="2"/>
  <c r="C592" i="2"/>
  <c r="E592" i="2"/>
  <c r="H592" i="2"/>
  <c r="B592" i="2"/>
  <c r="A593" i="2"/>
  <c r="D593" i="2"/>
  <c r="E593" i="2"/>
  <c r="G593" i="2"/>
  <c r="C593" i="2"/>
  <c r="H593" i="2"/>
  <c r="B593" i="2"/>
  <c r="A594" i="2"/>
  <c r="B594" i="2"/>
  <c r="C594" i="2"/>
  <c r="E594" i="2"/>
  <c r="D594" i="2"/>
  <c r="G594" i="2"/>
  <c r="H594" i="2"/>
  <c r="A595" i="2"/>
  <c r="C595" i="2"/>
  <c r="E595" i="2"/>
  <c r="D595" i="2"/>
  <c r="G595" i="2"/>
  <c r="H595" i="2"/>
  <c r="B595" i="2"/>
  <c r="A596" i="2"/>
  <c r="B596" i="2"/>
  <c r="C596" i="2"/>
  <c r="D596" i="2"/>
  <c r="E596" i="2"/>
  <c r="G596" i="2"/>
  <c r="H596" i="2"/>
  <c r="A597" i="2"/>
  <c r="B597" i="2"/>
  <c r="D597" i="2"/>
  <c r="G597" i="2"/>
  <c r="C597" i="2"/>
  <c r="E597" i="2"/>
  <c r="H597" i="2"/>
  <c r="A598" i="2"/>
  <c r="B598" i="2"/>
  <c r="D598" i="2"/>
  <c r="G598" i="2"/>
  <c r="C598" i="2"/>
  <c r="E598" i="2"/>
  <c r="H598" i="2"/>
  <c r="A599" i="2"/>
  <c r="C599" i="2"/>
  <c r="E599" i="2"/>
  <c r="D599" i="2"/>
  <c r="G599" i="2"/>
  <c r="H599" i="2"/>
  <c r="B599" i="2"/>
  <c r="A600" i="2"/>
  <c r="C600" i="2"/>
  <c r="E600" i="2"/>
  <c r="D600" i="2"/>
  <c r="G600" i="2"/>
  <c r="H600" i="2"/>
  <c r="B600" i="2"/>
  <c r="A601" i="2"/>
  <c r="D601" i="2"/>
  <c r="E601" i="2"/>
  <c r="G601" i="2"/>
  <c r="C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B604" i="2"/>
  <c r="D604" i="2"/>
  <c r="G604" i="2"/>
  <c r="C604" i="2"/>
  <c r="E604" i="2"/>
  <c r="H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E606" i="2"/>
  <c r="H606" i="2"/>
  <c r="A607" i="2"/>
  <c r="B607" i="2"/>
  <c r="C607" i="2"/>
  <c r="E607" i="2"/>
  <c r="D607" i="2"/>
  <c r="G607" i="2"/>
  <c r="H607" i="2"/>
  <c r="A608" i="2"/>
  <c r="B608" i="2"/>
  <c r="D608" i="2"/>
  <c r="G608" i="2"/>
  <c r="C608" i="2"/>
  <c r="E608" i="2"/>
  <c r="H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B612" i="2"/>
  <c r="D612" i="2"/>
  <c r="G612" i="2"/>
  <c r="C612" i="2"/>
  <c r="E612" i="2"/>
  <c r="H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C615" i="2"/>
  <c r="E615" i="2"/>
  <c r="D615" i="2"/>
  <c r="G615" i="2"/>
  <c r="H615" i="2"/>
  <c r="A616" i="2"/>
  <c r="B616" i="2"/>
  <c r="D616" i="2"/>
  <c r="G616" i="2"/>
  <c r="C616" i="2"/>
  <c r="E616" i="2"/>
  <c r="H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D619" i="2"/>
  <c r="G619" i="2"/>
  <c r="C619" i="2"/>
  <c r="E619" i="2"/>
  <c r="H619" i="2"/>
  <c r="B619" i="2"/>
  <c r="A620" i="2"/>
  <c r="B620" i="2"/>
  <c r="D620" i="2"/>
  <c r="G620" i="2"/>
  <c r="C620" i="2"/>
  <c r="E620" i="2"/>
  <c r="H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C623" i="2"/>
  <c r="E623" i="2"/>
  <c r="D623" i="2"/>
  <c r="G623" i="2"/>
  <c r="H623" i="2"/>
  <c r="A624" i="2"/>
  <c r="B624" i="2"/>
  <c r="D624" i="2"/>
  <c r="G624" i="2"/>
  <c r="C624" i="2"/>
  <c r="E624" i="2"/>
  <c r="H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E626" i="2"/>
  <c r="H626" i="2"/>
  <c r="A627" i="2"/>
  <c r="D627" i="2"/>
  <c r="G627" i="2"/>
  <c r="C627" i="2"/>
  <c r="E627" i="2"/>
  <c r="H627" i="2"/>
  <c r="B627" i="2"/>
  <c r="A628" i="2"/>
  <c r="B628" i="2"/>
  <c r="D628" i="2"/>
  <c r="G628" i="2"/>
  <c r="C628" i="2"/>
  <c r="E628" i="2"/>
  <c r="H628" i="2"/>
  <c r="A629" i="2"/>
  <c r="C629" i="2"/>
  <c r="E629" i="2"/>
  <c r="D629" i="2"/>
  <c r="G629" i="2"/>
  <c r="H629" i="2"/>
  <c r="B629" i="2"/>
  <c r="A630" i="2"/>
  <c r="B630" i="2"/>
  <c r="D630" i="2"/>
  <c r="G630" i="2"/>
  <c r="C630" i="2"/>
  <c r="E630" i="2"/>
  <c r="H630" i="2"/>
  <c r="A631" i="2"/>
  <c r="B631" i="2"/>
  <c r="C631" i="2"/>
  <c r="E631" i="2"/>
  <c r="D631" i="2"/>
  <c r="G631" i="2"/>
  <c r="H631" i="2"/>
  <c r="A632" i="2"/>
  <c r="B632" i="2"/>
  <c r="D632" i="2"/>
  <c r="G632" i="2"/>
  <c r="C632" i="2"/>
  <c r="E632" i="2"/>
  <c r="H632" i="2"/>
  <c r="A633" i="2"/>
  <c r="C633" i="2"/>
  <c r="D633" i="2"/>
  <c r="E633" i="2"/>
  <c r="G633" i="2"/>
  <c r="H633" i="2"/>
  <c r="B633" i="2"/>
  <c r="A634" i="2"/>
  <c r="B634" i="2"/>
  <c r="D634" i="2"/>
  <c r="G634" i="2"/>
  <c r="C634" i="2"/>
  <c r="E634" i="2"/>
  <c r="H634" i="2"/>
  <c r="A635" i="2"/>
  <c r="D635" i="2"/>
  <c r="G635" i="2"/>
  <c r="C635" i="2"/>
  <c r="E635" i="2"/>
  <c r="H635" i="2"/>
  <c r="B635" i="2"/>
  <c r="A636" i="2"/>
  <c r="B636" i="2"/>
  <c r="D636" i="2"/>
  <c r="G636" i="2"/>
  <c r="C636" i="2"/>
  <c r="E636" i="2"/>
  <c r="H636" i="2"/>
  <c r="A637" i="2"/>
  <c r="C637" i="2"/>
  <c r="E637" i="2"/>
  <c r="D637" i="2"/>
  <c r="G637" i="2"/>
  <c r="H637" i="2"/>
  <c r="B637" i="2"/>
  <c r="A638" i="2"/>
  <c r="B638" i="2"/>
  <c r="D638" i="2"/>
  <c r="G638" i="2"/>
  <c r="C638" i="2"/>
  <c r="E638" i="2"/>
  <c r="H638" i="2"/>
  <c r="A639" i="2"/>
  <c r="B639" i="2"/>
  <c r="C639" i="2"/>
  <c r="D639" i="2"/>
  <c r="G639" i="2"/>
  <c r="H639" i="2"/>
  <c r="A640" i="2"/>
  <c r="B640" i="2"/>
  <c r="D640" i="2"/>
  <c r="G640" i="2"/>
  <c r="C640" i="2"/>
  <c r="E640" i="2"/>
  <c r="H640" i="2"/>
  <c r="A641" i="2"/>
  <c r="C641" i="2"/>
  <c r="D641" i="2"/>
  <c r="E641" i="2"/>
  <c r="G641" i="2"/>
  <c r="H641" i="2"/>
  <c r="B641" i="2"/>
  <c r="A642" i="2"/>
  <c r="B642" i="2"/>
  <c r="D642" i="2"/>
  <c r="G642" i="2"/>
  <c r="C642" i="2"/>
  <c r="H642" i="2"/>
  <c r="A643" i="2"/>
  <c r="D643" i="2"/>
  <c r="G643" i="2"/>
  <c r="C643" i="2"/>
  <c r="E643" i="2"/>
  <c r="H643" i="2"/>
  <c r="B643" i="2"/>
  <c r="A644" i="2"/>
  <c r="B644" i="2"/>
  <c r="D644" i="2"/>
  <c r="G644" i="2"/>
  <c r="C644" i="2"/>
  <c r="E644" i="2"/>
  <c r="H644" i="2"/>
  <c r="A645" i="2"/>
  <c r="C645" i="2"/>
  <c r="D645" i="2"/>
  <c r="G645" i="2"/>
  <c r="H645" i="2"/>
  <c r="B645" i="2"/>
  <c r="A646" i="2"/>
  <c r="B646" i="2"/>
  <c r="D646" i="2"/>
  <c r="G646" i="2"/>
  <c r="C646" i="2"/>
  <c r="E646" i="2"/>
  <c r="H646" i="2"/>
  <c r="A647" i="2"/>
  <c r="B647" i="2"/>
  <c r="C647" i="2"/>
  <c r="E647" i="2"/>
  <c r="D647" i="2"/>
  <c r="G647" i="2"/>
  <c r="H647" i="2"/>
  <c r="A648" i="2"/>
  <c r="B648" i="2"/>
  <c r="D648" i="2"/>
  <c r="G648" i="2"/>
  <c r="C648" i="2"/>
  <c r="H648" i="2"/>
  <c r="A649" i="2"/>
  <c r="C649" i="2"/>
  <c r="D649" i="2"/>
  <c r="E649" i="2"/>
  <c r="G649" i="2"/>
  <c r="H649" i="2"/>
  <c r="B649" i="2"/>
  <c r="A650" i="2"/>
  <c r="B650" i="2"/>
  <c r="D650" i="2"/>
  <c r="G650" i="2"/>
  <c r="C650" i="2"/>
  <c r="E650" i="2"/>
  <c r="H650" i="2"/>
  <c r="A651" i="2"/>
  <c r="D651" i="2"/>
  <c r="G651" i="2"/>
  <c r="C651" i="2"/>
  <c r="E651" i="2"/>
  <c r="H651" i="2"/>
  <c r="B651" i="2"/>
  <c r="A652" i="2"/>
  <c r="B652" i="2"/>
  <c r="D652" i="2"/>
  <c r="G652" i="2"/>
  <c r="C652" i="2"/>
  <c r="H652" i="2"/>
  <c r="A653" i="2"/>
  <c r="C653" i="2"/>
  <c r="E653" i="2"/>
  <c r="D653" i="2"/>
  <c r="G653" i="2"/>
  <c r="H653" i="2"/>
  <c r="B653" i="2"/>
  <c r="A654" i="2"/>
  <c r="B654" i="2"/>
  <c r="D654" i="2"/>
  <c r="G654" i="2"/>
  <c r="C654" i="2"/>
  <c r="E654" i="2"/>
  <c r="H654" i="2"/>
  <c r="A655" i="2"/>
  <c r="B655" i="2"/>
  <c r="C655" i="2"/>
  <c r="E655" i="2"/>
  <c r="D655" i="2"/>
  <c r="G655" i="2"/>
  <c r="H655" i="2"/>
  <c r="A656" i="2"/>
  <c r="B656" i="2"/>
  <c r="D656" i="2"/>
  <c r="G656" i="2"/>
  <c r="C656" i="2"/>
  <c r="E656" i="2"/>
  <c r="H656" i="2"/>
  <c r="A657" i="2"/>
  <c r="C657" i="2"/>
  <c r="D657" i="2"/>
  <c r="E657" i="2"/>
  <c r="G657" i="2"/>
  <c r="H657" i="2"/>
  <c r="B657" i="2"/>
  <c r="A658" i="2"/>
  <c r="B658" i="2"/>
  <c r="D658" i="2"/>
  <c r="G658" i="2"/>
  <c r="C658" i="2"/>
  <c r="E658" i="2"/>
  <c r="H658" i="2"/>
  <c r="A659" i="2"/>
  <c r="D659" i="2"/>
  <c r="G659" i="2"/>
  <c r="C659" i="2"/>
  <c r="E659" i="2"/>
  <c r="H659" i="2"/>
  <c r="B659" i="2"/>
  <c r="A660" i="2"/>
  <c r="B660" i="2"/>
  <c r="D660" i="2"/>
  <c r="G660" i="2"/>
  <c r="C660" i="2"/>
  <c r="E660" i="2"/>
  <c r="H660" i="2"/>
  <c r="A661" i="2"/>
  <c r="C661" i="2"/>
  <c r="E661" i="2"/>
  <c r="D661" i="2"/>
  <c r="G661" i="2"/>
  <c r="H661" i="2"/>
  <c r="B661" i="2"/>
  <c r="A662" i="2"/>
  <c r="B662" i="2"/>
  <c r="D662" i="2"/>
  <c r="G662" i="2"/>
  <c r="C662" i="2"/>
  <c r="E662" i="2"/>
  <c r="H662" i="2"/>
  <c r="A663" i="2"/>
  <c r="B663" i="2"/>
  <c r="C663" i="2"/>
  <c r="E663" i="2"/>
  <c r="D663" i="2"/>
  <c r="G663" i="2"/>
  <c r="H663" i="2"/>
  <c r="A664" i="2"/>
  <c r="B664" i="2"/>
  <c r="D664" i="2"/>
  <c r="G664" i="2"/>
  <c r="C664" i="2"/>
  <c r="E664" i="2"/>
  <c r="H664" i="2"/>
  <c r="A665" i="2"/>
  <c r="C665" i="2"/>
  <c r="D665" i="2"/>
  <c r="E665" i="2"/>
  <c r="G665" i="2"/>
  <c r="H665" i="2"/>
  <c r="B665" i="2"/>
  <c r="A666" i="2"/>
  <c r="B666" i="2"/>
  <c r="D666" i="2"/>
  <c r="G666" i="2"/>
  <c r="C666" i="2"/>
  <c r="E666" i="2"/>
  <c r="H666" i="2"/>
  <c r="A667" i="2"/>
  <c r="D667" i="2"/>
  <c r="G667" i="2"/>
  <c r="C667" i="2"/>
  <c r="E667" i="2"/>
  <c r="H667" i="2"/>
  <c r="B667" i="2"/>
  <c r="A668" i="2"/>
  <c r="B668" i="2"/>
  <c r="D668" i="2"/>
  <c r="G668" i="2"/>
  <c r="C668" i="2"/>
  <c r="E668" i="2"/>
  <c r="H668" i="2"/>
  <c r="A669" i="2"/>
  <c r="C669" i="2"/>
  <c r="E669" i="2"/>
  <c r="D669" i="2"/>
  <c r="G669" i="2"/>
  <c r="H669" i="2"/>
  <c r="B669" i="2"/>
  <c r="A670" i="2"/>
  <c r="B670" i="2"/>
  <c r="D670" i="2"/>
  <c r="G670" i="2"/>
  <c r="C670" i="2"/>
  <c r="E670" i="2"/>
  <c r="H670" i="2"/>
  <c r="A671" i="2"/>
  <c r="B671" i="2"/>
  <c r="C671" i="2"/>
  <c r="E671" i="2"/>
  <c r="D671" i="2"/>
  <c r="G671" i="2"/>
  <c r="H671" i="2"/>
  <c r="A672" i="2"/>
  <c r="B672" i="2"/>
  <c r="D672" i="2"/>
  <c r="G672" i="2"/>
  <c r="C672" i="2"/>
  <c r="E672" i="2"/>
  <c r="H672" i="2"/>
  <c r="A673" i="2"/>
  <c r="C673" i="2"/>
  <c r="D673" i="2"/>
  <c r="E673" i="2"/>
  <c r="G673" i="2"/>
  <c r="H673" i="2"/>
  <c r="B673" i="2"/>
  <c r="A674" i="2"/>
  <c r="B674" i="2"/>
  <c r="D674" i="2"/>
  <c r="G674" i="2"/>
  <c r="C674" i="2"/>
  <c r="E674" i="2"/>
  <c r="H674" i="2"/>
  <c r="A675" i="2"/>
  <c r="D675" i="2"/>
  <c r="G675" i="2"/>
  <c r="C675" i="2"/>
  <c r="E675" i="2"/>
  <c r="H675" i="2"/>
  <c r="B675" i="2"/>
  <c r="A676" i="2"/>
  <c r="B676" i="2"/>
  <c r="D676" i="2"/>
  <c r="G676" i="2"/>
  <c r="C676" i="2"/>
  <c r="E676" i="2"/>
  <c r="H676" i="2"/>
  <c r="A677" i="2"/>
  <c r="C677" i="2"/>
  <c r="E677" i="2"/>
  <c r="D677" i="2"/>
  <c r="G677" i="2"/>
  <c r="H677" i="2"/>
  <c r="B677" i="2"/>
  <c r="A678" i="2"/>
  <c r="B678" i="2"/>
  <c r="D678" i="2"/>
  <c r="G678" i="2"/>
  <c r="C678" i="2"/>
  <c r="E678" i="2"/>
  <c r="H678" i="2"/>
  <c r="A679" i="2"/>
  <c r="B679" i="2"/>
  <c r="C679" i="2"/>
  <c r="E679" i="2"/>
  <c r="D679" i="2"/>
  <c r="G679" i="2"/>
  <c r="H679" i="2"/>
  <c r="A680" i="2"/>
  <c r="B680" i="2"/>
  <c r="D680" i="2"/>
  <c r="G680" i="2"/>
  <c r="C680" i="2"/>
  <c r="E680" i="2"/>
  <c r="H680" i="2"/>
  <c r="A681" i="2"/>
  <c r="C681" i="2"/>
  <c r="D681" i="2"/>
  <c r="E681" i="2"/>
  <c r="G681" i="2"/>
  <c r="H681" i="2"/>
  <c r="B681" i="2"/>
  <c r="A682" i="2"/>
  <c r="B682" i="2"/>
  <c r="D682" i="2"/>
  <c r="G682" i="2"/>
  <c r="C682" i="2"/>
  <c r="E682" i="2"/>
  <c r="H682" i="2"/>
  <c r="A683" i="2"/>
  <c r="D683" i="2"/>
  <c r="G683" i="2"/>
  <c r="C683" i="2"/>
  <c r="E683" i="2"/>
  <c r="H683" i="2"/>
  <c r="B683" i="2"/>
  <c r="A684" i="2"/>
  <c r="B684" i="2"/>
  <c r="D684" i="2"/>
  <c r="G684" i="2"/>
  <c r="C684" i="2"/>
  <c r="E684" i="2"/>
  <c r="H684" i="2"/>
  <c r="A685" i="2"/>
  <c r="C685" i="2"/>
  <c r="E685" i="2"/>
  <c r="D685" i="2"/>
  <c r="G685" i="2"/>
  <c r="H685" i="2"/>
  <c r="B685" i="2"/>
  <c r="A686" i="2"/>
  <c r="B686" i="2"/>
  <c r="D686" i="2"/>
  <c r="G686" i="2"/>
  <c r="C686" i="2"/>
  <c r="E686" i="2"/>
  <c r="H686" i="2"/>
  <c r="A687" i="2"/>
  <c r="B687" i="2"/>
  <c r="C687" i="2"/>
  <c r="E687" i="2"/>
  <c r="D687" i="2"/>
  <c r="G687" i="2"/>
  <c r="H687" i="2"/>
  <c r="A688" i="2"/>
  <c r="B688" i="2"/>
  <c r="D688" i="2"/>
  <c r="G688" i="2"/>
  <c r="C688" i="2"/>
  <c r="E688" i="2"/>
  <c r="H688" i="2"/>
  <c r="A689" i="2"/>
  <c r="C689" i="2"/>
  <c r="D689" i="2"/>
  <c r="E689" i="2"/>
  <c r="G689" i="2"/>
  <c r="H689" i="2"/>
  <c r="B689" i="2"/>
  <c r="A690" i="2"/>
  <c r="B690" i="2"/>
  <c r="D690" i="2"/>
  <c r="G690" i="2"/>
  <c r="C690" i="2"/>
  <c r="E690" i="2"/>
  <c r="H690" i="2"/>
  <c r="A691" i="2"/>
  <c r="D691" i="2"/>
  <c r="G691" i="2"/>
  <c r="C691" i="2"/>
  <c r="H691" i="2"/>
  <c r="B691" i="2"/>
  <c r="A692" i="2"/>
  <c r="B692" i="2"/>
  <c r="D692" i="2"/>
  <c r="G692" i="2"/>
  <c r="C692" i="2"/>
  <c r="E692" i="2"/>
  <c r="H692" i="2"/>
  <c r="A693" i="2"/>
  <c r="C693" i="2"/>
  <c r="E693" i="2"/>
  <c r="D693" i="2"/>
  <c r="G693" i="2"/>
  <c r="H693" i="2"/>
  <c r="B693" i="2"/>
  <c r="A694" i="2"/>
  <c r="B694" i="2"/>
  <c r="D694" i="2"/>
  <c r="G694" i="2"/>
  <c r="C694" i="2"/>
  <c r="E694" i="2"/>
  <c r="H694" i="2"/>
  <c r="A695" i="2"/>
  <c r="B695" i="2"/>
  <c r="C695" i="2"/>
  <c r="E695" i="2"/>
  <c r="D695" i="2"/>
  <c r="G695" i="2"/>
  <c r="H695" i="2"/>
  <c r="A696" i="2"/>
  <c r="B696" i="2"/>
  <c r="D696" i="2"/>
  <c r="G696" i="2"/>
  <c r="C696" i="2"/>
  <c r="E696" i="2"/>
  <c r="H696" i="2"/>
  <c r="A697" i="2"/>
  <c r="C697" i="2"/>
  <c r="D697" i="2"/>
  <c r="E697" i="2"/>
  <c r="G697" i="2"/>
  <c r="H697" i="2"/>
  <c r="B697" i="2"/>
  <c r="A698" i="2"/>
  <c r="B698" i="2"/>
  <c r="D698" i="2"/>
  <c r="G698" i="2"/>
  <c r="C698" i="2"/>
  <c r="E698" i="2"/>
  <c r="H698" i="2"/>
  <c r="A699" i="2"/>
  <c r="D699" i="2"/>
  <c r="G699" i="2"/>
  <c r="C699" i="2"/>
  <c r="E699" i="2"/>
  <c r="H699" i="2"/>
  <c r="B699" i="2"/>
  <c r="A700" i="2"/>
  <c r="B700" i="2"/>
  <c r="D700" i="2"/>
  <c r="G700" i="2"/>
  <c r="C700" i="2"/>
  <c r="H700" i="2"/>
  <c r="A701" i="2"/>
  <c r="C701" i="2"/>
  <c r="E701" i="2"/>
  <c r="D701" i="2"/>
  <c r="G701" i="2"/>
  <c r="H701" i="2"/>
  <c r="B701" i="2"/>
  <c r="A702" i="2"/>
  <c r="B702" i="2"/>
  <c r="D702" i="2"/>
  <c r="G702" i="2"/>
  <c r="C702" i="2"/>
  <c r="E702" i="2"/>
  <c r="H702" i="2"/>
  <c r="A703" i="2"/>
  <c r="B703" i="2"/>
  <c r="C703" i="2"/>
  <c r="E703" i="2"/>
  <c r="D703" i="2"/>
  <c r="G703" i="2"/>
  <c r="H703" i="2"/>
  <c r="A704" i="2"/>
  <c r="B704" i="2"/>
  <c r="D704" i="2"/>
  <c r="G704" i="2"/>
  <c r="C704" i="2"/>
  <c r="H704" i="2"/>
  <c r="A705" i="2"/>
  <c r="C705" i="2"/>
  <c r="D705" i="2"/>
  <c r="E705" i="2"/>
  <c r="G705" i="2"/>
  <c r="H705" i="2"/>
  <c r="B705" i="2"/>
  <c r="A706" i="2"/>
  <c r="B706" i="2"/>
  <c r="D706" i="2"/>
  <c r="G706" i="2"/>
  <c r="C706" i="2"/>
  <c r="E706" i="2"/>
  <c r="H706" i="2"/>
  <c r="A707" i="2"/>
  <c r="D707" i="2"/>
  <c r="G707" i="2"/>
  <c r="C707" i="2"/>
  <c r="H707" i="2"/>
  <c r="B707" i="2"/>
  <c r="A708" i="2"/>
  <c r="B708" i="2"/>
  <c r="D708" i="2"/>
  <c r="G708" i="2"/>
  <c r="C708" i="2"/>
  <c r="E708" i="2"/>
  <c r="H708" i="2"/>
  <c r="A709" i="2"/>
  <c r="C709" i="2"/>
  <c r="E709" i="2"/>
  <c r="D709" i="2"/>
  <c r="G709" i="2"/>
  <c r="H709" i="2"/>
  <c r="B709" i="2"/>
  <c r="A710" i="2"/>
  <c r="B710" i="2"/>
  <c r="D710" i="2"/>
  <c r="G710" i="2"/>
  <c r="C710" i="2"/>
  <c r="E710" i="2"/>
  <c r="H710" i="2"/>
  <c r="A711" i="2"/>
  <c r="B711" i="2"/>
  <c r="C711" i="2"/>
  <c r="E711" i="2"/>
  <c r="D711" i="2"/>
  <c r="G711" i="2"/>
  <c r="H711" i="2"/>
  <c r="A712" i="2"/>
  <c r="B712" i="2"/>
  <c r="D712" i="2"/>
  <c r="G712" i="2"/>
  <c r="C712" i="2"/>
  <c r="E712" i="2"/>
  <c r="H712" i="2"/>
  <c r="A713" i="2"/>
  <c r="C713" i="2"/>
  <c r="D713" i="2"/>
  <c r="E713" i="2"/>
  <c r="G713" i="2"/>
  <c r="H713" i="2"/>
  <c r="B713" i="2"/>
  <c r="A714" i="2"/>
  <c r="B714" i="2"/>
  <c r="D714" i="2"/>
  <c r="G714" i="2"/>
  <c r="C714" i="2"/>
  <c r="H714" i="2"/>
  <c r="A715" i="2"/>
  <c r="D715" i="2"/>
  <c r="G715" i="2"/>
  <c r="C715" i="2"/>
  <c r="H715" i="2"/>
  <c r="B715" i="2"/>
  <c r="A716" i="2"/>
  <c r="B716" i="2"/>
  <c r="D716" i="2"/>
  <c r="G716" i="2"/>
  <c r="C716" i="2"/>
  <c r="E716" i="2"/>
  <c r="H716" i="2"/>
  <c r="A717" i="2"/>
  <c r="C717" i="2"/>
  <c r="E717" i="2"/>
  <c r="D717" i="2"/>
  <c r="G717" i="2"/>
  <c r="H717" i="2"/>
  <c r="B717" i="2"/>
  <c r="A718" i="2"/>
  <c r="B718" i="2"/>
  <c r="D718" i="2"/>
  <c r="G718" i="2"/>
  <c r="C718" i="2"/>
  <c r="E718" i="2"/>
  <c r="H718" i="2"/>
  <c r="A719" i="2"/>
  <c r="B719" i="2"/>
  <c r="C719" i="2"/>
  <c r="E719" i="2"/>
  <c r="D719" i="2"/>
  <c r="G719" i="2"/>
  <c r="H719" i="2"/>
  <c r="A720" i="2"/>
  <c r="B720" i="2"/>
  <c r="D720" i="2"/>
  <c r="G720" i="2"/>
  <c r="C720" i="2"/>
  <c r="E720" i="2"/>
  <c r="H720" i="2"/>
  <c r="A721" i="2"/>
  <c r="C721" i="2"/>
  <c r="D721" i="2"/>
  <c r="E721" i="2"/>
  <c r="G721" i="2"/>
  <c r="H721" i="2"/>
  <c r="B721" i="2"/>
  <c r="A722" i="2"/>
  <c r="B722" i="2"/>
  <c r="D722" i="2"/>
  <c r="G722" i="2"/>
  <c r="C722" i="2"/>
  <c r="E722" i="2"/>
  <c r="H722" i="2"/>
  <c r="A723" i="2"/>
  <c r="D723" i="2"/>
  <c r="G723" i="2"/>
  <c r="C723" i="2"/>
  <c r="H723" i="2"/>
  <c r="B723" i="2"/>
  <c r="A724" i="2"/>
  <c r="B724" i="2"/>
  <c r="D724" i="2"/>
  <c r="G724" i="2"/>
  <c r="C724" i="2"/>
  <c r="E724" i="2"/>
  <c r="H724" i="2"/>
  <c r="A725" i="2"/>
  <c r="C725" i="2"/>
  <c r="E725" i="2"/>
  <c r="D725" i="2"/>
  <c r="G725" i="2"/>
  <c r="H725" i="2"/>
  <c r="B725" i="2"/>
  <c r="A726" i="2"/>
  <c r="B726" i="2"/>
  <c r="D726" i="2"/>
  <c r="G726" i="2"/>
  <c r="C726" i="2"/>
  <c r="E726" i="2"/>
  <c r="H726" i="2"/>
  <c r="A727" i="2"/>
  <c r="B727" i="2"/>
  <c r="C727" i="2"/>
  <c r="E727" i="2"/>
  <c r="D727" i="2"/>
  <c r="G727" i="2"/>
  <c r="H727" i="2"/>
  <c r="A728" i="2"/>
  <c r="B728" i="2"/>
  <c r="D728" i="2"/>
  <c r="G728" i="2"/>
  <c r="C728" i="2"/>
  <c r="E728" i="2"/>
  <c r="H728" i="2"/>
  <c r="A729" i="2"/>
  <c r="C729" i="2"/>
  <c r="D729" i="2"/>
  <c r="E729" i="2"/>
  <c r="G729" i="2"/>
  <c r="H729" i="2"/>
  <c r="B729" i="2"/>
  <c r="A730" i="2"/>
  <c r="B730" i="2"/>
  <c r="D730" i="2"/>
  <c r="G730" i="2"/>
  <c r="C730" i="2"/>
  <c r="E730" i="2"/>
  <c r="H730" i="2"/>
  <c r="A731" i="2"/>
  <c r="D731" i="2"/>
  <c r="G731" i="2"/>
  <c r="C731" i="2"/>
  <c r="E731" i="2"/>
  <c r="H731" i="2"/>
  <c r="B731" i="2"/>
  <c r="A732" i="2"/>
  <c r="B732" i="2"/>
  <c r="D732" i="2"/>
  <c r="G732" i="2"/>
  <c r="C732" i="2"/>
  <c r="H732" i="2"/>
  <c r="A733" i="2"/>
  <c r="C733" i="2"/>
  <c r="E733" i="2"/>
  <c r="D733" i="2"/>
  <c r="G733" i="2"/>
  <c r="H733" i="2"/>
  <c r="B733" i="2"/>
  <c r="A734" i="2"/>
  <c r="B734" i="2"/>
  <c r="D734" i="2"/>
  <c r="G734" i="2"/>
  <c r="C734" i="2"/>
  <c r="H734" i="2"/>
  <c r="A735" i="2"/>
  <c r="B735" i="2"/>
  <c r="C735" i="2"/>
  <c r="E735" i="2"/>
  <c r="D735" i="2"/>
  <c r="G735" i="2"/>
  <c r="H735" i="2"/>
  <c r="A736" i="2"/>
  <c r="B736" i="2"/>
  <c r="D736" i="2"/>
  <c r="G736" i="2"/>
  <c r="C736" i="2"/>
  <c r="E736" i="2"/>
  <c r="H736" i="2"/>
  <c r="A737" i="2"/>
  <c r="C737" i="2"/>
  <c r="D737" i="2"/>
  <c r="G737" i="2"/>
  <c r="H737" i="2"/>
  <c r="B737" i="2"/>
  <c r="A738" i="2"/>
  <c r="B738" i="2"/>
  <c r="D738" i="2"/>
  <c r="G738" i="2"/>
  <c r="C738" i="2"/>
  <c r="E738" i="2"/>
  <c r="H738" i="2"/>
  <c r="A739" i="2"/>
  <c r="D739" i="2"/>
  <c r="G739" i="2"/>
  <c r="C739" i="2"/>
  <c r="E739" i="2"/>
  <c r="H739" i="2"/>
  <c r="B739" i="2"/>
  <c r="A740" i="2"/>
  <c r="B740" i="2"/>
  <c r="D740" i="2"/>
  <c r="G740" i="2"/>
  <c r="C740" i="2"/>
  <c r="E740" i="2"/>
  <c r="H740" i="2"/>
  <c r="A741" i="2"/>
  <c r="C741" i="2"/>
  <c r="D741" i="2"/>
  <c r="G741" i="2"/>
  <c r="H741" i="2"/>
  <c r="B741" i="2"/>
  <c r="A742" i="2"/>
  <c r="B742" i="2"/>
  <c r="D742" i="2"/>
  <c r="G742" i="2"/>
  <c r="C742" i="2"/>
  <c r="E742" i="2"/>
  <c r="H742" i="2"/>
  <c r="A743" i="2"/>
  <c r="B743" i="2"/>
  <c r="C743" i="2"/>
  <c r="D743" i="2"/>
  <c r="G743" i="2"/>
  <c r="H743" i="2"/>
  <c r="A744" i="2"/>
  <c r="B744" i="2"/>
  <c r="D744" i="2"/>
  <c r="G744" i="2"/>
  <c r="C744" i="2"/>
  <c r="E744" i="2"/>
  <c r="H744" i="2"/>
  <c r="A745" i="2"/>
  <c r="C745" i="2"/>
  <c r="D745" i="2"/>
  <c r="E745" i="2"/>
  <c r="G745" i="2"/>
  <c r="H745" i="2"/>
  <c r="B745" i="2"/>
  <c r="A746" i="2"/>
  <c r="B746" i="2"/>
  <c r="D746" i="2"/>
  <c r="G746" i="2"/>
  <c r="C746" i="2"/>
  <c r="H746" i="2"/>
  <c r="A747" i="2"/>
  <c r="D747" i="2"/>
  <c r="G747" i="2"/>
  <c r="C747" i="2"/>
  <c r="E747" i="2"/>
  <c r="H747" i="2"/>
  <c r="B747" i="2"/>
  <c r="A748" i="2"/>
  <c r="B748" i="2"/>
  <c r="D748" i="2"/>
  <c r="G748" i="2"/>
  <c r="C748" i="2"/>
  <c r="E748" i="2"/>
  <c r="H748" i="2"/>
  <c r="A749" i="2"/>
  <c r="C749" i="2"/>
  <c r="D749" i="2"/>
  <c r="G749" i="2"/>
  <c r="H749" i="2"/>
  <c r="B749" i="2"/>
  <c r="A750" i="2"/>
  <c r="B750" i="2"/>
  <c r="D750" i="2"/>
  <c r="G750" i="2"/>
  <c r="C750" i="2"/>
  <c r="H750" i="2"/>
  <c r="A751" i="2"/>
  <c r="B751" i="2"/>
  <c r="C751" i="2"/>
  <c r="E751" i="2"/>
  <c r="D751" i="2"/>
  <c r="G751" i="2"/>
  <c r="H751" i="2"/>
  <c r="A752" i="2"/>
  <c r="B752" i="2"/>
  <c r="D752" i="2"/>
  <c r="G752" i="2"/>
  <c r="C752" i="2"/>
  <c r="E752" i="2"/>
  <c r="H752" i="2"/>
  <c r="A753" i="2"/>
  <c r="C753" i="2"/>
  <c r="D753" i="2"/>
  <c r="E753" i="2"/>
  <c r="G753" i="2"/>
  <c r="H753" i="2"/>
  <c r="B753" i="2"/>
  <c r="A754" i="2"/>
  <c r="B754" i="2"/>
  <c r="D754" i="2"/>
  <c r="G754" i="2"/>
  <c r="C754" i="2"/>
  <c r="E754" i="2"/>
  <c r="H754" i="2"/>
  <c r="A755" i="2"/>
  <c r="D755" i="2"/>
  <c r="G755" i="2"/>
  <c r="C755" i="2"/>
  <c r="H755" i="2"/>
  <c r="B755" i="2"/>
  <c r="A756" i="2"/>
  <c r="B756" i="2"/>
  <c r="D756" i="2"/>
  <c r="G756" i="2"/>
  <c r="C756" i="2"/>
  <c r="E756" i="2"/>
  <c r="H756" i="2"/>
  <c r="A757" i="2"/>
  <c r="C757" i="2"/>
  <c r="E757" i="2"/>
  <c r="D757" i="2"/>
  <c r="G757" i="2"/>
  <c r="H757" i="2"/>
  <c r="B757" i="2"/>
  <c r="A758" i="2"/>
  <c r="B758" i="2"/>
  <c r="D758" i="2"/>
  <c r="G758" i="2"/>
  <c r="C758" i="2"/>
  <c r="E758" i="2"/>
  <c r="H758" i="2"/>
  <c r="A759" i="2"/>
  <c r="B759" i="2"/>
  <c r="C759" i="2"/>
  <c r="E759" i="2"/>
  <c r="D759" i="2"/>
  <c r="G759" i="2"/>
  <c r="H759" i="2"/>
  <c r="A760" i="2"/>
  <c r="B760" i="2"/>
  <c r="D760" i="2"/>
  <c r="G760" i="2"/>
  <c r="C760" i="2"/>
  <c r="E760" i="2"/>
  <c r="H760" i="2"/>
  <c r="A761" i="2"/>
  <c r="C761" i="2"/>
  <c r="D761" i="2"/>
  <c r="E761" i="2"/>
  <c r="G761" i="2"/>
  <c r="H761" i="2"/>
  <c r="B761" i="2"/>
  <c r="A762" i="2"/>
  <c r="B762" i="2"/>
  <c r="D762" i="2"/>
  <c r="G762" i="2"/>
  <c r="C762" i="2"/>
  <c r="H762" i="2"/>
  <c r="A763" i="2"/>
  <c r="D763" i="2"/>
  <c r="G763" i="2"/>
  <c r="C763" i="2"/>
  <c r="E763" i="2"/>
  <c r="H763" i="2"/>
  <c r="B763" i="2"/>
  <c r="A764" i="2"/>
  <c r="B764" i="2"/>
  <c r="D764" i="2"/>
  <c r="G764" i="2"/>
  <c r="C764" i="2"/>
  <c r="H764" i="2"/>
  <c r="A765" i="2"/>
  <c r="C765" i="2"/>
  <c r="D765" i="2"/>
  <c r="G765" i="2"/>
  <c r="H765" i="2"/>
  <c r="B765" i="2"/>
  <c r="A766" i="2"/>
  <c r="B766" i="2"/>
  <c r="D766" i="2"/>
  <c r="G766" i="2"/>
  <c r="C766" i="2"/>
  <c r="H766" i="2"/>
  <c r="A767" i="2"/>
  <c r="B767" i="2"/>
  <c r="C767" i="2"/>
  <c r="E767" i="2"/>
  <c r="D767" i="2"/>
  <c r="G767" i="2"/>
  <c r="H767" i="2"/>
  <c r="E762" i="2"/>
  <c r="E642" i="2"/>
  <c r="E737" i="2"/>
  <c r="E723" i="2"/>
  <c r="E381" i="2"/>
  <c r="E341" i="2"/>
  <c r="E533" i="2"/>
  <c r="E335" i="2"/>
  <c r="N543" i="1"/>
  <c r="E750" i="2"/>
  <c r="E734" i="2"/>
  <c r="E286" i="2"/>
  <c r="E369" i="2"/>
  <c r="E765" i="2"/>
  <c r="E704" i="2"/>
  <c r="I544" i="1" l="1"/>
  <c r="N544" i="1"/>
  <c r="E221" i="2"/>
  <c r="E29" i="2"/>
  <c r="F770" i="1"/>
  <c r="G770" i="1" s="1"/>
  <c r="K770" i="1" s="1"/>
  <c r="F609" i="1"/>
  <c r="G609" i="1" s="1"/>
  <c r="I609" i="1" s="1"/>
  <c r="F559" i="1"/>
  <c r="G559" i="1" s="1"/>
  <c r="I559" i="1" s="1"/>
  <c r="F549" i="1"/>
  <c r="G549" i="1" s="1"/>
  <c r="I549" i="1" s="1"/>
  <c r="F542" i="1"/>
  <c r="G542" i="1" s="1"/>
  <c r="F491" i="1"/>
  <c r="G491" i="1" s="1"/>
  <c r="J491" i="1" s="1"/>
  <c r="F332" i="1"/>
  <c r="G332" i="1" s="1"/>
  <c r="I332" i="1" s="1"/>
  <c r="F285" i="1"/>
  <c r="G285" i="1" s="1"/>
  <c r="N285" i="1" s="1"/>
  <c r="F182" i="1"/>
  <c r="E137" i="2"/>
  <c r="E114" i="2"/>
  <c r="E481" i="2"/>
  <c r="E461" i="2"/>
  <c r="E361" i="2"/>
  <c r="E346" i="2"/>
  <c r="E340" i="2"/>
  <c r="E313" i="2"/>
  <c r="E278" i="2"/>
  <c r="E217" i="2"/>
  <c r="E209" i="2"/>
  <c r="E121" i="2"/>
  <c r="E399" i="2"/>
  <c r="E714" i="2"/>
  <c r="E691" i="2"/>
  <c r="E652" i="2"/>
  <c r="E364" i="2"/>
  <c r="E250" i="2"/>
  <c r="E235" i="2"/>
  <c r="E188" i="2"/>
  <c r="E179" i="2"/>
  <c r="E172" i="2"/>
  <c r="E164" i="2"/>
  <c r="E147" i="2"/>
  <c r="E131" i="2"/>
  <c r="E109" i="2"/>
  <c r="E65" i="2"/>
  <c r="E50" i="2"/>
  <c r="E37" i="2"/>
  <c r="E326" i="2"/>
  <c r="E244" i="2"/>
  <c r="E212" i="2"/>
  <c r="E210" i="2"/>
  <c r="E197" i="2"/>
  <c r="E182" i="2"/>
  <c r="E173" i="2"/>
  <c r="E158" i="2"/>
  <c r="E155" i="2"/>
  <c r="E88" i="2"/>
  <c r="E78" i="2"/>
  <c r="E71" i="2"/>
  <c r="E766" i="2"/>
  <c r="E746" i="2"/>
  <c r="E472" i="2"/>
  <c r="E492" i="2"/>
  <c r="E755" i="2"/>
  <c r="E548" i="2"/>
  <c r="E377" i="2"/>
  <c r="E349" i="2"/>
  <c r="E324" i="2"/>
  <c r="E282" i="2"/>
  <c r="E274" i="2"/>
  <c r="E265" i="2"/>
  <c r="E259" i="2"/>
  <c r="E203" i="2"/>
  <c r="E93" i="2"/>
  <c r="E648" i="2"/>
  <c r="I545" i="1"/>
  <c r="E707" i="2"/>
  <c r="E741" i="2"/>
  <c r="E639" i="2"/>
  <c r="E525" i="2"/>
  <c r="E449" i="2"/>
  <c r="E344" i="2"/>
  <c r="E343" i="2"/>
  <c r="E317" i="2"/>
  <c r="E290" i="2"/>
  <c r="E117" i="2"/>
  <c r="E68" i="2"/>
  <c r="I749" i="1"/>
  <c r="N749" i="1"/>
  <c r="F57" i="1"/>
  <c r="G57" i="1" s="1"/>
  <c r="H57" i="1" s="1"/>
  <c r="E424" i="2"/>
  <c r="E253" i="2"/>
  <c r="F611" i="1"/>
  <c r="G611" i="1" s="1"/>
  <c r="I611" i="1" s="1"/>
  <c r="F459" i="1"/>
  <c r="G459" i="1" s="1"/>
  <c r="I459" i="1" s="1"/>
  <c r="F251" i="1"/>
  <c r="G251" i="1" s="1"/>
  <c r="I251" i="1" s="1"/>
  <c r="E22" i="1"/>
  <c r="E834" i="1"/>
  <c r="F834" i="1" s="1"/>
  <c r="G834" i="1" s="1"/>
  <c r="K834" i="1" s="1"/>
  <c r="E838" i="1"/>
  <c r="F838" i="1" s="1"/>
  <c r="G838" i="1" s="1"/>
  <c r="K838" i="1" s="1"/>
  <c r="E25" i="1"/>
  <c r="E35" i="1"/>
  <c r="E38" i="1"/>
  <c r="E40" i="1"/>
  <c r="E53" i="1"/>
  <c r="G55" i="1"/>
  <c r="H55" i="1" s="1"/>
  <c r="G58" i="1"/>
  <c r="H58" i="1" s="1"/>
  <c r="E71" i="1"/>
  <c r="E74" i="1"/>
  <c r="E76" i="1"/>
  <c r="E91" i="1"/>
  <c r="E94" i="1"/>
  <c r="F94" i="1" s="1"/>
  <c r="G94" i="1" s="1"/>
  <c r="I94" i="1" s="1"/>
  <c r="E96" i="1"/>
  <c r="E101" i="1"/>
  <c r="G103" i="1"/>
  <c r="I103" i="1" s="1"/>
  <c r="E111" i="1"/>
  <c r="E128" i="1"/>
  <c r="F128" i="1" s="1"/>
  <c r="G128" i="1" s="1"/>
  <c r="I128" i="1" s="1"/>
  <c r="G135" i="1"/>
  <c r="N135" i="1" s="1"/>
  <c r="G138" i="1"/>
  <c r="H138" i="1" s="1"/>
  <c r="E149" i="1"/>
  <c r="E160" i="1"/>
  <c r="G162" i="1"/>
  <c r="I162" i="1" s="1"/>
  <c r="G170" i="1"/>
  <c r="I170" i="1" s="1"/>
  <c r="E173" i="1"/>
  <c r="G178" i="1"/>
  <c r="I178" i="1" s="1"/>
  <c r="E189" i="1"/>
  <c r="E198" i="1"/>
  <c r="G201" i="1"/>
  <c r="I201" i="1" s="1"/>
  <c r="E207" i="1"/>
  <c r="E226" i="1"/>
  <c r="E229" i="1"/>
  <c r="E232" i="1"/>
  <c r="E235" i="1"/>
  <c r="G237" i="1"/>
  <c r="J237" i="1" s="1"/>
  <c r="E262" i="1"/>
  <c r="E265" i="1"/>
  <c r="E270" i="1"/>
  <c r="E276" i="1"/>
  <c r="F276" i="1" s="1"/>
  <c r="G276" i="1" s="1"/>
  <c r="N276" i="1" s="1"/>
  <c r="G833" i="1"/>
  <c r="K833" i="1" s="1"/>
  <c r="G30" i="1"/>
  <c r="H30" i="1" s="1"/>
  <c r="E33" i="1"/>
  <c r="E43" i="1"/>
  <c r="E46" i="1"/>
  <c r="E48" i="1"/>
  <c r="E61" i="1"/>
  <c r="G63" i="1"/>
  <c r="H63" i="1" s="1"/>
  <c r="G66" i="1"/>
  <c r="H66" i="1" s="1"/>
  <c r="E79" i="1"/>
  <c r="G86" i="1"/>
  <c r="H86" i="1" s="1"/>
  <c r="E89" i="1"/>
  <c r="G106" i="1"/>
  <c r="I106" i="1" s="1"/>
  <c r="E114" i="1"/>
  <c r="E116" i="1"/>
  <c r="G118" i="1"/>
  <c r="J118" i="1" s="1"/>
  <c r="E121" i="1"/>
  <c r="E123" i="1"/>
  <c r="F123" i="1" s="1"/>
  <c r="G123" i="1" s="1"/>
  <c r="I123" i="1" s="1"/>
  <c r="E126" i="1"/>
  <c r="E141" i="1"/>
  <c r="F141" i="1" s="1"/>
  <c r="G141" i="1" s="1"/>
  <c r="J141" i="1" s="1"/>
  <c r="G146" i="1"/>
  <c r="I146" i="1" s="1"/>
  <c r="E152" i="1"/>
  <c r="E158" i="1"/>
  <c r="E168" i="1"/>
  <c r="E176" i="1"/>
  <c r="E181" i="1"/>
  <c r="E184" i="1"/>
  <c r="G186" i="1"/>
  <c r="I186" i="1" s="1"/>
  <c r="E195" i="1"/>
  <c r="E212" i="1"/>
  <c r="G214" i="1"/>
  <c r="I214" i="1" s="1"/>
  <c r="E217" i="1"/>
  <c r="E220" i="1"/>
  <c r="E223" i="1"/>
  <c r="E242" i="1"/>
  <c r="G244" i="1"/>
  <c r="J244" i="1" s="1"/>
  <c r="E247" i="1"/>
  <c r="E250" i="1"/>
  <c r="G252" i="1"/>
  <c r="I252" i="1" s="1"/>
  <c r="E255" i="1"/>
  <c r="E260" i="1"/>
  <c r="E268" i="1"/>
  <c r="G288" i="1"/>
  <c r="I288" i="1" s="1"/>
  <c r="E291" i="1"/>
  <c r="E306" i="1"/>
  <c r="E311" i="1"/>
  <c r="E316" i="1"/>
  <c r="E319" i="1"/>
  <c r="E322" i="1"/>
  <c r="E835" i="1"/>
  <c r="F835" i="1" s="1"/>
  <c r="G835" i="1" s="1"/>
  <c r="K835" i="1" s="1"/>
  <c r="E839" i="1"/>
  <c r="F839" i="1" s="1"/>
  <c r="G839" i="1" s="1"/>
  <c r="K839" i="1" s="1"/>
  <c r="E831" i="1"/>
  <c r="F831" i="1" s="1"/>
  <c r="G831" i="1" s="1"/>
  <c r="K831" i="1" s="1"/>
  <c r="E23" i="1"/>
  <c r="E26" i="1"/>
  <c r="E28" i="1"/>
  <c r="E41" i="1"/>
  <c r="E51" i="1"/>
  <c r="F51" i="1" s="1"/>
  <c r="G51" i="1" s="1"/>
  <c r="H51" i="1" s="1"/>
  <c r="E54" i="1"/>
  <c r="E56" i="1"/>
  <c r="E69" i="1"/>
  <c r="E82" i="1"/>
  <c r="E84" i="1"/>
  <c r="E97" i="1"/>
  <c r="F97" i="1" s="1"/>
  <c r="G97" i="1" s="1"/>
  <c r="I97" i="1" s="1"/>
  <c r="E99" i="1"/>
  <c r="E102" i="1"/>
  <c r="F102" i="1" s="1"/>
  <c r="G102" i="1" s="1"/>
  <c r="I102" i="1" s="1"/>
  <c r="E104" i="1"/>
  <c r="E109" i="1"/>
  <c r="E129" i="1"/>
  <c r="F129" i="1" s="1"/>
  <c r="G129" i="1" s="1"/>
  <c r="I129" i="1" s="1"/>
  <c r="E131" i="1"/>
  <c r="E134" i="1"/>
  <c r="F134" i="1" s="1"/>
  <c r="G134" i="1" s="1"/>
  <c r="I134" i="1" s="1"/>
  <c r="E136" i="1"/>
  <c r="E144" i="1"/>
  <c r="E150" i="1"/>
  <c r="E155" i="1"/>
  <c r="E161" i="1"/>
  <c r="E163" i="1"/>
  <c r="E166" i="1"/>
  <c r="E179" i="1"/>
  <c r="E192" i="1"/>
  <c r="E202" i="1"/>
  <c r="E205" i="1"/>
  <c r="E210" i="1"/>
  <c r="E230" i="1"/>
  <c r="E240" i="1"/>
  <c r="E271" i="1"/>
  <c r="E279" i="1"/>
  <c r="G281" i="1"/>
  <c r="I281" i="1" s="1"/>
  <c r="E284" i="1"/>
  <c r="E286" i="1"/>
  <c r="E293" i="1"/>
  <c r="E819" i="1"/>
  <c r="F819" i="1" s="1"/>
  <c r="G819" i="1" s="1"/>
  <c r="K819" i="1" s="1"/>
  <c r="E31" i="1"/>
  <c r="F31" i="1" s="1"/>
  <c r="E34" i="1"/>
  <c r="E36" i="1"/>
  <c r="E49" i="1"/>
  <c r="E59" i="1"/>
  <c r="E62" i="1"/>
  <c r="E64" i="1"/>
  <c r="E77" i="1"/>
  <c r="E87" i="1"/>
  <c r="E90" i="1"/>
  <c r="E92" i="1"/>
  <c r="F92" i="1" s="1"/>
  <c r="G92" i="1" s="1"/>
  <c r="H92" i="1" s="1"/>
  <c r="E119" i="1"/>
  <c r="E139" i="1"/>
  <c r="E142" i="1"/>
  <c r="E147" i="1"/>
  <c r="E153" i="1"/>
  <c r="E832" i="1"/>
  <c r="F832" i="1" s="1"/>
  <c r="G832" i="1" s="1"/>
  <c r="K832" i="1" s="1"/>
  <c r="E29" i="1"/>
  <c r="G31" i="1"/>
  <c r="H31" i="1" s="1"/>
  <c r="E47" i="1"/>
  <c r="E50" i="1"/>
  <c r="E52" i="1"/>
  <c r="E65" i="1"/>
  <c r="E75" i="1"/>
  <c r="E78" i="1"/>
  <c r="E80" i="1"/>
  <c r="F80" i="1" s="1"/>
  <c r="G80" i="1" s="1"/>
  <c r="H80" i="1" s="1"/>
  <c r="E85" i="1"/>
  <c r="E98" i="1"/>
  <c r="E100" i="1"/>
  <c r="F100" i="1" s="1"/>
  <c r="G100" i="1" s="1"/>
  <c r="I100" i="1" s="1"/>
  <c r="E127" i="1"/>
  <c r="E130" i="1"/>
  <c r="E132" i="1"/>
  <c r="F132" i="1" s="1"/>
  <c r="G132" i="1" s="1"/>
  <c r="I132" i="1" s="1"/>
  <c r="E154" i="1"/>
  <c r="E164" i="1"/>
  <c r="E167" i="1"/>
  <c r="E172" i="1"/>
  <c r="E180" i="1"/>
  <c r="G182" i="1"/>
  <c r="J182" i="1" s="1"/>
  <c r="G185" i="1"/>
  <c r="I185" i="1" s="1"/>
  <c r="G190" i="1"/>
  <c r="J190" i="1" s="1"/>
  <c r="E200" i="1"/>
  <c r="E203" i="1"/>
  <c r="E206" i="1"/>
  <c r="G215" i="1"/>
  <c r="I215" i="1" s="1"/>
  <c r="E234" i="1"/>
  <c r="G238" i="1"/>
  <c r="I238" i="1" s="1"/>
  <c r="E241" i="1"/>
  <c r="E249" i="1"/>
  <c r="G256" i="1"/>
  <c r="N256" i="1" s="1"/>
  <c r="E259" i="1"/>
  <c r="E261" i="1"/>
  <c r="E264" i="1"/>
  <c r="E267" i="1"/>
  <c r="E269" i="1"/>
  <c r="G272" i="1"/>
  <c r="I272" i="1" s="1"/>
  <c r="E275" i="1"/>
  <c r="E280" i="1"/>
  <c r="E287" i="1"/>
  <c r="G289" i="1"/>
  <c r="I289" i="1" s="1"/>
  <c r="E292" i="1"/>
  <c r="E294" i="1"/>
  <c r="E299" i="1"/>
  <c r="G304" i="1"/>
  <c r="I304" i="1" s="1"/>
  <c r="E308" i="1"/>
  <c r="E310" i="1"/>
  <c r="G312" i="1"/>
  <c r="I312" i="1" s="1"/>
  <c r="E324" i="1"/>
  <c r="E326" i="1"/>
  <c r="G328" i="1"/>
  <c r="N328" i="1" s="1"/>
  <c r="E331" i="1"/>
  <c r="E830" i="1"/>
  <c r="F830" i="1" s="1"/>
  <c r="G830" i="1" s="1"/>
  <c r="K830" i="1" s="1"/>
  <c r="E836" i="1"/>
  <c r="F836" i="1" s="1"/>
  <c r="G836" i="1" s="1"/>
  <c r="K836" i="1" s="1"/>
  <c r="E14" i="2"/>
  <c r="G39" i="1"/>
  <c r="H39" i="1" s="1"/>
  <c r="F17" i="1"/>
  <c r="I734" i="1"/>
  <c r="N734" i="1"/>
  <c r="N783" i="1"/>
  <c r="I783" i="1"/>
  <c r="N792" i="1"/>
  <c r="I792" i="1"/>
  <c r="I782" i="1"/>
  <c r="N782" i="1"/>
  <c r="E339" i="2"/>
  <c r="E316" i="2"/>
  <c r="E308" i="2"/>
  <c r="E292" i="2"/>
  <c r="F785" i="1"/>
  <c r="G785" i="1" s="1"/>
  <c r="K785" i="1" s="1"/>
  <c r="F780" i="1"/>
  <c r="G780" i="1" s="1"/>
  <c r="F772" i="1"/>
  <c r="G772" i="1" s="1"/>
  <c r="K772" i="1" s="1"/>
  <c r="F727" i="1"/>
  <c r="G727" i="1" s="1"/>
  <c r="K727" i="1" s="1"/>
  <c r="F719" i="1"/>
  <c r="G719" i="1" s="1"/>
  <c r="K719" i="1" s="1"/>
  <c r="F703" i="1"/>
  <c r="G703" i="1" s="1"/>
  <c r="K703" i="1" s="1"/>
  <c r="F668" i="1"/>
  <c r="G668" i="1" s="1"/>
  <c r="J668" i="1" s="1"/>
  <c r="F655" i="1"/>
  <c r="G655" i="1" s="1"/>
  <c r="I655" i="1" s="1"/>
  <c r="F639" i="1"/>
  <c r="G639" i="1" s="1"/>
  <c r="I639" i="1" s="1"/>
  <c r="E700" i="2"/>
  <c r="E255" i="2"/>
  <c r="E715" i="2"/>
  <c r="E327" i="2"/>
  <c r="E301" i="2"/>
  <c r="E129" i="2"/>
  <c r="C11" i="1"/>
  <c r="C12" i="1"/>
  <c r="O841" i="1" l="1"/>
  <c r="O840" i="1"/>
  <c r="I542" i="1"/>
  <c r="N542" i="1"/>
  <c r="O824" i="1"/>
  <c r="F294" i="1"/>
  <c r="G294" i="1" s="1"/>
  <c r="I294" i="1" s="1"/>
  <c r="E115" i="2"/>
  <c r="F179" i="1"/>
  <c r="G179" i="1" s="1"/>
  <c r="I179" i="1" s="1"/>
  <c r="E31" i="2"/>
  <c r="F48" i="1"/>
  <c r="G48" i="1" s="1"/>
  <c r="H48" i="1" s="1"/>
  <c r="E415" i="2"/>
  <c r="F40" i="1"/>
  <c r="G40" i="1" s="1"/>
  <c r="H40" i="1" s="1"/>
  <c r="E407" i="2"/>
  <c r="E132" i="2"/>
  <c r="F326" i="1"/>
  <c r="G326" i="1" s="1"/>
  <c r="I326" i="1" s="1"/>
  <c r="E24" i="2"/>
  <c r="F172" i="1"/>
  <c r="G172" i="1" s="1"/>
  <c r="I172" i="1" s="1"/>
  <c r="F46" i="1"/>
  <c r="G46" i="1" s="1"/>
  <c r="H46" i="1" s="1"/>
  <c r="E413" i="2"/>
  <c r="F198" i="1"/>
  <c r="G198" i="1" s="1"/>
  <c r="I198" i="1" s="1"/>
  <c r="E49" i="2"/>
  <c r="F324" i="1"/>
  <c r="G324" i="1" s="1"/>
  <c r="I324" i="1" s="1"/>
  <c r="E130" i="2"/>
  <c r="E531" i="2"/>
  <c r="F261" i="1"/>
  <c r="G261" i="1" s="1"/>
  <c r="N261" i="1" s="1"/>
  <c r="E57" i="2"/>
  <c r="F206" i="1"/>
  <c r="G206" i="1" s="1"/>
  <c r="I206" i="1" s="1"/>
  <c r="F167" i="1"/>
  <c r="G167" i="1" s="1"/>
  <c r="J167" i="1" s="1"/>
  <c r="E514" i="2"/>
  <c r="F65" i="1"/>
  <c r="G65" i="1" s="1"/>
  <c r="H65" i="1" s="1"/>
  <c r="E432" i="2"/>
  <c r="F59" i="1"/>
  <c r="G59" i="1" s="1"/>
  <c r="H59" i="1" s="1"/>
  <c r="E426" i="2"/>
  <c r="F286" i="1"/>
  <c r="G286" i="1" s="1"/>
  <c r="I286" i="1" s="1"/>
  <c r="E110" i="2"/>
  <c r="F230" i="1"/>
  <c r="G230" i="1" s="1"/>
  <c r="I230" i="1" s="1"/>
  <c r="E77" i="2"/>
  <c r="F163" i="1"/>
  <c r="G163" i="1" s="1"/>
  <c r="I163" i="1" s="1"/>
  <c r="E21" i="2"/>
  <c r="F84" i="1"/>
  <c r="G84" i="1" s="1"/>
  <c r="H84" i="1" s="1"/>
  <c r="E450" i="2"/>
  <c r="F41" i="1"/>
  <c r="G41" i="1" s="1"/>
  <c r="H41" i="1" s="1"/>
  <c r="E408" i="2"/>
  <c r="F322" i="1"/>
  <c r="G322" i="1" s="1"/>
  <c r="I322" i="1" s="1"/>
  <c r="E128" i="2"/>
  <c r="F223" i="1"/>
  <c r="G223" i="1" s="1"/>
  <c r="I223" i="1" s="1"/>
  <c r="E73" i="2"/>
  <c r="F184" i="1"/>
  <c r="G184" i="1" s="1"/>
  <c r="I184" i="1" s="1"/>
  <c r="E35" i="2"/>
  <c r="F89" i="1"/>
  <c r="G89" i="1" s="1"/>
  <c r="H89" i="1" s="1"/>
  <c r="E455" i="2"/>
  <c r="F43" i="1"/>
  <c r="G43" i="1" s="1"/>
  <c r="H43" i="1" s="1"/>
  <c r="E410" i="2"/>
  <c r="F189" i="1"/>
  <c r="G189" i="1" s="1"/>
  <c r="I189" i="1" s="1"/>
  <c r="E40" i="2"/>
  <c r="F76" i="1"/>
  <c r="G76" i="1" s="1"/>
  <c r="H76" i="1" s="1"/>
  <c r="E443" i="2"/>
  <c r="F35" i="1"/>
  <c r="G35" i="1" s="1"/>
  <c r="H35" i="1" s="1"/>
  <c r="E402" i="2"/>
  <c r="E534" i="2"/>
  <c r="F267" i="1"/>
  <c r="G267" i="1" s="1"/>
  <c r="J267" i="1" s="1"/>
  <c r="E445" i="2"/>
  <c r="F78" i="1"/>
  <c r="G78" i="1" s="1"/>
  <c r="H78" i="1" s="1"/>
  <c r="E546" i="2"/>
  <c r="F292" i="1"/>
  <c r="G292" i="1" s="1"/>
  <c r="J292" i="1" s="1"/>
  <c r="F293" i="1"/>
  <c r="G293" i="1" s="1"/>
  <c r="J293" i="1" s="1"/>
  <c r="E547" i="2"/>
  <c r="F131" i="1"/>
  <c r="G131" i="1" s="1"/>
  <c r="I131" i="1" s="1"/>
  <c r="E488" i="2"/>
  <c r="F242" i="1"/>
  <c r="G242" i="1" s="1"/>
  <c r="J242" i="1" s="1"/>
  <c r="E526" i="2"/>
  <c r="F38" i="1"/>
  <c r="G38" i="1" s="1"/>
  <c r="H38" i="1" s="1"/>
  <c r="E405" i="2"/>
  <c r="F287" i="1"/>
  <c r="G287" i="1" s="1"/>
  <c r="I287" i="1" s="1"/>
  <c r="E111" i="2"/>
  <c r="F259" i="1"/>
  <c r="G259" i="1" s="1"/>
  <c r="I259" i="1" s="1"/>
  <c r="E97" i="2"/>
  <c r="F203" i="1"/>
  <c r="G203" i="1" s="1"/>
  <c r="I203" i="1" s="1"/>
  <c r="E54" i="2"/>
  <c r="F164" i="1"/>
  <c r="G164" i="1" s="1"/>
  <c r="J164" i="1" s="1"/>
  <c r="E511" i="2"/>
  <c r="F98" i="1"/>
  <c r="G98" i="1" s="1"/>
  <c r="I98" i="1" s="1"/>
  <c r="E464" i="2"/>
  <c r="F49" i="1"/>
  <c r="G49" i="1" s="1"/>
  <c r="H49" i="1" s="1"/>
  <c r="E416" i="2"/>
  <c r="F284" i="1"/>
  <c r="G284" i="1" s="1"/>
  <c r="J284" i="1" s="1"/>
  <c r="E543" i="2"/>
  <c r="F161" i="1"/>
  <c r="G161" i="1" s="1"/>
  <c r="I161" i="1" s="1"/>
  <c r="E19" i="2"/>
  <c r="F82" i="1"/>
  <c r="G82" i="1" s="1"/>
  <c r="H82" i="1" s="1"/>
  <c r="E448" i="2"/>
  <c r="F319" i="1"/>
  <c r="G319" i="1" s="1"/>
  <c r="J319" i="1" s="1"/>
  <c r="E560" i="2"/>
  <c r="F260" i="1"/>
  <c r="G260" i="1" s="1"/>
  <c r="I260" i="1" s="1"/>
  <c r="E98" i="2"/>
  <c r="F220" i="1"/>
  <c r="G220" i="1" s="1"/>
  <c r="I220" i="1" s="1"/>
  <c r="E70" i="2"/>
  <c r="F181" i="1"/>
  <c r="G181" i="1" s="1"/>
  <c r="I181" i="1" s="1"/>
  <c r="E33" i="2"/>
  <c r="F126" i="1"/>
  <c r="G126" i="1" s="1"/>
  <c r="I126" i="1" s="1"/>
  <c r="E485" i="2"/>
  <c r="F33" i="1"/>
  <c r="G33" i="1" s="1"/>
  <c r="H33" i="1" s="1"/>
  <c r="E400" i="2"/>
  <c r="F235" i="1"/>
  <c r="G235" i="1" s="1"/>
  <c r="I235" i="1" s="1"/>
  <c r="E79" i="2"/>
  <c r="F74" i="1"/>
  <c r="G74" i="1" s="1"/>
  <c r="H74" i="1" s="1"/>
  <c r="E441" i="2"/>
  <c r="F25" i="1"/>
  <c r="G25" i="1" s="1"/>
  <c r="H25" i="1" s="1"/>
  <c r="E392" i="2"/>
  <c r="F152" i="1"/>
  <c r="G152" i="1" s="1"/>
  <c r="J152" i="1" s="1"/>
  <c r="E502" i="2"/>
  <c r="F75" i="1"/>
  <c r="G75" i="1" s="1"/>
  <c r="H75" i="1" s="1"/>
  <c r="E442" i="2"/>
  <c r="F62" i="1"/>
  <c r="G62" i="1" s="1"/>
  <c r="H62" i="1" s="1"/>
  <c r="E429" i="2"/>
  <c r="F166" i="1"/>
  <c r="G166" i="1" s="1"/>
  <c r="J166" i="1" s="1"/>
  <c r="E513" i="2"/>
  <c r="F262" i="1"/>
  <c r="G262" i="1" s="1"/>
  <c r="I262" i="1" s="1"/>
  <c r="E99" i="2"/>
  <c r="F310" i="1"/>
  <c r="G310" i="1" s="1"/>
  <c r="J310" i="1" s="1"/>
  <c r="E554" i="2"/>
  <c r="F280" i="1"/>
  <c r="G280" i="1" s="1"/>
  <c r="I280" i="1" s="1"/>
  <c r="E108" i="2"/>
  <c r="F200" i="1"/>
  <c r="G200" i="1" s="1"/>
  <c r="I200" i="1" s="1"/>
  <c r="E51" i="2"/>
  <c r="F154" i="1"/>
  <c r="G154" i="1" s="1"/>
  <c r="I154" i="1" s="1"/>
  <c r="E504" i="2"/>
  <c r="F52" i="1"/>
  <c r="G52" i="1" s="1"/>
  <c r="H52" i="1" s="1"/>
  <c r="E419" i="2"/>
  <c r="F153" i="1"/>
  <c r="G153" i="1" s="1"/>
  <c r="J153" i="1" s="1"/>
  <c r="E503" i="2"/>
  <c r="F90" i="1"/>
  <c r="G90" i="1" s="1"/>
  <c r="H90" i="1" s="1"/>
  <c r="E456" i="2"/>
  <c r="F210" i="1"/>
  <c r="G210" i="1" s="1"/>
  <c r="J210" i="1" s="1"/>
  <c r="E61" i="2"/>
  <c r="F155" i="1"/>
  <c r="G155" i="1" s="1"/>
  <c r="J155" i="1" s="1"/>
  <c r="E505" i="2"/>
  <c r="F109" i="1"/>
  <c r="G109" i="1" s="1"/>
  <c r="H109" i="1" s="1"/>
  <c r="E13" i="2"/>
  <c r="F28" i="1"/>
  <c r="G28" i="1" s="1"/>
  <c r="H28" i="1" s="1"/>
  <c r="E395" i="2"/>
  <c r="F316" i="1"/>
  <c r="G316" i="1" s="1"/>
  <c r="J316" i="1" s="1"/>
  <c r="E557" i="2"/>
  <c r="F255" i="1"/>
  <c r="G255" i="1" s="1"/>
  <c r="N255" i="1" s="1"/>
  <c r="E529" i="2"/>
  <c r="F217" i="1"/>
  <c r="G217" i="1" s="1"/>
  <c r="J217" i="1" s="1"/>
  <c r="E518" i="2"/>
  <c r="F176" i="1"/>
  <c r="G176" i="1" s="1"/>
  <c r="J176" i="1" s="1"/>
  <c r="E28" i="2"/>
  <c r="F79" i="1"/>
  <c r="G79" i="1" s="1"/>
  <c r="H79" i="1" s="1"/>
  <c r="E446" i="2"/>
  <c r="F232" i="1"/>
  <c r="G232" i="1" s="1"/>
  <c r="J232" i="1" s="1"/>
  <c r="E522" i="2"/>
  <c r="F173" i="1"/>
  <c r="G173" i="1" s="1"/>
  <c r="I173" i="1" s="1"/>
  <c r="E25" i="2"/>
  <c r="F111" i="1"/>
  <c r="G111" i="1" s="1"/>
  <c r="H111" i="1" s="1"/>
  <c r="E15" i="2"/>
  <c r="F71" i="1"/>
  <c r="G71" i="1" s="1"/>
  <c r="H71" i="1" s="1"/>
  <c r="E438" i="2"/>
  <c r="E32" i="2"/>
  <c r="F180" i="1"/>
  <c r="G180" i="1" s="1"/>
  <c r="I180" i="1" s="1"/>
  <c r="E83" i="2"/>
  <c r="F240" i="1"/>
  <c r="G240" i="1" s="1"/>
  <c r="I240" i="1" s="1"/>
  <c r="F54" i="1"/>
  <c r="G54" i="1" s="1"/>
  <c r="H54" i="1" s="1"/>
  <c r="E421" i="2"/>
  <c r="F119" i="1"/>
  <c r="G119" i="1" s="1"/>
  <c r="J119" i="1" s="1"/>
  <c r="E480" i="2"/>
  <c r="E553" i="2"/>
  <c r="F308" i="1"/>
  <c r="G308" i="1" s="1"/>
  <c r="J308" i="1" s="1"/>
  <c r="E539" i="2"/>
  <c r="F275" i="1"/>
  <c r="G275" i="1" s="1"/>
  <c r="N275" i="1" s="1"/>
  <c r="E538" i="2"/>
  <c r="F249" i="1"/>
  <c r="G249" i="1" s="1"/>
  <c r="I249" i="1" s="1"/>
  <c r="E89" i="2"/>
  <c r="E417" i="2"/>
  <c r="F50" i="1"/>
  <c r="G50" i="1" s="1"/>
  <c r="H50" i="1" s="1"/>
  <c r="E418" i="2"/>
  <c r="F147" i="1"/>
  <c r="G147" i="1" s="1"/>
  <c r="I147" i="1" s="1"/>
  <c r="E497" i="2"/>
  <c r="F87" i="1"/>
  <c r="G87" i="1" s="1"/>
  <c r="H87" i="1" s="1"/>
  <c r="E453" i="2"/>
  <c r="F36" i="1"/>
  <c r="G36" i="1" s="1"/>
  <c r="H36" i="1" s="1"/>
  <c r="E403" i="2"/>
  <c r="F279" i="1"/>
  <c r="G279" i="1" s="1"/>
  <c r="I279" i="1" s="1"/>
  <c r="E107" i="2"/>
  <c r="F205" i="1"/>
  <c r="G205" i="1" s="1"/>
  <c r="I205" i="1" s="1"/>
  <c r="E56" i="2"/>
  <c r="F150" i="1"/>
  <c r="G150" i="1" s="1"/>
  <c r="J150" i="1" s="1"/>
  <c r="E500" i="2"/>
  <c r="F104" i="1"/>
  <c r="G104" i="1" s="1"/>
  <c r="I104" i="1" s="1"/>
  <c r="E470" i="2"/>
  <c r="E471" i="2"/>
  <c r="F26" i="1"/>
  <c r="G26" i="1" s="1"/>
  <c r="H26" i="1" s="1"/>
  <c r="E393" i="2"/>
  <c r="F311" i="1"/>
  <c r="G311" i="1" s="1"/>
  <c r="I311" i="1" s="1"/>
  <c r="E125" i="2"/>
  <c r="F121" i="1"/>
  <c r="G121" i="1" s="1"/>
  <c r="J121" i="1" s="1"/>
  <c r="E482" i="2"/>
  <c r="F229" i="1"/>
  <c r="G229" i="1" s="1"/>
  <c r="I229" i="1" s="1"/>
  <c r="E76" i="2"/>
  <c r="F234" i="1"/>
  <c r="G234" i="1" s="1"/>
  <c r="J234" i="1" s="1"/>
  <c r="E524" i="2"/>
  <c r="F64" i="1"/>
  <c r="G64" i="1" s="1"/>
  <c r="H64" i="1" s="1"/>
  <c r="E431" i="2"/>
  <c r="F149" i="1"/>
  <c r="G149" i="1" s="1"/>
  <c r="J149" i="1" s="1"/>
  <c r="E499" i="2"/>
  <c r="E493" i="2"/>
  <c r="F142" i="1"/>
  <c r="G142" i="1" s="1"/>
  <c r="J142" i="1" s="1"/>
  <c r="F144" i="1"/>
  <c r="G144" i="1" s="1"/>
  <c r="J144" i="1" s="1"/>
  <c r="E494" i="2"/>
  <c r="F306" i="1"/>
  <c r="G306" i="1" s="1"/>
  <c r="I306" i="1" s="1"/>
  <c r="E123" i="2"/>
  <c r="F226" i="1"/>
  <c r="G226" i="1" s="1"/>
  <c r="I226" i="1" s="1"/>
  <c r="E74" i="2"/>
  <c r="F101" i="1"/>
  <c r="G101" i="1" s="1"/>
  <c r="I101" i="1" s="1"/>
  <c r="E467" i="2"/>
  <c r="E468" i="2"/>
  <c r="E469" i="2"/>
  <c r="F127" i="1"/>
  <c r="G127" i="1" s="1"/>
  <c r="I127" i="1" s="1"/>
  <c r="E486" i="2"/>
  <c r="F114" i="1"/>
  <c r="G114" i="1" s="1"/>
  <c r="N114" i="1" s="1"/>
  <c r="E475" i="2"/>
  <c r="F265" i="1"/>
  <c r="G265" i="1" s="1"/>
  <c r="J265" i="1" s="1"/>
  <c r="E532" i="2"/>
  <c r="F264" i="1"/>
  <c r="G264" i="1" s="1"/>
  <c r="I264" i="1" s="1"/>
  <c r="E101" i="2"/>
  <c r="F29" i="1"/>
  <c r="G29" i="1" s="1"/>
  <c r="H29" i="1" s="1"/>
  <c r="E396" i="2"/>
  <c r="F268" i="1"/>
  <c r="G268" i="1" s="1"/>
  <c r="J268" i="1" s="1"/>
  <c r="E535" i="2"/>
  <c r="F91" i="1"/>
  <c r="G91" i="1" s="1"/>
  <c r="H91" i="1" s="1"/>
  <c r="E457" i="2"/>
  <c r="E458" i="2"/>
  <c r="F241" i="1"/>
  <c r="G241" i="1" s="1"/>
  <c r="I241" i="1" s="1"/>
  <c r="E84" i="2"/>
  <c r="F85" i="1"/>
  <c r="G85" i="1" s="1"/>
  <c r="H85" i="1" s="1"/>
  <c r="E451" i="2"/>
  <c r="E414" i="2"/>
  <c r="F47" i="1"/>
  <c r="G47" i="1" s="1"/>
  <c r="H47" i="1" s="1"/>
  <c r="E401" i="2"/>
  <c r="F34" i="1"/>
  <c r="G34" i="1" s="1"/>
  <c r="H34" i="1" s="1"/>
  <c r="F202" i="1"/>
  <c r="G202" i="1" s="1"/>
  <c r="J202" i="1" s="1"/>
  <c r="E53" i="2"/>
  <c r="F69" i="1"/>
  <c r="G69" i="1" s="1"/>
  <c r="H69" i="1" s="1"/>
  <c r="E436" i="2"/>
  <c r="F23" i="1"/>
  <c r="G23" i="1" s="1"/>
  <c r="H23" i="1" s="1"/>
  <c r="E390" i="2"/>
  <c r="F250" i="1"/>
  <c r="G250" i="1" s="1"/>
  <c r="I250" i="1" s="1"/>
  <c r="E90" i="2"/>
  <c r="F212" i="1"/>
  <c r="G212" i="1" s="1"/>
  <c r="I212" i="1" s="1"/>
  <c r="E63" i="2"/>
  <c r="F168" i="1"/>
  <c r="G168" i="1" s="1"/>
  <c r="J168" i="1" s="1"/>
  <c r="E515" i="2"/>
  <c r="F331" i="1"/>
  <c r="G331" i="1" s="1"/>
  <c r="J331" i="1" s="1"/>
  <c r="E567" i="2"/>
  <c r="F299" i="1"/>
  <c r="G299" i="1" s="1"/>
  <c r="N299" i="1" s="1"/>
  <c r="E549" i="2"/>
  <c r="F269" i="1"/>
  <c r="G269" i="1" s="1"/>
  <c r="J269" i="1" s="1"/>
  <c r="E536" i="2"/>
  <c r="F130" i="1"/>
  <c r="G130" i="1" s="1"/>
  <c r="I130" i="1" s="1"/>
  <c r="E487" i="2"/>
  <c r="E17" i="2"/>
  <c r="F139" i="1"/>
  <c r="G139" i="1" s="1"/>
  <c r="H139" i="1" s="1"/>
  <c r="F77" i="1"/>
  <c r="G77" i="1" s="1"/>
  <c r="H77" i="1" s="1"/>
  <c r="E444" i="2"/>
  <c r="F271" i="1"/>
  <c r="G271" i="1" s="1"/>
  <c r="I271" i="1" s="1"/>
  <c r="E103" i="2"/>
  <c r="F192" i="1"/>
  <c r="G192" i="1" s="1"/>
  <c r="I192" i="1" s="1"/>
  <c r="E43" i="2"/>
  <c r="F136" i="1"/>
  <c r="G136" i="1" s="1"/>
  <c r="N136" i="1" s="1"/>
  <c r="E491" i="2"/>
  <c r="F99" i="1"/>
  <c r="G99" i="1" s="1"/>
  <c r="I99" i="1" s="1"/>
  <c r="E466" i="2"/>
  <c r="E465" i="2"/>
  <c r="F56" i="1"/>
  <c r="G56" i="1" s="1"/>
  <c r="H56" i="1" s="1"/>
  <c r="E423" i="2"/>
  <c r="F291" i="1"/>
  <c r="G291" i="1" s="1"/>
  <c r="J291" i="1" s="1"/>
  <c r="E545" i="2"/>
  <c r="F247" i="1"/>
  <c r="G247" i="1" s="1"/>
  <c r="J247" i="1" s="1"/>
  <c r="E87" i="2"/>
  <c r="F195" i="1"/>
  <c r="G195" i="1" s="1"/>
  <c r="I195" i="1" s="1"/>
  <c r="E46" i="2"/>
  <c r="F158" i="1"/>
  <c r="G158" i="1" s="1"/>
  <c r="J158" i="1" s="1"/>
  <c r="E508" i="2"/>
  <c r="F116" i="1"/>
  <c r="G116" i="1" s="1"/>
  <c r="J116" i="1" s="1"/>
  <c r="E477" i="2"/>
  <c r="F61" i="1"/>
  <c r="G61" i="1" s="1"/>
  <c r="H61" i="1" s="1"/>
  <c r="E428" i="2"/>
  <c r="F270" i="1"/>
  <c r="G270" i="1" s="1"/>
  <c r="I270" i="1" s="1"/>
  <c r="E102" i="2"/>
  <c r="F207" i="1"/>
  <c r="G207" i="1" s="1"/>
  <c r="I207" i="1" s="1"/>
  <c r="E58" i="2"/>
  <c r="F160" i="1"/>
  <c r="G160" i="1" s="1"/>
  <c r="J160" i="1" s="1"/>
  <c r="E510" i="2"/>
  <c r="F96" i="1"/>
  <c r="G96" i="1" s="1"/>
  <c r="I96" i="1" s="1"/>
  <c r="E462" i="2"/>
  <c r="E463" i="2"/>
  <c r="F53" i="1"/>
  <c r="G53" i="1" s="1"/>
  <c r="H53" i="1" s="1"/>
  <c r="E420" i="2"/>
  <c r="F22" i="1"/>
  <c r="G22" i="1" s="1"/>
  <c r="H22" i="1" s="1"/>
  <c r="E389" i="2"/>
  <c r="O839" i="1"/>
  <c r="O837" i="1"/>
  <c r="O303" i="1"/>
  <c r="O598" i="1"/>
  <c r="O788" i="1"/>
  <c r="O654" i="1"/>
  <c r="O415" i="1"/>
  <c r="O147" i="1"/>
  <c r="O657" i="1"/>
  <c r="O449" i="1"/>
  <c r="O620" i="1"/>
  <c r="O651" i="1"/>
  <c r="O723" i="1"/>
  <c r="O465" i="1"/>
  <c r="O528" i="1"/>
  <c r="O456" i="1"/>
  <c r="O29" i="1"/>
  <c r="O690" i="1"/>
  <c r="O32" i="1"/>
  <c r="O379" i="1"/>
  <c r="O796" i="1"/>
  <c r="O51" i="1"/>
  <c r="O765" i="1"/>
  <c r="O660" i="1"/>
  <c r="O540" i="1"/>
  <c r="O404" i="1"/>
  <c r="O695" i="1"/>
  <c r="O502" i="1"/>
  <c r="O328" i="1"/>
  <c r="O225" i="1"/>
  <c r="O47" i="1"/>
  <c r="O644" i="1"/>
  <c r="O685" i="1"/>
  <c r="O480" i="1"/>
  <c r="O468" i="1"/>
  <c r="O88" i="1"/>
  <c r="O66" i="1"/>
  <c r="O658" i="1"/>
  <c r="O641" i="1"/>
  <c r="O137" i="1"/>
  <c r="O622" i="1"/>
  <c r="O97" i="1"/>
  <c r="O642" i="1"/>
  <c r="O234" i="1"/>
  <c r="O444" i="1"/>
  <c r="O832" i="1"/>
  <c r="O534" i="1"/>
  <c r="O790" i="1"/>
  <c r="O166" i="1"/>
  <c r="O276" i="1"/>
  <c r="O754" i="1"/>
  <c r="O558" i="1"/>
  <c r="O341" i="1"/>
  <c r="O501" i="1"/>
  <c r="O581" i="1"/>
  <c r="O783" i="1"/>
  <c r="O626" i="1"/>
  <c r="O525" i="1"/>
  <c r="O751" i="1"/>
  <c r="O495" i="1"/>
  <c r="O392" i="1"/>
  <c r="O745" i="1"/>
  <c r="O763" i="1"/>
  <c r="O168" i="1"/>
  <c r="O635" i="1"/>
  <c r="O803" i="1"/>
  <c r="O595" i="1"/>
  <c r="O400" i="1"/>
  <c r="O696" i="1"/>
  <c r="O378" i="1"/>
  <c r="O50" i="1"/>
  <c r="O638" i="1"/>
  <c r="O471" i="1"/>
  <c r="O786" i="1"/>
  <c r="O327" i="1"/>
  <c r="O516" i="1"/>
  <c r="O555" i="1"/>
  <c r="O459" i="1"/>
  <c r="O245" i="1"/>
  <c r="O157" i="1"/>
  <c r="O674" i="1"/>
  <c r="O607" i="1"/>
  <c r="O466" i="1"/>
  <c r="O52" i="1"/>
  <c r="O672" i="1"/>
  <c r="O731" i="1"/>
  <c r="O779" i="1"/>
  <c r="O73" i="1"/>
  <c r="O757" i="1"/>
  <c r="O518" i="1"/>
  <c r="O561" i="1"/>
  <c r="O151" i="1"/>
  <c r="O103" i="1"/>
  <c r="O752" i="1"/>
  <c r="O530" i="1"/>
  <c r="O565" i="1"/>
  <c r="O353" i="1"/>
  <c r="O453" i="1"/>
  <c r="O329" i="1"/>
  <c r="O35" i="1"/>
  <c r="O24" i="1"/>
  <c r="O30" i="1"/>
  <c r="O612" i="1"/>
  <c r="O567" i="1"/>
  <c r="O299" i="1"/>
  <c r="O305" i="1"/>
  <c r="O423" i="1"/>
  <c r="O523" i="1"/>
  <c r="O316" i="1"/>
  <c r="O307" i="1"/>
  <c r="O93" i="1"/>
  <c r="O596" i="1"/>
  <c r="O661" i="1"/>
  <c r="O340" i="1"/>
  <c r="O474" i="1"/>
  <c r="O485" i="1"/>
  <c r="O98" i="1"/>
  <c r="O653" i="1"/>
  <c r="O383" i="1"/>
  <c r="O815" i="1"/>
  <c r="O430" i="1"/>
  <c r="O762" i="1"/>
  <c r="O634" i="1"/>
  <c r="O491" i="1"/>
  <c r="O164" i="1"/>
  <c r="O734" i="1"/>
  <c r="O336" i="1"/>
  <c r="O354" i="1"/>
  <c r="O364" i="1"/>
  <c r="O483" i="1"/>
  <c r="O413" i="1"/>
  <c r="O113" i="1"/>
  <c r="O539" i="1"/>
  <c r="O500" i="1"/>
  <c r="O42" i="1"/>
  <c r="O602" i="1"/>
  <c r="O608" i="1"/>
  <c r="O96" i="1"/>
  <c r="O532" i="1"/>
  <c r="O771" i="1"/>
  <c r="O127" i="1"/>
  <c r="O655" i="1"/>
  <c r="O566" i="1"/>
  <c r="O105" i="1"/>
  <c r="O805" i="1"/>
  <c r="O616" i="1"/>
  <c r="O677" i="1"/>
  <c r="O23" i="1"/>
  <c r="O804" i="1"/>
  <c r="O352" i="1"/>
  <c r="O133" i="1"/>
  <c r="O720" i="1"/>
  <c r="O726" i="1"/>
  <c r="O429" i="1"/>
  <c r="O774" i="1"/>
  <c r="O563" i="1"/>
  <c r="O159" i="1"/>
  <c r="O671" i="1"/>
  <c r="O749" i="1"/>
  <c r="O460" i="1"/>
  <c r="O418" i="1"/>
  <c r="O823" i="1"/>
  <c r="O557" i="1"/>
  <c r="O83" i="1"/>
  <c r="O450" i="1"/>
  <c r="O639" i="1"/>
  <c r="O64" i="1"/>
  <c r="O510" i="1"/>
  <c r="O72" i="1"/>
  <c r="O53" i="1"/>
  <c r="O684" i="1"/>
  <c r="O370" i="1"/>
  <c r="O417" i="1"/>
  <c r="O358" i="1"/>
  <c r="O772" i="1"/>
  <c r="O747" i="1"/>
  <c r="O827" i="1"/>
  <c r="O315" i="1"/>
  <c r="O808" i="1"/>
  <c r="O537" i="1"/>
  <c r="O702" i="1"/>
  <c r="O797" i="1"/>
  <c r="O486" i="1"/>
  <c r="O28" i="1"/>
  <c r="O236" i="1"/>
  <c r="O331" i="1"/>
  <c r="O402" i="1"/>
  <c r="O406" i="1"/>
  <c r="O511" i="1"/>
  <c r="O664" i="1"/>
  <c r="O687" i="1"/>
  <c r="O665" i="1"/>
  <c r="O410" i="1"/>
  <c r="O753" i="1"/>
  <c r="O689" i="1"/>
  <c r="O584" i="1"/>
  <c r="O611" i="1"/>
  <c r="O711" i="1"/>
  <c r="O699" i="1"/>
  <c r="O737" i="1"/>
  <c r="O408" i="1"/>
  <c r="O716" i="1"/>
  <c r="O475" i="1"/>
  <c r="O636" i="1"/>
  <c r="O63" i="1"/>
  <c r="O357" i="1"/>
  <c r="O372" i="1"/>
  <c r="O577" i="1"/>
  <c r="O571" i="1"/>
  <c r="O829" i="1"/>
  <c r="O676" i="1"/>
  <c r="O388" i="1"/>
  <c r="O131" i="1"/>
  <c r="O365" i="1"/>
  <c r="O463" i="1"/>
  <c r="O499" i="1"/>
  <c r="O649" i="1"/>
  <c r="O623" i="1"/>
  <c r="O550" i="1"/>
  <c r="O836" i="1"/>
  <c r="O678" i="1"/>
  <c r="O632" i="1"/>
  <c r="O104" i="1"/>
  <c r="O101" i="1"/>
  <c r="O33" i="1"/>
  <c r="O538" i="1"/>
  <c r="O708" i="1"/>
  <c r="O560" i="1"/>
  <c r="O54" i="1"/>
  <c r="O267" i="1"/>
  <c r="O317" i="1"/>
  <c r="O447" i="1"/>
  <c r="O67" i="1"/>
  <c r="O693" i="1"/>
  <c r="O729" i="1"/>
  <c r="O92" i="1"/>
  <c r="O85" i="1"/>
  <c r="O255" i="1"/>
  <c r="O445" i="1"/>
  <c r="O479" i="1"/>
  <c r="O145" i="1"/>
  <c r="O669" i="1"/>
  <c r="O183" i="1"/>
  <c r="O524" i="1"/>
  <c r="O414" i="1"/>
  <c r="O362" i="1"/>
  <c r="O741" i="1"/>
  <c r="O645" i="1"/>
  <c r="O458" i="1"/>
  <c r="O169" i="1"/>
  <c r="O594" i="1"/>
  <c r="O154" i="1"/>
  <c r="O712" i="1"/>
  <c r="O810" i="1"/>
  <c r="O646" i="1"/>
  <c r="O606" i="1"/>
  <c r="O575" i="1"/>
  <c r="O663" i="1"/>
  <c r="O74" i="1"/>
  <c r="O710" i="1"/>
  <c r="O373" i="1"/>
  <c r="O338" i="1"/>
  <c r="O583" i="1"/>
  <c r="O441" i="1"/>
  <c r="O58" i="1"/>
  <c r="O793" i="1"/>
  <c r="O529" i="1"/>
  <c r="O621" i="1"/>
  <c r="O476" i="1"/>
  <c r="O569" i="1"/>
  <c r="O94" i="1"/>
  <c r="O809" i="1"/>
  <c r="O375" i="1"/>
  <c r="O436" i="1"/>
  <c r="O615" i="1"/>
  <c r="O464" i="1"/>
  <c r="O833" i="1"/>
  <c r="O283" i="1"/>
  <c r="O507" i="1"/>
  <c r="O421" i="1"/>
  <c r="O835" i="1"/>
  <c r="O706" i="1"/>
  <c r="O39" i="1"/>
  <c r="O227" i="1"/>
  <c r="O48" i="1"/>
  <c r="O451" i="1"/>
  <c r="O782" i="1"/>
  <c r="O321" i="1"/>
  <c r="O76" i="1"/>
  <c r="O115" i="1"/>
  <c r="O320" i="1"/>
  <c r="O503" i="1"/>
  <c r="O508" i="1"/>
  <c r="O546" i="1"/>
  <c r="O798" i="1"/>
  <c r="O269" i="1"/>
  <c r="O399" i="1"/>
  <c r="O562" i="1"/>
  <c r="O126" i="1"/>
  <c r="O610" i="1"/>
  <c r="O142" i="1"/>
  <c r="O709" i="1"/>
  <c r="O603" i="1"/>
  <c r="O559" i="1"/>
  <c r="O517" i="1"/>
  <c r="O759" i="1"/>
  <c r="O816" i="1"/>
  <c r="O807" i="1"/>
  <c r="O589" i="1"/>
  <c r="O355" i="1"/>
  <c r="O750" i="1"/>
  <c r="O425" i="1"/>
  <c r="O536" i="1"/>
  <c r="O647" i="1"/>
  <c r="O778" i="1"/>
  <c r="O758" i="1"/>
  <c r="O662" i="1"/>
  <c r="O714" i="1"/>
  <c r="O570" i="1"/>
  <c r="O363" i="1"/>
  <c r="O437" i="1"/>
  <c r="O318" i="1"/>
  <c r="O802" i="1"/>
  <c r="O217" i="1"/>
  <c r="O405" i="1"/>
  <c r="O727" i="1"/>
  <c r="O746" i="1"/>
  <c r="O590" i="1"/>
  <c r="O285" i="1"/>
  <c r="O580" i="1"/>
  <c r="O136" i="1"/>
  <c r="O431" i="1"/>
  <c r="O494" i="1"/>
  <c r="O484" i="1"/>
  <c r="O667" i="1"/>
  <c r="O819" i="1"/>
  <c r="O120" i="1"/>
  <c r="O694" i="1"/>
  <c r="O549" i="1"/>
  <c r="O812" i="1"/>
  <c r="O627" i="1"/>
  <c r="O814" i="1"/>
  <c r="O330" i="1"/>
  <c r="O266" i="1"/>
  <c r="O512" i="1"/>
  <c r="O576" i="1"/>
  <c r="O380" i="1"/>
  <c r="O467" i="1"/>
  <c r="O482" i="1"/>
  <c r="O78" i="1"/>
  <c r="O801" i="1"/>
  <c r="O361" i="1"/>
  <c r="O412" i="1"/>
  <c r="O434" i="1"/>
  <c r="O438" i="1"/>
  <c r="O707" i="1"/>
  <c r="O564" i="1"/>
  <c r="O732" i="1"/>
  <c r="O586" i="1"/>
  <c r="O82" i="1"/>
  <c r="O150" i="1"/>
  <c r="O345" i="1"/>
  <c r="O813" i="1"/>
  <c r="O700" i="1"/>
  <c r="O821" i="1"/>
  <c r="O582" i="1"/>
  <c r="O79" i="1"/>
  <c r="O617" i="1"/>
  <c r="O619" i="1"/>
  <c r="O395" i="1"/>
  <c r="O36" i="1"/>
  <c r="O118" i="1"/>
  <c r="O443" i="1"/>
  <c r="O543" i="1"/>
  <c r="O478" i="1"/>
  <c r="O210" i="1"/>
  <c r="O760" i="1"/>
  <c r="O509" i="1"/>
  <c r="O547" i="1"/>
  <c r="O784" i="1"/>
  <c r="O773" i="1"/>
  <c r="O519" i="1"/>
  <c r="O401" i="1"/>
  <c r="O817" i="1"/>
  <c r="O764" i="1"/>
  <c r="O397" i="1"/>
  <c r="O86" i="1"/>
  <c r="O488" i="1"/>
  <c r="O457" i="1"/>
  <c r="O718" i="1"/>
  <c r="O386" i="1"/>
  <c r="O692" i="1"/>
  <c r="O531" i="1"/>
  <c r="O780" i="1"/>
  <c r="O156" i="1"/>
  <c r="O755" i="1"/>
  <c r="O825" i="1"/>
  <c r="O31" i="1"/>
  <c r="O756" i="1"/>
  <c r="O59" i="1"/>
  <c r="O424" i="1"/>
  <c r="O551" i="1"/>
  <c r="O592" i="1"/>
  <c r="O628" i="1"/>
  <c r="O682" i="1"/>
  <c r="O62" i="1"/>
  <c r="O497" i="1"/>
  <c r="O481" i="1"/>
  <c r="O455" i="1"/>
  <c r="O548" i="1"/>
  <c r="O785" i="1"/>
  <c r="O117" i="1"/>
  <c r="O834" i="1"/>
  <c r="O41" i="1"/>
  <c r="O369" i="1"/>
  <c r="O435" i="1"/>
  <c r="O298" i="1"/>
  <c r="O506" i="1"/>
  <c r="O46" i="1"/>
  <c r="O609" i="1"/>
  <c r="O165" i="1"/>
  <c r="O232" i="1"/>
  <c r="O367" i="1"/>
  <c r="O593" i="1"/>
  <c r="O526" i="1"/>
  <c r="O544" i="1"/>
  <c r="O588" i="1"/>
  <c r="O601" i="1"/>
  <c r="O630" i="1"/>
  <c r="O633" i="1"/>
  <c r="O541" i="1"/>
  <c r="O748" i="1"/>
  <c r="O733" i="1"/>
  <c r="O683" i="1"/>
  <c r="O470" i="1"/>
  <c r="O573" i="1"/>
  <c r="O688" i="1"/>
  <c r="O284" i="1"/>
  <c r="O148" i="1"/>
  <c r="O155" i="1"/>
  <c r="O675" i="1"/>
  <c r="O81" i="1"/>
  <c r="O274" i="1"/>
  <c r="O599" i="1"/>
  <c r="O477" i="1"/>
  <c r="O381" i="1"/>
  <c r="O715" i="1"/>
  <c r="O153" i="1"/>
  <c r="O409" i="1"/>
  <c r="O37" i="1"/>
  <c r="O446" i="1"/>
  <c r="O71" i="1"/>
  <c r="O681" i="1"/>
  <c r="O736" i="1"/>
  <c r="O604" i="1"/>
  <c r="O389" i="1"/>
  <c r="O811" i="1"/>
  <c r="O625" i="1"/>
  <c r="O722" i="1"/>
  <c r="O393" i="1"/>
  <c r="O701" i="1"/>
  <c r="O799" i="1"/>
  <c r="O735" i="1"/>
  <c r="O838" i="1"/>
  <c r="O278" i="1"/>
  <c r="O496" i="1"/>
  <c r="O426" i="1"/>
  <c r="O472" i="1"/>
  <c r="O376" i="1"/>
  <c r="O703" i="1"/>
  <c r="O513" i="1"/>
  <c r="O554" i="1"/>
  <c r="O382" i="1"/>
  <c r="O691" i="1"/>
  <c r="O822" i="1"/>
  <c r="O659" i="1"/>
  <c r="O122" i="1"/>
  <c r="O440" i="1"/>
  <c r="O652" i="1"/>
  <c r="O568" i="1"/>
  <c r="O613" i="1"/>
  <c r="O730" i="1"/>
  <c r="O574" i="1"/>
  <c r="O830" i="1"/>
  <c r="O396" i="1"/>
  <c r="O738" i="1"/>
  <c r="O725" i="1"/>
  <c r="O102" i="1"/>
  <c r="O242" i="1"/>
  <c r="O350" i="1"/>
  <c r="O724" i="1"/>
  <c r="O310" i="1"/>
  <c r="O403" i="1"/>
  <c r="O789" i="1"/>
  <c r="O56" i="1"/>
  <c r="O493" i="1"/>
  <c r="O75" i="1"/>
  <c r="O313" i="1"/>
  <c r="O390" i="1"/>
  <c r="O705" i="1"/>
  <c r="O775" i="1"/>
  <c r="O535" i="1"/>
  <c r="O265" i="1"/>
  <c r="O679" i="1"/>
  <c r="O21" i="1"/>
  <c r="O469" i="1"/>
  <c r="O600" i="1"/>
  <c r="O624" i="1"/>
  <c r="O38" i="1"/>
  <c r="O597" i="1"/>
  <c r="O448" i="1"/>
  <c r="O769" i="1"/>
  <c r="O666" i="1"/>
  <c r="O767" i="1"/>
  <c r="O504" i="1"/>
  <c r="O100" i="1"/>
  <c r="O135" i="1"/>
  <c r="O256" i="1"/>
  <c r="O57" i="1"/>
  <c r="O614" i="1"/>
  <c r="O371" i="1"/>
  <c r="O292" i="1"/>
  <c r="O740" i="1"/>
  <c r="O462" i="1"/>
  <c r="O744" i="1"/>
  <c r="O520" i="1"/>
  <c r="O356" i="1"/>
  <c r="O545" i="1"/>
  <c r="O792" i="1"/>
  <c r="O717" i="1"/>
  <c r="O490" i="1"/>
  <c r="O293" i="1"/>
  <c r="O533" i="1"/>
  <c r="O578" i="1"/>
  <c r="O743" i="1"/>
  <c r="O719" i="1"/>
  <c r="O648" i="1"/>
  <c r="O65" i="1"/>
  <c r="O650" i="1"/>
  <c r="O591" i="1"/>
  <c r="O668" i="1"/>
  <c r="O770" i="1"/>
  <c r="O643" i="1"/>
  <c r="O27" i="1"/>
  <c r="O61" i="1"/>
  <c r="O84" i="1"/>
  <c r="O631" i="1"/>
  <c r="O158" i="1"/>
  <c r="O452" i="1"/>
  <c r="O407" i="1"/>
  <c r="O432" i="1"/>
  <c r="O515" i="1"/>
  <c r="O428" i="1"/>
  <c r="O489" i="1"/>
  <c r="O686" i="1"/>
  <c r="O800" i="1"/>
  <c r="O68" i="1"/>
  <c r="O713" i="1"/>
  <c r="O411" i="1"/>
  <c r="O492" i="1"/>
  <c r="O831" i="1"/>
  <c r="O394" i="1"/>
  <c r="O282" i="1"/>
  <c r="O439" i="1"/>
  <c r="O77" i="1"/>
  <c r="O521" i="1"/>
  <c r="O95" i="1"/>
  <c r="O473" i="1"/>
  <c r="O416" i="1"/>
  <c r="O461" i="1"/>
  <c r="O174" i="1"/>
  <c r="O89" i="1"/>
  <c r="O70" i="1"/>
  <c r="O721" i="1"/>
  <c r="O828" i="1"/>
  <c r="O124" i="1"/>
  <c r="O420" i="1"/>
  <c r="O556" i="1"/>
  <c r="O794" i="1"/>
  <c r="O522" i="1"/>
  <c r="O422" i="1"/>
  <c r="O454" i="1"/>
  <c r="O433" i="1"/>
  <c r="O99" i="1"/>
  <c r="O795" i="1"/>
  <c r="O527" i="1"/>
  <c r="O514" i="1"/>
  <c r="O629" i="1"/>
  <c r="O761" i="1"/>
  <c r="O487" i="1"/>
  <c r="O820" i="1"/>
  <c r="O697" i="1"/>
  <c r="O106" i="1"/>
  <c r="O44" i="1"/>
  <c r="O391" i="1"/>
  <c r="O670" i="1"/>
  <c r="O739" i="1"/>
  <c r="O377" i="1"/>
  <c r="O818" i="1"/>
  <c r="O45" i="1"/>
  <c r="O542" i="1"/>
  <c r="O498" i="1"/>
  <c r="O787" i="1"/>
  <c r="O505" i="1"/>
  <c r="O587" i="1"/>
  <c r="O384" i="1"/>
  <c r="O766" i="1"/>
  <c r="O637" i="1"/>
  <c r="O91" i="1"/>
  <c r="O366" i="1"/>
  <c r="O777" i="1"/>
  <c r="O605" i="1"/>
  <c r="O640" i="1"/>
  <c r="O368" i="1"/>
  <c r="O704" i="1"/>
  <c r="O398" i="1"/>
  <c r="O791" i="1"/>
  <c r="O806" i="1"/>
  <c r="O374" i="1"/>
  <c r="O826" i="1"/>
  <c r="O146" i="1"/>
  <c r="O618" i="1"/>
  <c r="O698" i="1"/>
  <c r="O233" i="1"/>
  <c r="O243" i="1"/>
  <c r="O553" i="1"/>
  <c r="O656" i="1"/>
  <c r="O387" i="1"/>
  <c r="O728" i="1"/>
  <c r="O275" i="1"/>
  <c r="O552" i="1"/>
  <c r="O673" i="1"/>
  <c r="O112" i="1"/>
  <c r="O224" i="1"/>
  <c r="O768" i="1"/>
  <c r="O579" i="1"/>
  <c r="O119" i="1"/>
  <c r="O776" i="1"/>
  <c r="O261" i="1"/>
  <c r="O742" i="1"/>
  <c r="O60" i="1"/>
  <c r="O152" i="1"/>
  <c r="O419" i="1"/>
  <c r="O385" i="1"/>
  <c r="O427" i="1"/>
  <c r="O572" i="1"/>
  <c r="O360" i="1"/>
  <c r="O781" i="1"/>
  <c r="O680" i="1"/>
  <c r="O442" i="1"/>
  <c r="O55" i="1"/>
  <c r="O585" i="1"/>
  <c r="C16" i="1"/>
  <c r="D18" i="1" s="1"/>
  <c r="N780" i="1"/>
  <c r="I780" i="1"/>
  <c r="O34" i="1" l="1"/>
  <c r="O69" i="1"/>
  <c r="O49" i="1"/>
  <c r="O26" i="1"/>
  <c r="O87" i="1"/>
  <c r="O25" i="1"/>
  <c r="O116" i="1"/>
  <c r="O308" i="1"/>
  <c r="O144" i="1"/>
  <c r="O291" i="1"/>
  <c r="O319" i="1"/>
  <c r="O121" i="1"/>
  <c r="O149" i="1"/>
  <c r="O40" i="1"/>
  <c r="O130" i="1"/>
  <c r="O90" i="1"/>
  <c r="O43" i="1"/>
  <c r="O114" i="1"/>
  <c r="O22" i="1"/>
  <c r="C15" i="1"/>
  <c r="C18" i="1" s="1"/>
  <c r="O167" i="1"/>
  <c r="O160" i="1"/>
  <c r="O268" i="1"/>
  <c r="F18" i="1" l="1"/>
  <c r="F19" i="1" s="1"/>
</calcChain>
</file>

<file path=xl/sharedStrings.xml><?xml version="1.0" encoding="utf-8"?>
<sst xmlns="http://schemas.openxmlformats.org/spreadsheetml/2006/main" count="7029" uniqueCount="2122">
  <si>
    <t>UX UMa / gsc 3469-1302</t>
  </si>
  <si>
    <t>(Checked with TomCat = period search program).</t>
  </si>
  <si>
    <t>System Type:</t>
  </si>
  <si>
    <t>EA/WD+NL</t>
  </si>
  <si>
    <t>What a mess!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</si>
  <si>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</si>
  <si>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</si>
  <si>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</si>
  <si>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</si>
  <si>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</si>
  <si>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</si>
  <si>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</si>
  <si>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</si>
  <si>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</si>
  <si>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</si>
  <si>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</si>
  <si>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</si>
  <si>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</si>
  <si>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</si>
  <si>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</si>
  <si>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</si>
  <si>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</si>
  <si>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</si>
  <si>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</si>
  <si>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</si>
  <si>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</si>
  <si>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</si>
  <si>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</si>
  <si>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</si>
  <si>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</si>
  <si>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</si>
  <si>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</si>
  <si>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</si>
  <si>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</si>
  <si>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</si>
  <si>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</si>
  <si>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</si>
  <si>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</si>
  <si>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</si>
  <si>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OEJV</t>
  </si>
  <si>
    <t>S6</t>
  </si>
  <si>
    <t>Lin Fit</t>
  </si>
  <si>
    <t>Q. Fit</t>
  </si>
  <si>
    <t>Date</t>
  </si>
  <si>
    <t> PZ 4.196 </t>
  </si>
  <si>
    <t>I</t>
  </si>
  <si>
    <t> PZ 5.128 </t>
  </si>
  <si>
    <t> PSMO 12.1 </t>
  </si>
  <si>
    <t> APJ 120.291 </t>
  </si>
  <si>
    <t> APJ 138.170 </t>
  </si>
  <si>
    <t>GCVS 4</t>
  </si>
  <si>
    <t> AN 288.72 </t>
  </si>
  <si>
    <t>BAVM 15 </t>
  </si>
  <si>
    <t> BRNO 6 </t>
  </si>
  <si>
    <t> BRNO 5 </t>
  </si>
  <si>
    <t>IBVS 0187</t>
  </si>
  <si>
    <t>IBVS 0298</t>
  </si>
  <si>
    <t> BRNO 9 </t>
  </si>
  <si>
    <t>IBVS 0394</t>
  </si>
  <si>
    <t>IBVS 0775</t>
  </si>
  <si>
    <t>IBVS 0501</t>
  </si>
  <si>
    <t> BRNO 12 </t>
  </si>
  <si>
    <t> APJ 190.637 </t>
  </si>
  <si>
    <t> BRNO 14 </t>
  </si>
  <si>
    <t>Bull.8</t>
  </si>
  <si>
    <t>Bull.9</t>
  </si>
  <si>
    <t>Bull.10</t>
  </si>
  <si>
    <t>Bull.11</t>
  </si>
  <si>
    <t>Bull.13</t>
  </si>
  <si>
    <t>Bull.14</t>
  </si>
  <si>
    <t>Bull.15</t>
  </si>
  <si>
    <t>Bull.16</t>
  </si>
  <si>
    <t>Bull.18</t>
  </si>
  <si>
    <t>Bull.19</t>
  </si>
  <si>
    <t>IBVS 1187</t>
  </si>
  <si>
    <t>Bull.20</t>
  </si>
  <si>
    <t>Bull.22</t>
  </si>
  <si>
    <t> PASP 88.8 </t>
  </si>
  <si>
    <t>Bull.23</t>
  </si>
  <si>
    <t>Bull.26</t>
  </si>
  <si>
    <t>IBVS 1128</t>
  </si>
  <si>
    <t>??</t>
  </si>
  <si>
    <t> PASP 90.446 </t>
  </si>
  <si>
    <t>Bull.27</t>
  </si>
  <si>
    <t> BRNO 21 </t>
  </si>
  <si>
    <t>Bull.28</t>
  </si>
  <si>
    <t>Bull.29</t>
  </si>
  <si>
    <t>Bull.31</t>
  </si>
  <si>
    <t> AOEB 2 </t>
  </si>
  <si>
    <t>AAVSO 2</t>
  </si>
  <si>
    <t>Bull.32</t>
  </si>
  <si>
    <t>Bull.33</t>
  </si>
  <si>
    <t>Bull.34</t>
  </si>
  <si>
    <t>Bull.35</t>
  </si>
  <si>
    <t>Bull.37</t>
  </si>
  <si>
    <t> PASP 103.258 </t>
  </si>
  <si>
    <t> BBS 37 </t>
  </si>
  <si>
    <t>IBVS 1468</t>
  </si>
  <si>
    <t>Bull.38</t>
  </si>
  <si>
    <t>Bull.39</t>
  </si>
  <si>
    <t>Bull.41</t>
  </si>
  <si>
    <t> BRNO 23 </t>
  </si>
  <si>
    <t> AJ 85.562 </t>
  </si>
  <si>
    <t>Bull.42</t>
  </si>
  <si>
    <t>Bull.43</t>
  </si>
  <si>
    <t>Bull.44</t>
  </si>
  <si>
    <t>Bull.46</t>
  </si>
  <si>
    <t>Bull.47</t>
  </si>
  <si>
    <t>Bull.48</t>
  </si>
  <si>
    <t>Bull.49</t>
  </si>
  <si>
    <t>Bull.50</t>
  </si>
  <si>
    <t>Bull.51</t>
  </si>
  <si>
    <t>Bull.52</t>
  </si>
  <si>
    <t>Bull.53</t>
  </si>
  <si>
    <t> BRNO 26 </t>
  </si>
  <si>
    <t>Bull.54</t>
  </si>
  <si>
    <t>Bull.55</t>
  </si>
  <si>
    <t> BBS 56/100 </t>
  </si>
  <si>
    <t>Bull.56</t>
  </si>
  <si>
    <t>Bull.57</t>
  </si>
  <si>
    <t>Bull.58</t>
  </si>
  <si>
    <t>Bull.59</t>
  </si>
  <si>
    <t>Bull.60</t>
  </si>
  <si>
    <t>Bull.61</t>
  </si>
  <si>
    <t>Bull.64</t>
  </si>
  <si>
    <t>Bull.65</t>
  </si>
  <si>
    <t>Bull.66</t>
  </si>
  <si>
    <t>Bull.70</t>
  </si>
  <si>
    <t>Bull.71</t>
  </si>
  <si>
    <t>Bull.72</t>
  </si>
  <si>
    <t>Bull.73</t>
  </si>
  <si>
    <t>Bull.74</t>
  </si>
  <si>
    <t>Bull.75</t>
  </si>
  <si>
    <t>Bull.76</t>
  </si>
  <si>
    <t>Bull.77</t>
  </si>
  <si>
    <t> BRNO 27 </t>
  </si>
  <si>
    <t>Bull.79</t>
  </si>
  <si>
    <t> BBS 80 </t>
  </si>
  <si>
    <t>Bull.80</t>
  </si>
  <si>
    <t> BRNO 28 </t>
  </si>
  <si>
    <t>Bull.82</t>
  </si>
  <si>
    <t>Bull.83</t>
  </si>
  <si>
    <t>VSB 47 </t>
  </si>
  <si>
    <t>Bull.84</t>
  </si>
  <si>
    <t>Bull.86</t>
  </si>
  <si>
    <t>Bull.88</t>
  </si>
  <si>
    <t> BRNO 30 </t>
  </si>
  <si>
    <t>Bull.90</t>
  </si>
  <si>
    <t>Bull.91</t>
  </si>
  <si>
    <t>Bull.92</t>
  </si>
  <si>
    <t>Bull.93</t>
  </si>
  <si>
    <t>Bull.94</t>
  </si>
  <si>
    <t>Bull.95</t>
  </si>
  <si>
    <t>Bull.96</t>
  </si>
  <si>
    <t>Bull.97</t>
  </si>
  <si>
    <t>Bull.98</t>
  </si>
  <si>
    <t>Bull.100</t>
  </si>
  <si>
    <t> IAPP 56.1 </t>
  </si>
  <si>
    <t>Bull.101</t>
  </si>
  <si>
    <t>IBVS 4122</t>
  </si>
  <si>
    <t>Bull.103</t>
  </si>
  <si>
    <t>Bull.104</t>
  </si>
  <si>
    <t>Bull.106</t>
  </si>
  <si>
    <t>Bull.108</t>
  </si>
  <si>
    <t>AAVSO 5</t>
  </si>
  <si>
    <t>Bull.109</t>
  </si>
  <si>
    <t>Bull.111</t>
  </si>
  <si>
    <t>Bull.112</t>
  </si>
  <si>
    <t> BRNO 32 </t>
  </si>
  <si>
    <t>Bull.114</t>
  </si>
  <si>
    <t>Bull.115</t>
  </si>
  <si>
    <t>Bull.116</t>
  </si>
  <si>
    <t>Bull.117</t>
  </si>
  <si>
    <t>Bull.118</t>
  </si>
  <si>
    <t> BBS 119 </t>
  </si>
  <si>
    <t>IBVS 5263</t>
  </si>
  <si>
    <t> BBS 120 </t>
  </si>
  <si>
    <t>IBVS 4912</t>
  </si>
  <si>
    <t> AOEB 7 </t>
  </si>
  <si>
    <t> BBS 121 </t>
  </si>
  <si>
    <t> BBS 122 </t>
  </si>
  <si>
    <t>II</t>
  </si>
  <si>
    <t> BBS 123 </t>
  </si>
  <si>
    <t> BBS 124 </t>
  </si>
  <si>
    <t>IBVS 5296</t>
  </si>
  <si>
    <t> BBS 125 </t>
  </si>
  <si>
    <t> BBS 127 </t>
  </si>
  <si>
    <t> AOEB 10 </t>
  </si>
  <si>
    <t> BBS 128 </t>
  </si>
  <si>
    <t>IBVS 5438</t>
  </si>
  <si>
    <t>VSB 42 </t>
  </si>
  <si>
    <t>IBVS 5493</t>
  </si>
  <si>
    <t>IBVS 5543</t>
  </si>
  <si>
    <t>OEJV 0074</t>
  </si>
  <si>
    <t>IBVS 5741</t>
  </si>
  <si>
    <t>VSB 44 </t>
  </si>
  <si>
    <t>OEJV 0003</t>
  </si>
  <si>
    <t>IBVS 5657</t>
  </si>
  <si>
    <t> AOEB 12 </t>
  </si>
  <si>
    <t>2013JAVSO..41..328</t>
  </si>
  <si>
    <t>VSB 45 </t>
  </si>
  <si>
    <t>OEJV 0107 </t>
  </si>
  <si>
    <t>OEJV 0107</t>
  </si>
  <si>
    <t>IBVS 5820</t>
  </si>
  <si>
    <t>IBVS 5781</t>
  </si>
  <si>
    <t>IBVS 5898</t>
  </si>
  <si>
    <t>OEJV 116</t>
  </si>
  <si>
    <t>JAVSO..36..171</t>
  </si>
  <si>
    <t>JAVSO..36..186</t>
  </si>
  <si>
    <t>VSB 48 </t>
  </si>
  <si>
    <t>IBVS 5874</t>
  </si>
  <si>
    <t>JAVSO..37...44</t>
  </si>
  <si>
    <t>VSB 50 </t>
  </si>
  <si>
    <t>JAVSO..38...85</t>
  </si>
  <si>
    <t>IBVS 5894</t>
  </si>
  <si>
    <t>JAVSO..39...94</t>
  </si>
  <si>
    <t>JAVSO..39..177</t>
  </si>
  <si>
    <t>IBVS 5992</t>
  </si>
  <si>
    <t>JAVSO..40....1</t>
  </si>
  <si>
    <t>JAVSO..40..975</t>
  </si>
  <si>
    <t>JAVSO..41..122</t>
  </si>
  <si>
    <t>IBVS 6029</t>
  </si>
  <si>
    <t>JAVSO..42..426</t>
  </si>
  <si>
    <t>JAVSO..41..328</t>
  </si>
  <si>
    <t>OEJV 0168</t>
  </si>
  <si>
    <t> JAAVSO 43-1 </t>
  </si>
  <si>
    <t>IBVS 6092</t>
  </si>
  <si>
    <t>JAVSO..44…69</t>
  </si>
  <si>
    <t>JAVSO..44..164</t>
  </si>
  <si>
    <t>JAVSO..43...77</t>
  </si>
  <si>
    <t>JAVSO..45..215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</si>
  <si>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</si>
  <si>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</si>
  <si>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</si>
  <si>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</si>
  <si>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</si>
  <si>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</si>
  <si>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</si>
  <si>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</si>
  <si>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</si>
  <si>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</si>
  <si>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</si>
  <si>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2439265.4004 </t>
  </si>
  <si>
    <t> 19.05.1966 21:36 </t>
  </si>
  <si>
    <t> -0.0030 </t>
  </si>
  <si>
    <t>F </t>
  </si>
  <si>
    <t> I.Todoran </t>
  </si>
  <si>
    <t>IBVS 187 </t>
  </si>
  <si>
    <t>2439268.3546 </t>
  </si>
  <si>
    <t> 22.05.1966 20:30 </t>
  </si>
  <si>
    <t> 0.0011 </t>
  </si>
  <si>
    <t>2439277.4003 </t>
  </si>
  <si>
    <t> 31.05.1966 21:36 </t>
  </si>
  <si>
    <t> -0.0000 </t>
  </si>
  <si>
    <t>2439285.4640 </t>
  </si>
  <si>
    <t> 08.06.1966 23:08 </t>
  </si>
  <si>
    <t> 0.0001 </t>
  </si>
  <si>
    <t>2439291.3650 </t>
  </si>
  <si>
    <t> 14.06.1966 20:45 </t>
  </si>
  <si>
    <t> 0.0010 </t>
  </si>
  <si>
    <t>2440600.605 </t>
  </si>
  <si>
    <t> 14.01.1970 02:31 </t>
  </si>
  <si>
    <t> 0.000 </t>
  </si>
  <si>
    <t>IBVS 775 </t>
  </si>
  <si>
    <t>2440653.506 </t>
  </si>
  <si>
    <t> 08.03.1970 00:08 </t>
  </si>
  <si>
    <t> -0.003 </t>
  </si>
  <si>
    <t>2440656.455 </t>
  </si>
  <si>
    <t> 10.03.1970 22:55 </t>
  </si>
  <si>
    <t> -0.004 </t>
  </si>
  <si>
    <t>2441722.612 </t>
  </si>
  <si>
    <t> 09.02.1973 02:41 </t>
  </si>
  <si>
    <t> -0.002 </t>
  </si>
  <si>
    <t>V </t>
  </si>
  <si>
    <t> K.Locher </t>
  </si>
  <si>
    <t> BBS 8 </t>
  </si>
  <si>
    <t>2441741.496 </t>
  </si>
  <si>
    <t> 27.02.1973 23:54 </t>
  </si>
  <si>
    <t> 0.001 </t>
  </si>
  <si>
    <t>2441742.675 </t>
  </si>
  <si>
    <t> 01.03.1973 04:12 </t>
  </si>
  <si>
    <t>2441751.527 </t>
  </si>
  <si>
    <t> 10.03.1973 00:38 </t>
  </si>
  <si>
    <t> 0.002 </t>
  </si>
  <si>
    <t>2441752.509 </t>
  </si>
  <si>
    <t> 11.03.1973 00:12 </t>
  </si>
  <si>
    <t>2441753.493 </t>
  </si>
  <si>
    <t> 11.03.1973 23:49 </t>
  </si>
  <si>
    <t>2441763.328 </t>
  </si>
  <si>
    <t> 21.03.1973 19:52 </t>
  </si>
  <si>
    <t> 0.003 </t>
  </si>
  <si>
    <t>2441766.473 </t>
  </si>
  <si>
    <t> 24.03.1973 23:21 </t>
  </si>
  <si>
    <t>2441778.470 </t>
  </si>
  <si>
    <t> 05.04.1973 23:16 </t>
  </si>
  <si>
    <t> BBS 9 </t>
  </si>
  <si>
    <t>2441794.400 </t>
  </si>
  <si>
    <t> 21.04.1973 21:36 </t>
  </si>
  <si>
    <t>2441795.383 </t>
  </si>
  <si>
    <t> 22.04.1973 21:11 </t>
  </si>
  <si>
    <t>2441796.367 </t>
  </si>
  <si>
    <t> 23.04.1973 20:48 </t>
  </si>
  <si>
    <t>2441806.399 </t>
  </si>
  <si>
    <t> 03.05.1973 21:34 </t>
  </si>
  <si>
    <t>2441808.364 </t>
  </si>
  <si>
    <t> 05.05.1973 20:44 </t>
  </si>
  <si>
    <t>2441829.407 </t>
  </si>
  <si>
    <t> 26.05.1973 21:46 </t>
  </si>
  <si>
    <t>2441830.390 </t>
  </si>
  <si>
    <t> 27.05.1973 21:21 </t>
  </si>
  <si>
    <t> -0.000 </t>
  </si>
  <si>
    <t>2441837.471 </t>
  </si>
  <si>
    <t> 03.06.1973 23:18 </t>
  </si>
  <si>
    <t> BBS 10 </t>
  </si>
  <si>
    <t>2441845.535 </t>
  </si>
  <si>
    <t> 12.06.1973 00:50 </t>
  </si>
  <si>
    <t>2441853.403 </t>
  </si>
  <si>
    <t> 19.06.1973 21:40 </t>
  </si>
  <si>
    <t>2441859.498 </t>
  </si>
  <si>
    <t> 25.06.1973 23:57 </t>
  </si>
  <si>
    <t>2441860.480 </t>
  </si>
  <si>
    <t> 26.06.1973 23:31 </t>
  </si>
  <si>
    <t> -0.001 </t>
  </si>
  <si>
    <t>2441864.413 </t>
  </si>
  <si>
    <t> 30.06.1973 21:54 </t>
  </si>
  <si>
    <t>2441865.400 </t>
  </si>
  <si>
    <t> 01.07.1973 21:36 </t>
  </si>
  <si>
    <t>2441901.384 </t>
  </si>
  <si>
    <t> 06.08.1973 21:12 </t>
  </si>
  <si>
    <t> -0.005 </t>
  </si>
  <si>
    <t> BBS 11 </t>
  </si>
  <si>
    <t>2441903.357 </t>
  </si>
  <si>
    <t> 08.08.1973 20:34 </t>
  </si>
  <si>
    <t>2441916.335 </t>
  </si>
  <si>
    <t> 21.08.1973 20:02 </t>
  </si>
  <si>
    <t>2442071.511 </t>
  </si>
  <si>
    <t> 24.01.1974 00:15 </t>
  </si>
  <si>
    <t> BBS 13 </t>
  </si>
  <si>
    <t>2442074.462 </t>
  </si>
  <si>
    <t> 26.01.1974 23:05 </t>
  </si>
  <si>
    <t>2442075.640 </t>
  </si>
  <si>
    <t> 28.01.1974 03:21 </t>
  </si>
  <si>
    <t>2442105.534 </t>
  </si>
  <si>
    <t> 27.02.1974 00:48 </t>
  </si>
  <si>
    <t> BBS 14 </t>
  </si>
  <si>
    <t>2442109.664 </t>
  </si>
  <si>
    <t> 03.03.1974 03:56 </t>
  </si>
  <si>
    <t>2442122.448 </t>
  </si>
  <si>
    <t> 15.03.1974 22:45 </t>
  </si>
  <si>
    <t>2442127.366 </t>
  </si>
  <si>
    <t> 20.03.1974 20:47 </t>
  </si>
  <si>
    <t>2442127.564 </t>
  </si>
  <si>
    <t> 21.03.1974 01:32 </t>
  </si>
  <si>
    <t>2442132.480 </t>
  </si>
  <si>
    <t> 25.03.1974 23:31 </t>
  </si>
  <si>
    <t>2442134.644 </t>
  </si>
  <si>
    <t> 28.03.1974 03:27 </t>
  </si>
  <si>
    <t>2442148.406 </t>
  </si>
  <si>
    <t> 10.04.1974 21:44 </t>
  </si>
  <si>
    <t> BBS 15 </t>
  </si>
  <si>
    <t>2442150.374 </t>
  </si>
  <si>
    <t> 12.04.1974 20:58 </t>
  </si>
  <si>
    <t>2442152.344 </t>
  </si>
  <si>
    <t> 14.04.1974 20:15 </t>
  </si>
  <si>
    <t>2442160.405 </t>
  </si>
  <si>
    <t> 22.04.1974 21:43 </t>
  </si>
  <si>
    <t>2442185.579 </t>
  </si>
  <si>
    <t> 18.05.1974 01:53 </t>
  </si>
  <si>
    <t>2442214.489 </t>
  </si>
  <si>
    <t> 15.06.1974 23:44 </t>
  </si>
  <si>
    <t> BBS 16 </t>
  </si>
  <si>
    <t>2442215.473 </t>
  </si>
  <si>
    <t> 16.06.1974 23:21 </t>
  </si>
  <si>
    <t>2442218.423 </t>
  </si>
  <si>
    <t> 19.06.1974 22:09 </t>
  </si>
  <si>
    <t>2442367.696 </t>
  </si>
  <si>
    <t> 16.11.1974 04:42 </t>
  </si>
  <si>
    <t> BBS 18 </t>
  </si>
  <si>
    <t>2442395.625 </t>
  </si>
  <si>
    <t> 14.12.1974 03:00 </t>
  </si>
  <si>
    <t> BBS 19 </t>
  </si>
  <si>
    <t>2442402.507 </t>
  </si>
  <si>
    <t> 21.12.1974 00:10 </t>
  </si>
  <si>
    <t>2442404.669 </t>
  </si>
  <si>
    <t> 23.12.1974 04:03 </t>
  </si>
  <si>
    <t> R.Diethelm </t>
  </si>
  <si>
    <t>2442404.670 </t>
  </si>
  <si>
    <t> 23.12.1974 04:04 </t>
  </si>
  <si>
    <t>2442424.536 </t>
  </si>
  <si>
    <t> 12.01.1975 00:51 </t>
  </si>
  <si>
    <t> BBS 20 </t>
  </si>
  <si>
    <t>2442426.500 </t>
  </si>
  <si>
    <t> 14.01.1975 00:00 </t>
  </si>
  <si>
    <t>2442509.495 </t>
  </si>
  <si>
    <t> 06.04.1975 23:52 </t>
  </si>
  <si>
    <t> BBS 22 </t>
  </si>
  <si>
    <t>2442517.362 </t>
  </si>
  <si>
    <t> 14.04.1975 20:41 </t>
  </si>
  <si>
    <t>2442521.494 </t>
  </si>
  <si>
    <t> 18.04.1975 23:51 </t>
  </si>
  <si>
    <t>2442530.346 </t>
  </si>
  <si>
    <t> 27.04.1975 20:18 </t>
  </si>
  <si>
    <t>2442540.375 </t>
  </si>
  <si>
    <t> 07.05.1975 21:00 </t>
  </si>
  <si>
    <t>2442549.421 </t>
  </si>
  <si>
    <t> 16.05.1975 22:06 </t>
  </si>
  <si>
    <t>2442551.584 </t>
  </si>
  <si>
    <t> 19.05.1975 02:00 </t>
  </si>
  <si>
    <t>2442552.568 </t>
  </si>
  <si>
    <t> 20.05.1975 01:37 </t>
  </si>
  <si>
    <t>2442561.420 </t>
  </si>
  <si>
    <t> 28.05.1975 22:04 </t>
  </si>
  <si>
    <t>2442570.464 </t>
  </si>
  <si>
    <t> 06.06.1975 23:08 </t>
  </si>
  <si>
    <t> BBS 23 </t>
  </si>
  <si>
    <t>2442571.450 </t>
  </si>
  <si>
    <t> 07.06.1975 22:48 </t>
  </si>
  <si>
    <t>2442572.433 </t>
  </si>
  <si>
    <t> 08.06.1975 22:23 </t>
  </si>
  <si>
    <t>2442596.427 </t>
  </si>
  <si>
    <t> 02.07.1975 22:14 </t>
  </si>
  <si>
    <t>2442622.389 </t>
  </si>
  <si>
    <t> 28.07.1975 21:20 </t>
  </si>
  <si>
    <t> 0.004 </t>
  </si>
  <si>
    <t>2442786.607 </t>
  </si>
  <si>
    <t> 09.01.1976 02:34 </t>
  </si>
  <si>
    <t> BBS 26 </t>
  </si>
  <si>
    <t>2442804.8971 </t>
  </si>
  <si>
    <t> 27.01.1976 09:31 </t>
  </si>
  <si>
    <t> 0.0007 </t>
  </si>
  <si>
    <t>E </t>
  </si>
  <si>
    <t>?</t>
  </si>
  <si>
    <t> G.S.Mumford </t>
  </si>
  <si>
    <t>IBVS 1128 </t>
  </si>
  <si>
    <t>2442806.8638 </t>
  </si>
  <si>
    <t> 29.01.1976 08:43 </t>
  </si>
  <si>
    <t>2442807.8471 </t>
  </si>
  <si>
    <t> 30.01.1976 08:19 </t>
  </si>
  <si>
    <t> 0.0006 </t>
  </si>
  <si>
    <t>2442837.546 </t>
  </si>
  <si>
    <t> 29.02.1976 01:06 </t>
  </si>
  <si>
    <t>2442840.496 </t>
  </si>
  <si>
    <t> 02.03.1976 23:54 </t>
  </si>
  <si>
    <t> BBS 27 </t>
  </si>
  <si>
    <t>2442842.462 </t>
  </si>
  <si>
    <t> 04.03.1976 23:05 </t>
  </si>
  <si>
    <t>2442866.456 </t>
  </si>
  <si>
    <t> 28.03.1976 22:56 </t>
  </si>
  <si>
    <t>2442867.437 </t>
  </si>
  <si>
    <t> 29.03.1976 22:29 </t>
  </si>
  <si>
    <t>2442869.405 </t>
  </si>
  <si>
    <t> 31.03.1976 21:43 </t>
  </si>
  <si>
    <t>2442869.602 </t>
  </si>
  <si>
    <t> 01.04.1976 02:26 </t>
  </si>
  <si>
    <t>2442878.649 </t>
  </si>
  <si>
    <t> 10.04.1976 03:34 </t>
  </si>
  <si>
    <t>2442879.633 </t>
  </si>
  <si>
    <t> 11.04.1976 03:11 </t>
  </si>
  <si>
    <t>2442885.335 </t>
  </si>
  <si>
    <t> 16.04.1976 20:02 </t>
  </si>
  <si>
    <t>2442886.318 </t>
  </si>
  <si>
    <t> 17.04.1976 19:37 </t>
  </si>
  <si>
    <t>2442906.576 </t>
  </si>
  <si>
    <t> 08.05.1976 01:49 </t>
  </si>
  <si>
    <t> BBS 28 </t>
  </si>
  <si>
    <t>2442907.562 </t>
  </si>
  <si>
    <t> 09.05.1976 01:29 </t>
  </si>
  <si>
    <t>2442921.525 </t>
  </si>
  <si>
    <t> 23.05.1976 00:36 </t>
  </si>
  <si>
    <t>2442948.468 </t>
  </si>
  <si>
    <t> 18.06.1976 23:13 </t>
  </si>
  <si>
    <t>2442956.532 </t>
  </si>
  <si>
    <t> 27.06.1976 00:46 </t>
  </si>
  <si>
    <t>2442957.515 </t>
  </si>
  <si>
    <t> 28.06.1976 00:21 </t>
  </si>
  <si>
    <t>2443013.368 </t>
  </si>
  <si>
    <t> 22.08.1976 20:49 </t>
  </si>
  <si>
    <t> BBS 29 </t>
  </si>
  <si>
    <t>2443139.633 </t>
  </si>
  <si>
    <t> 27.12.1976 03:11 </t>
  </si>
  <si>
    <t> BBS 31 </t>
  </si>
  <si>
    <t>2443143.961 </t>
  </si>
  <si>
    <t> 31.12.1976 11:03 </t>
  </si>
  <si>
    <t> D.Ruokonen </t>
  </si>
  <si>
    <t>2443157.726 </t>
  </si>
  <si>
    <t> 14.01.1977 05:25 </t>
  </si>
  <si>
    <t> BBS 32 </t>
  </si>
  <si>
    <t>2443161.462 </t>
  </si>
  <si>
    <t> 17.01.1977 23:05 </t>
  </si>
  <si>
    <t>2443185.654 </t>
  </si>
  <si>
    <t> 11.02.1977 03:41 </t>
  </si>
  <si>
    <t>2443188.407 </t>
  </si>
  <si>
    <t> 13.02.1977 21:46 </t>
  </si>
  <si>
    <t>2443204.731 </t>
  </si>
  <si>
    <t> 02.03.1977 05:32 </t>
  </si>
  <si>
    <t> C.Hesseltine </t>
  </si>
  <si>
    <t> G.Samolyk </t>
  </si>
  <si>
    <t>2443219.677 </t>
  </si>
  <si>
    <t> 17.03.1977 04:14 </t>
  </si>
  <si>
    <t> BBS 33 </t>
  </si>
  <si>
    <t>2443272.779 </t>
  </si>
  <si>
    <t> 09.05.1977 06:41 </t>
  </si>
  <si>
    <t>2443273.368 </t>
  </si>
  <si>
    <t> 09.05.1977 20:49 </t>
  </si>
  <si>
    <t>2443275.532 </t>
  </si>
  <si>
    <t> 12.05.1977 00:46 </t>
  </si>
  <si>
    <t>2443284.575 </t>
  </si>
  <si>
    <t> 21.05.1977 01:48 </t>
  </si>
  <si>
    <t>2443288.513 </t>
  </si>
  <si>
    <t> 25.05.1977 00:18 </t>
  </si>
  <si>
    <t>2443303.457 </t>
  </si>
  <si>
    <t> 08.06.1977 22:58 </t>
  </si>
  <si>
    <t>2443304.440 </t>
  </si>
  <si>
    <t> 09.06.1977 22:33 </t>
  </si>
  <si>
    <t>2443307.392 </t>
  </si>
  <si>
    <t> 12.06.1977 21:24 </t>
  </si>
  <si>
    <t>2443311.522 </t>
  </si>
  <si>
    <t> 17.06.1977 00:31 </t>
  </si>
  <si>
    <t>2443313.686 </t>
  </si>
  <si>
    <t> 19.06.1977 04:27 </t>
  </si>
  <si>
    <t> E.Halbach </t>
  </si>
  <si>
    <t>2443335.516 </t>
  </si>
  <si>
    <t> 11.07.1977 00:23 </t>
  </si>
  <si>
    <t> BBS 34 </t>
  </si>
  <si>
    <t>2443338.465 </t>
  </si>
  <si>
    <t> 13.07.1977 23:09 </t>
  </si>
  <si>
    <t>2443349.478 </t>
  </si>
  <si>
    <t> 24.07.1977 23:28 </t>
  </si>
  <si>
    <t>2443373.671 </t>
  </si>
  <si>
    <t> 18.08.1977 04:06 </t>
  </si>
  <si>
    <t>2443391.370 </t>
  </si>
  <si>
    <t> 04.09.1977 20:52 </t>
  </si>
  <si>
    <t> BBS 35 </t>
  </si>
  <si>
    <t>2443393.337 </t>
  </si>
  <si>
    <t> 06.09.1977 20:05 </t>
  </si>
  <si>
    <t>2443394.321 </t>
  </si>
  <si>
    <t> 07.09.1977 19:42 </t>
  </si>
  <si>
    <t>2443420.282 </t>
  </si>
  <si>
    <t> 03.10.1977 18:46 </t>
  </si>
  <si>
    <t>2443575.651 </t>
  </si>
  <si>
    <t> 08.03.1978 03:37 </t>
  </si>
  <si>
    <t>2443581.553 </t>
  </si>
  <si>
    <t> 14.03.1978 01:16 </t>
  </si>
  <si>
    <t>2443587.647 </t>
  </si>
  <si>
    <t> 20.03.1978 03:31 </t>
  </si>
  <si>
    <t>2443656.6784 </t>
  </si>
  <si>
    <t> 28.05.1978 04:16 </t>
  </si>
  <si>
    <t> -0.0013 </t>
  </si>
  <si>
    <t> Panek &amp; Zink </t>
  </si>
  <si>
    <t>IBVS 1468 </t>
  </si>
  <si>
    <t>2443663.563 </t>
  </si>
  <si>
    <t> 04.06.1978 01:30 </t>
  </si>
  <si>
    <t>2443671.430 </t>
  </si>
  <si>
    <t> 11.06.1978 22:19 </t>
  </si>
  <si>
    <t>2443673.396 </t>
  </si>
  <si>
    <t> 13.06.1978 21:30 </t>
  </si>
  <si>
    <t>2443703.489 </t>
  </si>
  <si>
    <t> 13.07.1978 23:44 </t>
  </si>
  <si>
    <t> BBS 38 </t>
  </si>
  <si>
    <t>2443755.409 </t>
  </si>
  <si>
    <t> 03.09.1978 21:48 </t>
  </si>
  <si>
    <t> BBS 39 </t>
  </si>
  <si>
    <t>2443820.900 </t>
  </si>
  <si>
    <t> 08.11.1978 09:36 </t>
  </si>
  <si>
    <t>2443852.563 </t>
  </si>
  <si>
    <t> 10.12.1978 01:30 </t>
  </si>
  <si>
    <t> BBS 41 </t>
  </si>
  <si>
    <t>2443888.555 </t>
  </si>
  <si>
    <t> 15.01.1979 01:19 </t>
  </si>
  <si>
    <t>2443917.663 </t>
  </si>
  <si>
    <t> 13.02.1979 03:54 </t>
  </si>
  <si>
    <t> BBS 42 </t>
  </si>
  <si>
    <t>2443918.643 </t>
  </si>
  <si>
    <t> 14.02.1979 03:25 </t>
  </si>
  <si>
    <t>2443920.612 </t>
  </si>
  <si>
    <t> 16.02.1979 02:41 </t>
  </si>
  <si>
    <t>2443929.461 </t>
  </si>
  <si>
    <t> 24.02.1979 23:03 </t>
  </si>
  <si>
    <t>2443931.428 </t>
  </si>
  <si>
    <t> 26.02.1979 22:16 </t>
  </si>
  <si>
    <t>2443931.429 </t>
  </si>
  <si>
    <t> 26.02.1979 22:17 </t>
  </si>
  <si>
    <t> M.Andrakakou </t>
  </si>
  <si>
    <t>2443931.431 </t>
  </si>
  <si>
    <t> 26.02.1979 22:20 </t>
  </si>
  <si>
    <t>2443948.734 </t>
  </si>
  <si>
    <t> 16.03.1979 05:36 </t>
  </si>
  <si>
    <t>2443953.653 </t>
  </si>
  <si>
    <t> 21.03.1979 03:40 </t>
  </si>
  <si>
    <t>2443955.423 </t>
  </si>
  <si>
    <t> 22.03.1979 22:09 </t>
  </si>
  <si>
    <t>2443966.438 </t>
  </si>
  <si>
    <t> 02.04.1979 22:30 </t>
  </si>
  <si>
    <t> BBS 43 </t>
  </si>
  <si>
    <t>2443968.602 </t>
  </si>
  <si>
    <t> 05.04.1979 02:26 </t>
  </si>
  <si>
    <t>2443970.765 </t>
  </si>
  <si>
    <t> 07.04.1979 06:21 </t>
  </si>
  <si>
    <t>2443977.451 </t>
  </si>
  <si>
    <t> 13.04.1979 22:49 </t>
  </si>
  <si>
    <t>2443979.415 </t>
  </si>
  <si>
    <t> 15.04.1979 21:57 </t>
  </si>
  <si>
    <t>2443983.350 </t>
  </si>
  <si>
    <t> 19.04.1979 20:24 </t>
  </si>
  <si>
    <t>2443988.463 </t>
  </si>
  <si>
    <t> 24.04.1979 23:06 </t>
  </si>
  <si>
    <t>2443992.594 </t>
  </si>
  <si>
    <t> 29.04.1979 02:15 </t>
  </si>
  <si>
    <t>2444019.538 </t>
  </si>
  <si>
    <t> 26.05.1979 00:54 </t>
  </si>
  <si>
    <t>2444022.488 </t>
  </si>
  <si>
    <t> 28.05.1979 23:42 </t>
  </si>
  <si>
    <t>2444023.472 </t>
  </si>
  <si>
    <t> 29.05.1979 23:19 </t>
  </si>
  <si>
    <t>2444036.454 </t>
  </si>
  <si>
    <t> 11.06.1979 22:53 </t>
  </si>
  <si>
    <t> BBS 44 </t>
  </si>
  <si>
    <t>2444039.400 </t>
  </si>
  <si>
    <t> 14.06.1979 21:36 </t>
  </si>
  <si>
    <t>2444045.498 </t>
  </si>
  <si>
    <t> 20.06.1979 23:57 </t>
  </si>
  <si>
    <t>2444048.448 </t>
  </si>
  <si>
    <t> 23.06.1979 22:45 </t>
  </si>
  <si>
    <t>2444051.399 </t>
  </si>
  <si>
    <t> 26.06.1979 21:34 </t>
  </si>
  <si>
    <t>2444073.425 </t>
  </si>
  <si>
    <t> 18.07.1979 22:12 </t>
  </si>
  <si>
    <t>2444087.390 </t>
  </si>
  <si>
    <t> 01.08.1979 21:21 </t>
  </si>
  <si>
    <t>2444114.332 </t>
  </si>
  <si>
    <t> 28.08.1979 19:58 </t>
  </si>
  <si>
    <t>2444220.733 </t>
  </si>
  <si>
    <t> 13.12.1979 05:35 </t>
  </si>
  <si>
    <t> BBS 46 </t>
  </si>
  <si>
    <t>2444237.843 </t>
  </si>
  <si>
    <t> 30.12.1979 08:13 </t>
  </si>
  <si>
    <t> G.Hanson </t>
  </si>
  <si>
    <t>2444237.844 </t>
  </si>
  <si>
    <t> 30.12.1979 08:15 </t>
  </si>
  <si>
    <t> G.Wedemayer </t>
  </si>
  <si>
    <t>2444277.572 </t>
  </si>
  <si>
    <t> 08.02.1980 01:43 </t>
  </si>
  <si>
    <t>2444281.504 </t>
  </si>
  <si>
    <t> 12.02.1980 00:05 </t>
  </si>
  <si>
    <t>2444284.651 </t>
  </si>
  <si>
    <t> 15.02.1980 03:37 </t>
  </si>
  <si>
    <t>2444290.551 </t>
  </si>
  <si>
    <t> 21.02.1980 01:13 </t>
  </si>
  <si>
    <t>2444303.334 </t>
  </si>
  <si>
    <t> 04.03.1980 20:00 </t>
  </si>
  <si>
    <t> BBS 47 </t>
  </si>
  <si>
    <t>2444335.392 </t>
  </si>
  <si>
    <t> 05.04.1980 21:24 </t>
  </si>
  <si>
    <t> P.Wils </t>
  </si>
  <si>
    <t>2444336.376 </t>
  </si>
  <si>
    <t> 06.04.1980 21:01 </t>
  </si>
  <si>
    <t>2444343.456 </t>
  </si>
  <si>
    <t> 13.04.1980 22:56 </t>
  </si>
  <si>
    <t>2444362.338 </t>
  </si>
  <si>
    <t> 02.05.1980 20:06 </t>
  </si>
  <si>
    <t> BBS 48 </t>
  </si>
  <si>
    <t>2444363.712 </t>
  </si>
  <si>
    <t> 04.05.1980 05:05 </t>
  </si>
  <si>
    <t>2444363.714 </t>
  </si>
  <si>
    <t> 04.05.1980 05:08 </t>
  </si>
  <si>
    <t>2444370.398 </t>
  </si>
  <si>
    <t> 10.05.1980 21:33 </t>
  </si>
  <si>
    <t>2444370.595 </t>
  </si>
  <si>
    <t> 11.05.1980 02:16 </t>
  </si>
  <si>
    <t>2444375.514 </t>
  </si>
  <si>
    <t> 16.05.1980 00:20 </t>
  </si>
  <si>
    <t>2444376.498 </t>
  </si>
  <si>
    <t> 16.05.1980 23:57 </t>
  </si>
  <si>
    <t>2444425.468 </t>
  </si>
  <si>
    <t> 04.07.1980 23:13 </t>
  </si>
  <si>
    <t> BBS 49 </t>
  </si>
  <si>
    <t>2444453.395 </t>
  </si>
  <si>
    <t> 01.08.1980 21:28 </t>
  </si>
  <si>
    <t>2444490.368 </t>
  </si>
  <si>
    <t> 07.09.1980 20:49 </t>
  </si>
  <si>
    <t> BBS 50 </t>
  </si>
  <si>
    <t>2444533.638 </t>
  </si>
  <si>
    <t> 21.10.1980 03:18 </t>
  </si>
  <si>
    <t> BBS 51 </t>
  </si>
  <si>
    <t>2444591.656 </t>
  </si>
  <si>
    <t> 18.12.1980 03:44 </t>
  </si>
  <si>
    <t> BBS 52 </t>
  </si>
  <si>
    <t>2444598.933 </t>
  </si>
  <si>
    <t> 25.12.1980 10:23 </t>
  </si>
  <si>
    <t>2444604.635 </t>
  </si>
  <si>
    <t> 31.12.1980 03:14 </t>
  </si>
  <si>
    <t>2444637.677 </t>
  </si>
  <si>
    <t> 02.02.1981 04:14 </t>
  </si>
  <si>
    <t> BBS 53 </t>
  </si>
  <si>
    <t>2444639.447 </t>
  </si>
  <si>
    <t> 03.02.1981 22:43 </t>
  </si>
  <si>
    <t> D.P.Elias </t>
  </si>
  <si>
    <t>2444645.540 </t>
  </si>
  <si>
    <t> 10.02.1981 00:57 </t>
  </si>
  <si>
    <t>2444646.528 </t>
  </si>
  <si>
    <t> 11.02.1981 00:40 </t>
  </si>
  <si>
    <t>2444647.708 </t>
  </si>
  <si>
    <t> 12.02.1981 04:59 </t>
  </si>
  <si>
    <t>2444650.656 </t>
  </si>
  <si>
    <t> 15.02.1981 03:44 </t>
  </si>
  <si>
    <t>2444672.487 </t>
  </si>
  <si>
    <t> 08.03.1981 23:41 </t>
  </si>
  <si>
    <t>2444675.634 </t>
  </si>
  <si>
    <t> 12.03.1981 03:12 </t>
  </si>
  <si>
    <t>2444690.383 </t>
  </si>
  <si>
    <t> 26.03.1981 21:11 </t>
  </si>
  <si>
    <t>2444690.582 </t>
  </si>
  <si>
    <t> 27.03.1981 01:58 </t>
  </si>
  <si>
    <t>2444693.334 </t>
  </si>
  <si>
    <t> 29.03.1981 20:00 </t>
  </si>
  <si>
    <t> BBS 54 </t>
  </si>
  <si>
    <t> D.Mourikis </t>
  </si>
  <si>
    <t>2444693.335 </t>
  </si>
  <si>
    <t> 29.03.1981 20:02 </t>
  </si>
  <si>
    <t> BBS 55 </t>
  </si>
  <si>
    <t>2444730.705 </t>
  </si>
  <si>
    <t> 06.05.1981 04:55 </t>
  </si>
  <si>
    <t>2444731.488 </t>
  </si>
  <si>
    <t> 06.05.1981 23:42 </t>
  </si>
  <si>
    <t>2444750.369 </t>
  </si>
  <si>
    <t> 25.05.1981 20:51 </t>
  </si>
  <si>
    <t>2444757.450 </t>
  </si>
  <si>
    <t> 01.06.1981 22:48 </t>
  </si>
  <si>
    <t>2444757.451 </t>
  </si>
  <si>
    <t> 01.06.1981 22:49 </t>
  </si>
  <si>
    <t>2444770.430 </t>
  </si>
  <si>
    <t> 14.06.1981 22:19 </t>
  </si>
  <si>
    <t>2444819.400 </t>
  </si>
  <si>
    <t> 02.08.1981 21:36 </t>
  </si>
  <si>
    <t> BBS 56 </t>
  </si>
  <si>
    <t>2444934.649 </t>
  </si>
  <si>
    <t> 26.11.1981 03:34 </t>
  </si>
  <si>
    <t> BBS 57 </t>
  </si>
  <si>
    <t>2444958.841 </t>
  </si>
  <si>
    <t> 20.12.1981 08:11 </t>
  </si>
  <si>
    <t>2444973.591 </t>
  </si>
  <si>
    <t> 04.01.1982 02:11 </t>
  </si>
  <si>
    <t> BBS 58 </t>
  </si>
  <si>
    <t>2445010.565 </t>
  </si>
  <si>
    <t> 10.02.1982 01:33 </t>
  </si>
  <si>
    <t> BBS 59 </t>
  </si>
  <si>
    <t>2445028.658 </t>
  </si>
  <si>
    <t> 28.02.1982 03:47 </t>
  </si>
  <si>
    <t>2445044.394 </t>
  </si>
  <si>
    <t> 15.03.1982 21:27 </t>
  </si>
  <si>
    <t>2445053.439 </t>
  </si>
  <si>
    <t> 24.03.1982 22:32 </t>
  </si>
  <si>
    <t>2445061.306 </t>
  </si>
  <si>
    <t> 01.04.1982 19:20 </t>
  </si>
  <si>
    <t> BBS 60 </t>
  </si>
  <si>
    <t>2445080.383 </t>
  </si>
  <si>
    <t> 20.04.1982 21:11 </t>
  </si>
  <si>
    <t> T.Schildknecht </t>
  </si>
  <si>
    <t>2445082.746 </t>
  </si>
  <si>
    <t> 23.04.1982 05:54 </t>
  </si>
  <si>
    <t>2445137.415 </t>
  </si>
  <si>
    <t> 16.06.1982 21:57 </t>
  </si>
  <si>
    <t> BBS 61 </t>
  </si>
  <si>
    <t>2445145.483 </t>
  </si>
  <si>
    <t> 24.06.1982 23:35 </t>
  </si>
  <si>
    <t>2445172.426 </t>
  </si>
  <si>
    <t> 21.07.1982 22:13 </t>
  </si>
  <si>
    <t>2445308.720 </t>
  </si>
  <si>
    <t> 05.12.1982 05:16 </t>
  </si>
  <si>
    <t> BBS 64 </t>
  </si>
  <si>
    <t>2445333.696 </t>
  </si>
  <si>
    <t> 30.12.1982 04:42 </t>
  </si>
  <si>
    <t>2445358.673 </t>
  </si>
  <si>
    <t> 24.01.1983 04:09 </t>
  </si>
  <si>
    <t>2445370.475 </t>
  </si>
  <si>
    <t> 04.02.1983 23:24 </t>
  </si>
  <si>
    <t> BBS 65 </t>
  </si>
  <si>
    <t>2445459.370 </t>
  </si>
  <si>
    <t> 04.05.1983 20:52 </t>
  </si>
  <si>
    <t> BBS 66 </t>
  </si>
  <si>
    <t>2445702.652 </t>
  </si>
  <si>
    <t> 03.01.1984 03:38 </t>
  </si>
  <si>
    <t> BBS 70 </t>
  </si>
  <si>
    <t>2445749.459 </t>
  </si>
  <si>
    <t> 18.02.1984 23:00 </t>
  </si>
  <si>
    <t> BBS 71 </t>
  </si>
  <si>
    <t>2445764.602 </t>
  </si>
  <si>
    <t> 05.03.1984 02:26 </t>
  </si>
  <si>
    <t>2445766.373 </t>
  </si>
  <si>
    <t> 06.03.1984 20:57 </t>
  </si>
  <si>
    <t>2445766.374 </t>
  </si>
  <si>
    <t> 06.03.1984 20:58 </t>
  </si>
  <si>
    <t> D.Knecht </t>
  </si>
  <si>
    <t>2445766.375 </t>
  </si>
  <si>
    <t> 06.03.1984 21:00 </t>
  </si>
  <si>
    <t> R.Kurer </t>
  </si>
  <si>
    <t>2445785.449 </t>
  </si>
  <si>
    <t> 25.03.1984 22:46 </t>
  </si>
  <si>
    <t>2445823.406 </t>
  </si>
  <si>
    <t> 02.05.1984 21:44 </t>
  </si>
  <si>
    <t> BBS 72 </t>
  </si>
  <si>
    <t>2445869.430 </t>
  </si>
  <si>
    <t> 17.06.1984 22:19 </t>
  </si>
  <si>
    <t>2445888.504 </t>
  </si>
  <si>
    <t> 07.07.1984 00:05 </t>
  </si>
  <si>
    <t> BBS 73 </t>
  </si>
  <si>
    <t>2446032.664 </t>
  </si>
  <si>
    <t> 28.11.1984 03:56 </t>
  </si>
  <si>
    <t> BBS 74 </t>
  </si>
  <si>
    <t>2446090.485 </t>
  </si>
  <si>
    <t> 24.01.1985 23:38 </t>
  </si>
  <si>
    <t> H.Vonder </t>
  </si>
  <si>
    <t> BBS 75 </t>
  </si>
  <si>
    <t>2446090.486 </t>
  </si>
  <si>
    <t> 24.01.1985 23:39 </t>
  </si>
  <si>
    <t> M.Rufener </t>
  </si>
  <si>
    <t>2446090.488 </t>
  </si>
  <si>
    <t> 24.01.1985 23:42 </t>
  </si>
  <si>
    <t> L.Vogt </t>
  </si>
  <si>
    <t>2446140.639 </t>
  </si>
  <si>
    <t> 16.03.1985 03:20 </t>
  </si>
  <si>
    <t> BBS 76 </t>
  </si>
  <si>
    <t>2446200.424 </t>
  </si>
  <si>
    <t> 14.05.1985 22:10 </t>
  </si>
  <si>
    <t> BBS 77 </t>
  </si>
  <si>
    <t>2446210.656 </t>
  </si>
  <si>
    <t> 25.05.1985 03:44 </t>
  </si>
  <si>
    <t>2446421.683 </t>
  </si>
  <si>
    <t> 22.12.1985 04:23 </t>
  </si>
  <si>
    <t> BBS 79 </t>
  </si>
  <si>
    <t>2446560.729 </t>
  </si>
  <si>
    <t> 10.05.1986 05:29 </t>
  </si>
  <si>
    <t>2446821.513 </t>
  </si>
  <si>
    <t> 26.01.1987 00:18 </t>
  </si>
  <si>
    <t> BBS 82 </t>
  </si>
  <si>
    <t>2446857.703 </t>
  </si>
  <si>
    <t> 03.03.1987 04:52 </t>
  </si>
  <si>
    <t>2446875.796 </t>
  </si>
  <si>
    <t> 21.03.1987 07:06 </t>
  </si>
  <si>
    <t>2446877.367 </t>
  </si>
  <si>
    <t> 22.03.1987 20:48 </t>
  </si>
  <si>
    <t> BBS 83 </t>
  </si>
  <si>
    <t>2446941.483 </t>
  </si>
  <si>
    <t> 25.05.1987 23:35 </t>
  </si>
  <si>
    <t> BBS 84 </t>
  </si>
  <si>
    <t>2447107.277 </t>
  </si>
  <si>
    <t> 07.11.1987 18:38 </t>
  </si>
  <si>
    <t> BBS 86 </t>
  </si>
  <si>
    <t>2447239.439 </t>
  </si>
  <si>
    <t> 18.03.1988 22:32 </t>
  </si>
  <si>
    <t> BBS 88 </t>
  </si>
  <si>
    <t>2447524.615 </t>
  </si>
  <si>
    <t> 29.12.1988 02:45 </t>
  </si>
  <si>
    <t> BBS 90 </t>
  </si>
  <si>
    <t>2447595.412 </t>
  </si>
  <si>
    <t> 09.03.1989 21:53 </t>
  </si>
  <si>
    <t> BBS 91 </t>
  </si>
  <si>
    <t>2447629.637 </t>
  </si>
  <si>
    <t> 13.04.1989 03:17 </t>
  </si>
  <si>
    <t>2447654.413 </t>
  </si>
  <si>
    <t> 07.05.1989 21:54 </t>
  </si>
  <si>
    <t> BBS 92 </t>
  </si>
  <si>
    <t>2447798.578 </t>
  </si>
  <si>
    <t> 29.09.1989 01:52 </t>
  </si>
  <si>
    <t>2447838.696 </t>
  </si>
  <si>
    <t> 08.11.1989 04:42 </t>
  </si>
  <si>
    <t> BBS 93 </t>
  </si>
  <si>
    <t>2447897.900 </t>
  </si>
  <si>
    <t> 06.01.1990 09:36 </t>
  </si>
  <si>
    <t>2447946.473 </t>
  </si>
  <si>
    <t> 23.02.1990 23:21 </t>
  </si>
  <si>
    <t> BBS 94 </t>
  </si>
  <si>
    <t>2448041.666 </t>
  </si>
  <si>
    <t> 30.05.1990 03:59 </t>
  </si>
  <si>
    <t>2448068.409 </t>
  </si>
  <si>
    <t> 25.06.1990 21:48 </t>
  </si>
  <si>
    <t> BBS 95 </t>
  </si>
  <si>
    <t>2448183.658 </t>
  </si>
  <si>
    <t> 19.10.1990 03:47 </t>
  </si>
  <si>
    <t> BBS 96 </t>
  </si>
  <si>
    <t>2448327.624 </t>
  </si>
  <si>
    <t> 12.03.1991 02:58 </t>
  </si>
  <si>
    <t> BBS 97 </t>
  </si>
  <si>
    <t>2448415.734 </t>
  </si>
  <si>
    <t> 08.06.1991 05:36 </t>
  </si>
  <si>
    <t>2448419.469 </t>
  </si>
  <si>
    <t> 11.06.1991 23:15 </t>
  </si>
  <si>
    <t> BBS 98 </t>
  </si>
  <si>
    <t>2448661.771 </t>
  </si>
  <si>
    <t> 09.02.1992 06:30 </t>
  </si>
  <si>
    <t>2448686.548 </t>
  </si>
  <si>
    <t> 05.03.1992 01:09 </t>
  </si>
  <si>
    <t> BBS 100 </t>
  </si>
  <si>
    <t>2448705.627 </t>
  </si>
  <si>
    <t> 24.03.1992 03:02 </t>
  </si>
  <si>
    <t>2448717.819 </t>
  </si>
  <si>
    <t> 05.04.1992 07:39 </t>
  </si>
  <si>
    <t>2448762.662 </t>
  </si>
  <si>
    <t> 20.05.1992 03:53 </t>
  </si>
  <si>
    <t>2448765.411 </t>
  </si>
  <si>
    <t> 22.05.1992 21:51 </t>
  </si>
  <si>
    <t> BBS 101 </t>
  </si>
  <si>
    <t>2448835.625 </t>
  </si>
  <si>
    <t> 01.08.1992 03:00 </t>
  </si>
  <si>
    <t>2448976.835 </t>
  </si>
  <si>
    <t> 20.12.1992 08:02 </t>
  </si>
  <si>
    <t>2449032.690 </t>
  </si>
  <si>
    <t> 14.02.1993 04:33 </t>
  </si>
  <si>
    <t> BBS 103 </t>
  </si>
  <si>
    <t>2449060.815 </t>
  </si>
  <si>
    <t> 14.03.1993 07:33 </t>
  </si>
  <si>
    <t>2449061.602 </t>
  </si>
  <si>
    <t> 15.03.1993 02:26 </t>
  </si>
  <si>
    <t>2449129.648 </t>
  </si>
  <si>
    <t> 22.05.1993 03:33 </t>
  </si>
  <si>
    <t>2449153.644 </t>
  </si>
  <si>
    <t> 15.06.1993 03:27 </t>
  </si>
  <si>
    <t>2449164.657 </t>
  </si>
  <si>
    <t> 26.06.1993 03:46 </t>
  </si>
  <si>
    <t>2449188.650 </t>
  </si>
  <si>
    <t> 20.07.1993 03:36 </t>
  </si>
  <si>
    <t>2449202.416 </t>
  </si>
  <si>
    <t> 02.08.1993 21:59 </t>
  </si>
  <si>
    <t> BBS 104 </t>
  </si>
  <si>
    <t>2449224.643 </t>
  </si>
  <si>
    <t> 25.08.1993 03:25 </t>
  </si>
  <si>
    <t>2449237.622 </t>
  </si>
  <si>
    <t> 07.09.1993 02:55 </t>
  </si>
  <si>
    <t>2449264.568 </t>
  </si>
  <si>
    <t> 04.10.1993 01:37 </t>
  </si>
  <si>
    <t>2449370.570 </t>
  </si>
  <si>
    <t> 18.01.1994 01:40 </t>
  </si>
  <si>
    <t> BBS 106 </t>
  </si>
  <si>
    <t>2449420.7233 </t>
  </si>
  <si>
    <t> 09.03.1994 05:21 </t>
  </si>
  <si>
    <t> 0.0017 </t>
  </si>
  <si>
    <t>C </t>
  </si>
  <si>
    <t>ns</t>
  </si>
  <si>
    <t> G.Lubcke </t>
  </si>
  <si>
    <t>2449460.649 </t>
  </si>
  <si>
    <t> 18.04.1994 03:34 </t>
  </si>
  <si>
    <t>2449508.832 </t>
  </si>
  <si>
    <t> 05.06.1994 07:58 </t>
  </si>
  <si>
    <t>2449743.656 </t>
  </si>
  <si>
    <t> 26.01.1995 03:44 </t>
  </si>
  <si>
    <t> BBS 108 </t>
  </si>
  <si>
    <t>2449754.670 </t>
  </si>
  <si>
    <t> 06.02.1995 04:04 </t>
  </si>
  <si>
    <t> AOEB 5 </t>
  </si>
  <si>
    <t>2449779.651 </t>
  </si>
  <si>
    <t> 03.03.1995 03:37 </t>
  </si>
  <si>
    <t>2449841.403 </t>
  </si>
  <si>
    <t> 03.05.1995 21:40 </t>
  </si>
  <si>
    <t> BBS 109 </t>
  </si>
  <si>
    <t>2449867.7561 </t>
  </si>
  <si>
    <t> 30.05.1995 06:08 </t>
  </si>
  <si>
    <t>2450073.671 </t>
  </si>
  <si>
    <t> 22.12.1995 04:06 </t>
  </si>
  <si>
    <t> BBS 111 </t>
  </si>
  <si>
    <t>2450152.734 </t>
  </si>
  <si>
    <t> 10.03.1996 05:36 </t>
  </si>
  <si>
    <t>2450183.615 </t>
  </si>
  <si>
    <t> 10.04.1996 02:45 </t>
  </si>
  <si>
    <t> 0.006 </t>
  </si>
  <si>
    <t>2450194.623 </t>
  </si>
  <si>
    <t> 21.04.1996 02:57 </t>
  </si>
  <si>
    <t> BBS 112 </t>
  </si>
  <si>
    <t>2450249.694 </t>
  </si>
  <si>
    <t> 15.06.1996 04:39 </t>
  </si>
  <si>
    <t>2450486.681 </t>
  </si>
  <si>
    <t> 07.02.1997 04:20 </t>
  </si>
  <si>
    <t> BBS 114 </t>
  </si>
  <si>
    <t>2450551.583 </t>
  </si>
  <si>
    <t> 13.04.1997 01:59 </t>
  </si>
  <si>
    <t> BBS 115 </t>
  </si>
  <si>
    <t>2450631.630 </t>
  </si>
  <si>
    <t> 02.07.1997 03:07 </t>
  </si>
  <si>
    <t> G.Chaple </t>
  </si>
  <si>
    <t>2450668.604 </t>
  </si>
  <si>
    <t> 08.08.1997 02:29 </t>
  </si>
  <si>
    <t>2450670.569 </t>
  </si>
  <si>
    <t> 10.08.1997 01:39 </t>
  </si>
  <si>
    <t>2450759.659 </t>
  </si>
  <si>
    <t> 07.11.1997 03:48 </t>
  </si>
  <si>
    <t> BBS 116 </t>
  </si>
  <si>
    <t>2450821.613 </t>
  </si>
  <si>
    <t> 08.01.1998 02:42 </t>
  </si>
  <si>
    <t> BBS 117 </t>
  </si>
  <si>
    <t>2450952.399 </t>
  </si>
  <si>
    <t> 18.05.1998 21:34 </t>
  </si>
  <si>
    <t> BBS 118 </t>
  </si>
  <si>
    <t>2450952.597 </t>
  </si>
  <si>
    <t> 19.05.1998 02:19 </t>
  </si>
  <si>
    <t>2450953.579 </t>
  </si>
  <si>
    <t> 20.05.1998 01:53 </t>
  </si>
  <si>
    <t>2451110.9164 </t>
  </si>
  <si>
    <t> 24.10.1998 09:59 </t>
  </si>
  <si>
    <t> 0.0018 </t>
  </si>
  <si>
    <t>2451160.8709 </t>
  </si>
  <si>
    <t> 13.12.1998 08:54 </t>
  </si>
  <si>
    <t>2451195.6834 </t>
  </si>
  <si>
    <t> 17.01.1999 04:24 </t>
  </si>
  <si>
    <t> 0.0035 </t>
  </si>
  <si>
    <t> M.Zejda </t>
  </si>
  <si>
    <t>IBVS 5263 </t>
  </si>
  <si>
    <t>2451256.651 </t>
  </si>
  <si>
    <t> 19.03.1999 03:37 </t>
  </si>
  <si>
    <t>2451265.6968 </t>
  </si>
  <si>
    <t> 28.03.1999 04:43 </t>
  </si>
  <si>
    <t> 0.0019 </t>
  </si>
  <si>
    <t>2451273.3666 </t>
  </si>
  <si>
    <t> 04.04.1999 20:47 </t>
  </si>
  <si>
    <t> 0.0015 </t>
  </si>
  <si>
    <t>o</t>
  </si>
  <si>
    <t> D.Husar </t>
  </si>
  <si>
    <t>BAVM 128 </t>
  </si>
  <si>
    <t>2451306.8009 </t>
  </si>
  <si>
    <t> 08.05.1999 07:13 </t>
  </si>
  <si>
    <t> L.Cook </t>
  </si>
  <si>
    <t>2451313.8815 </t>
  </si>
  <si>
    <t> 15.05.1999 09:09 </t>
  </si>
  <si>
    <t> 0.0022 </t>
  </si>
  <si>
    <t>2451319.7815 </t>
  </si>
  <si>
    <t> 21.05.1999 06:45 </t>
  </si>
  <si>
    <t> 0.0020 </t>
  </si>
  <si>
    <t>2451328.6313 </t>
  </si>
  <si>
    <t> 30.05.1999 03:09 </t>
  </si>
  <si>
    <t> 0.0016 </t>
  </si>
  <si>
    <t>2451350.6587 </t>
  </si>
  <si>
    <t> 21.06.1999 03:48 </t>
  </si>
  <si>
    <t>2451370.7190 </t>
  </si>
  <si>
    <t> 11.07.1999 05:15 </t>
  </si>
  <si>
    <t>2451966.4360 </t>
  </si>
  <si>
    <t> 25.02.2001 22:27 </t>
  </si>
  <si>
    <t> 0.0014 </t>
  </si>
  <si>
    <t> K.&amp; M.Rätz </t>
  </si>
  <si>
    <t>BAVM 152 </t>
  </si>
  <si>
    <t>2452590.671 </t>
  </si>
  <si>
    <t> 12.11.2002 04:06 </t>
  </si>
  <si>
    <t> BBS 129 </t>
  </si>
  <si>
    <t>2452997.586 </t>
  </si>
  <si>
    <t> 24.12.2003 02:03 </t>
  </si>
  <si>
    <t> BBS 130 </t>
  </si>
  <si>
    <t>2453108.30351 </t>
  </si>
  <si>
    <t> 12.04.2004 19:17 </t>
  </si>
  <si>
    <t> -0.00459 </t>
  </si>
  <si>
    <t> R.Ehrenberger </t>
  </si>
  <si>
    <t>OEJV 0074 </t>
  </si>
  <si>
    <t>2453290.6236 </t>
  </si>
  <si>
    <t> 12.10.2004 02:57 </t>
  </si>
  <si>
    <t> 0.0012 </t>
  </si>
  <si>
    <t> M.Zejda et al. </t>
  </si>
  <si>
    <t>IBVS 5741 </t>
  </si>
  <si>
    <t>2453384.634 </t>
  </si>
  <si>
    <t> 14.01.2005 03:12 </t>
  </si>
  <si>
    <t>OEJV 0003 </t>
  </si>
  <si>
    <t>2453461.5302 </t>
  </si>
  <si>
    <t> 01.04.2005 00:43 </t>
  </si>
  <si>
    <t> 0.0005 </t>
  </si>
  <si>
    <t>-I</t>
  </si>
  <si>
    <t> v.Poschinger </t>
  </si>
  <si>
    <t>BAVM 173 </t>
  </si>
  <si>
    <t>2453485.5248 </t>
  </si>
  <si>
    <t> 25.04.2005 00:35 </t>
  </si>
  <si>
    <t>81622</t>
  </si>
  <si>
    <t>2453503.4221 </t>
  </si>
  <si>
    <t> 12.05.2005 22:07 </t>
  </si>
  <si>
    <t>81713</t>
  </si>
  <si>
    <t>2453890.6679 </t>
  </si>
  <si>
    <t> 04.06.2006 04:01 </t>
  </si>
  <si>
    <t>83682</t>
  </si>
  <si>
    <t>R</t>
  </si>
  <si>
    <t> JAAVSO 41;328 </t>
  </si>
  <si>
    <t>2454126.8701 </t>
  </si>
  <si>
    <t> 26.01.2007 08:52 </t>
  </si>
  <si>
    <t>84883</t>
  </si>
  <si>
    <t> R.Nelson </t>
  </si>
  <si>
    <t>IBVS 5820 </t>
  </si>
  <si>
    <t>2454200.4268 </t>
  </si>
  <si>
    <t> 09.04.2007 22:14 </t>
  </si>
  <si>
    <t>85257</t>
  </si>
  <si>
    <t> 0.0031 </t>
  </si>
  <si>
    <t> BBS 133 (=IBVS 5781) </t>
  </si>
  <si>
    <t>2454433.6781 </t>
  </si>
  <si>
    <t> 29.11.2007 04:16 </t>
  </si>
  <si>
    <t>86443</t>
  </si>
  <si>
    <t>B</t>
  </si>
  <si>
    <t> S.Parimucha et al. </t>
  </si>
  <si>
    <t>IBVS 5898 </t>
  </si>
  <si>
    <t>2454505.659 </t>
  </si>
  <si>
    <t> 09.02.2008 03:48 </t>
  </si>
  <si>
    <t>86809</t>
  </si>
  <si>
    <t> A.Paschke </t>
  </si>
  <si>
    <t>OEJV 0116 </t>
  </si>
  <si>
    <t>2454505.8560 </t>
  </si>
  <si>
    <t> 09.02.2008 08:32 </t>
  </si>
  <si>
    <t>86810</t>
  </si>
  <si>
    <t> K.Menzies </t>
  </si>
  <si>
    <t>JAAVSO 36(2);171 </t>
  </si>
  <si>
    <t>2454508.6094 </t>
  </si>
  <si>
    <t> 12.02.2008 02:37 </t>
  </si>
  <si>
    <t>86824</t>
  </si>
  <si>
    <t>2454509.5928 </t>
  </si>
  <si>
    <t> 13.02.2008 02:13 </t>
  </si>
  <si>
    <t>86829</t>
  </si>
  <si>
    <t>2454519.4264 </t>
  </si>
  <si>
    <t> 22.02.2008 22:14 </t>
  </si>
  <si>
    <t>86879</t>
  </si>
  <si>
    <t> J.Virtanen </t>
  </si>
  <si>
    <t>JAAVSO 36(2);186 </t>
  </si>
  <si>
    <t>2454519.8194 </t>
  </si>
  <si>
    <t> 23.02.2008 07:39 </t>
  </si>
  <si>
    <t>86881</t>
  </si>
  <si>
    <t>2454521.5899 </t>
  </si>
  <si>
    <t> 25.02.2008 02:09 </t>
  </si>
  <si>
    <t>86890</t>
  </si>
  <si>
    <t>2454534.5701 </t>
  </si>
  <si>
    <t> 09.03.2008 01:40 </t>
  </si>
  <si>
    <t>86956</t>
  </si>
  <si>
    <t>2454545.5835 </t>
  </si>
  <si>
    <t> 20.03.2008 02:00 </t>
  </si>
  <si>
    <t>87012</t>
  </si>
  <si>
    <t>2454558.7606 </t>
  </si>
  <si>
    <t> 02.04.2008 06:15 </t>
  </si>
  <si>
    <t>87079</t>
  </si>
  <si>
    <t> J.Bialozynski </t>
  </si>
  <si>
    <t>2454570.3643 </t>
  </si>
  <si>
    <t> 13.04.2008 20:44 </t>
  </si>
  <si>
    <t>87138</t>
  </si>
  <si>
    <t> F.Agerer </t>
  </si>
  <si>
    <t>BAVM 201 </t>
  </si>
  <si>
    <t>2454570.5610 </t>
  </si>
  <si>
    <t> 14.04.2008 01:27 </t>
  </si>
  <si>
    <t>87139</t>
  </si>
  <si>
    <t>2454651.3927 </t>
  </si>
  <si>
    <t> 03.07.2008 21:25 </t>
  </si>
  <si>
    <t>87550</t>
  </si>
  <si>
    <t>2454659.6532 </t>
  </si>
  <si>
    <t> 12.07.2008 03:40 </t>
  </si>
  <si>
    <t>87592</t>
  </si>
  <si>
    <t>2454797.9128 </t>
  </si>
  <si>
    <t> 27.11.2008 09:54 </t>
  </si>
  <si>
    <t>88295</t>
  </si>
  <si>
    <t>JAAVSO 37(1);44 </t>
  </si>
  <si>
    <t>2454912.7689 </t>
  </si>
  <si>
    <t> 22.03.2009 06:27 </t>
  </si>
  <si>
    <t>88879</t>
  </si>
  <si>
    <t> JAAVSO 38;85 </t>
  </si>
  <si>
    <t>2454933.6158 </t>
  </si>
  <si>
    <t> 12.04.2009 02:46 </t>
  </si>
  <si>
    <t>88985</t>
  </si>
  <si>
    <t>2454948.7582 </t>
  </si>
  <si>
    <t> 27.04.2009 06:11 </t>
  </si>
  <si>
    <t>89062</t>
  </si>
  <si>
    <t> 0.0003 </t>
  </si>
  <si>
    <t>IBVS 5894 </t>
  </si>
  <si>
    <t>2454948.956 </t>
  </si>
  <si>
    <t> 27.04.2009 10:56 </t>
  </si>
  <si>
    <t>89063</t>
  </si>
  <si>
    <t>2454953.6762 </t>
  </si>
  <si>
    <t> 02.05.2009 04:13 </t>
  </si>
  <si>
    <t>89087</t>
  </si>
  <si>
    <t>2454970.3893 </t>
  </si>
  <si>
    <t> 18.05.2009 21:20 </t>
  </si>
  <si>
    <t>89172</t>
  </si>
  <si>
    <t> -0.0025 </t>
  </si>
  <si>
    <t> Y.Ogmen </t>
  </si>
  <si>
    <t>2454975.3057 </t>
  </si>
  <si>
    <t> 23.05.2009 19:20 </t>
  </si>
  <si>
    <t>89197</t>
  </si>
  <si>
    <t> -0.0029 </t>
  </si>
  <si>
    <t>2455004.4181 </t>
  </si>
  <si>
    <t> 21.06.2009 22:02 </t>
  </si>
  <si>
    <t>89345</t>
  </si>
  <si>
    <t>2455259.6969 </t>
  </si>
  <si>
    <t> 04.03.2010 04:43 </t>
  </si>
  <si>
    <t>90643</t>
  </si>
  <si>
    <t> JAAVSO 39;94 </t>
  </si>
  <si>
    <t>2455279.7572 </t>
  </si>
  <si>
    <t> 24.03.2010 06:10 </t>
  </si>
  <si>
    <t>90745</t>
  </si>
  <si>
    <t>2455283.6908 </t>
  </si>
  <si>
    <t> 28.03.2010 04:34 </t>
  </si>
  <si>
    <t>90765</t>
  </si>
  <si>
    <t>2455298.6378 </t>
  </si>
  <si>
    <t> 12.04.2010 03:18 </t>
  </si>
  <si>
    <t>90841</t>
  </si>
  <si>
    <t>2455309.6512 </t>
  </si>
  <si>
    <t> 23.04.2010 03:37 </t>
  </si>
  <si>
    <t>90897</t>
  </si>
  <si>
    <t>2455346.6254 </t>
  </si>
  <si>
    <t> 30.05.2010 03:00 </t>
  </si>
  <si>
    <t>91085</t>
  </si>
  <si>
    <t>2455612.7210 </t>
  </si>
  <si>
    <t> 20.02.2011 05:18 </t>
  </si>
  <si>
    <t>92438</t>
  </si>
  <si>
    <t> 0.0008 </t>
  </si>
  <si>
    <t> JAAVSO 39;177 </t>
  </si>
  <si>
    <t>2455634.9452 </t>
  </si>
  <si>
    <t> 14.03.2011 10:41 </t>
  </si>
  <si>
    <t>92551</t>
  </si>
  <si>
    <t>IBVS 5992 </t>
  </si>
  <si>
    <t>2455757.2760 </t>
  </si>
  <si>
    <t> 14.07.2011 18:37 </t>
  </si>
  <si>
    <t>93173</t>
  </si>
  <si>
    <t> 0.0024 </t>
  </si>
  <si>
    <t> JAAVSO 40;975 </t>
  </si>
  <si>
    <t>2455942.9325 </t>
  </si>
  <si>
    <t> 16.01.2012 10:22 </t>
  </si>
  <si>
    <t>94117</t>
  </si>
  <si>
    <t> JAAVSO 41;122 </t>
  </si>
  <si>
    <t>2455978.9224 </t>
  </si>
  <si>
    <t> 21.02.2012 10:08 </t>
  </si>
  <si>
    <t>94300</t>
  </si>
  <si>
    <t>2455991.9013 </t>
  </si>
  <si>
    <t> 05.03.2012 09:37 </t>
  </si>
  <si>
    <t>94366</t>
  </si>
  <si>
    <t> -0.0011 </t>
  </si>
  <si>
    <t>IBVS 6029 </t>
  </si>
  <si>
    <t>2456395.2749 </t>
  </si>
  <si>
    <t> 12.04.2013 18:35 </t>
  </si>
  <si>
    <t>96417</t>
  </si>
  <si>
    <t> -0.0003 </t>
  </si>
  <si>
    <t> JAAVSO 42;426 </t>
  </si>
  <si>
    <t>2456400.7815 </t>
  </si>
  <si>
    <t> 18.04.2013 06:45 </t>
  </si>
  <si>
    <t>96445</t>
  </si>
  <si>
    <t> -0.0005 </t>
  </si>
  <si>
    <t>2456454.6692 </t>
  </si>
  <si>
    <t> 11.06.2013 04:03 </t>
  </si>
  <si>
    <t>96719</t>
  </si>
  <si>
    <t> -0.0007 </t>
  </si>
  <si>
    <t>2456750.8559 </t>
  </si>
  <si>
    <t> 03.04.2014 08:32 </t>
  </si>
  <si>
    <t>98225</t>
  </si>
  <si>
    <t> -0.0010 </t>
  </si>
  <si>
    <t>2456792.3527 </t>
  </si>
  <si>
    <t> 14.05.2014 20:27 </t>
  </si>
  <si>
    <t>98436</t>
  </si>
  <si>
    <t> -0.0018 </t>
  </si>
  <si>
    <t>2456794.3190 </t>
  </si>
  <si>
    <t> 16.05.2014 19:39 </t>
  </si>
  <si>
    <t>98446</t>
  </si>
  <si>
    <t> -0.0022 </t>
  </si>
  <si>
    <t>2426432.360 </t>
  </si>
  <si>
    <t> 31.03.1931 20:38 </t>
  </si>
  <si>
    <t> -0.046 </t>
  </si>
  <si>
    <t>P </t>
  </si>
  <si>
    <t> S.Beljawsky </t>
  </si>
  <si>
    <t>2426450.313 </t>
  </si>
  <si>
    <t> 18.04.1931 19:30 </t>
  </si>
  <si>
    <t> 0.010 </t>
  </si>
  <si>
    <t>2427307.395 </t>
  </si>
  <si>
    <t> 22.08.1933 21:28 </t>
  </si>
  <si>
    <t> M.Zverev </t>
  </si>
  <si>
    <t>2427329.422 </t>
  </si>
  <si>
    <t> 13.09.1933 22:07 </t>
  </si>
  <si>
    <t> B.Kukarkin </t>
  </si>
  <si>
    <t>2427338.272 </t>
  </si>
  <si>
    <t> 22.09.1933 18:31 </t>
  </si>
  <si>
    <t>2427338.273 </t>
  </si>
  <si>
    <t> 22.09.1933 18:33 </t>
  </si>
  <si>
    <t>2427339.255 </t>
  </si>
  <si>
    <t> 23.09.1933 18:07 </t>
  </si>
  <si>
    <t>2427339.256 </t>
  </si>
  <si>
    <t> 23.09.1933 18:08 </t>
  </si>
  <si>
    <t> P.Parenago </t>
  </si>
  <si>
    <t>2427339.257 </t>
  </si>
  <si>
    <t> 23.09.1933 18:10 </t>
  </si>
  <si>
    <t>2427341.222 </t>
  </si>
  <si>
    <t> 25.09.1933 17:19 </t>
  </si>
  <si>
    <t>2427341.419 </t>
  </si>
  <si>
    <t> 25.09.1933 22:03 </t>
  </si>
  <si>
    <t>2427341.420 </t>
  </si>
  <si>
    <t> 25.09.1933 22:04 </t>
  </si>
  <si>
    <t>2427342.205 </t>
  </si>
  <si>
    <t> 26.09.1933 16:55 </t>
  </si>
  <si>
    <t>2427356.563 </t>
  </si>
  <si>
    <t> 11.10.1933 01:30 </t>
  </si>
  <si>
    <t>2427482.432 </t>
  </si>
  <si>
    <t> 13.02.1934 22:22 </t>
  </si>
  <si>
    <t>2427532.387 </t>
  </si>
  <si>
    <t> 04.04.1934 21:17 </t>
  </si>
  <si>
    <t>2427532.388 </t>
  </si>
  <si>
    <t> 04.04.1934 21:18 </t>
  </si>
  <si>
    <t>2427534.354 </t>
  </si>
  <si>
    <t> 06.04.1934 20:29 </t>
  </si>
  <si>
    <t>2427543.400 </t>
  </si>
  <si>
    <t> 15.04.1934 21:36 </t>
  </si>
  <si>
    <t>2427566.410 </t>
  </si>
  <si>
    <t> 08.05.1934 21:50 </t>
  </si>
  <si>
    <t>2427671.433 </t>
  </si>
  <si>
    <t> 21.08.1934 22:23 </t>
  </si>
  <si>
    <t>2427671.434 </t>
  </si>
  <si>
    <t> 21.08.1934 22:24 </t>
  </si>
  <si>
    <t>2427680.283 </t>
  </si>
  <si>
    <t> 30.08.1934 18:47 </t>
  </si>
  <si>
    <t>2427722.568 </t>
  </si>
  <si>
    <t> 12.10.1934 01:37 </t>
  </si>
  <si>
    <t>2428013.445 </t>
  </si>
  <si>
    <t> 29.07.1935 22:40 </t>
  </si>
  <si>
    <t>2428095.260 </t>
  </si>
  <si>
    <t> 19.10.1935 18:14 </t>
  </si>
  <si>
    <t>2428248.467 </t>
  </si>
  <si>
    <t> 20.03.1936 23:12 </t>
  </si>
  <si>
    <t>2428252.399 </t>
  </si>
  <si>
    <t> 24.03.1936 21:34 </t>
  </si>
  <si>
    <t>2428301.371 </t>
  </si>
  <si>
    <t> 12.05.1936 20:54 </t>
  </si>
  <si>
    <t>2428301.372 </t>
  </si>
  <si>
    <t> 12.05.1936 20:55 </t>
  </si>
  <si>
    <t>2434484.7199 </t>
  </si>
  <si>
    <t> 17.04.1953 05:16 </t>
  </si>
  <si>
    <t> Walker &amp; Herbig </t>
  </si>
  <si>
    <t>2434484.9165 </t>
  </si>
  <si>
    <t> 17.04.1953 09:59 </t>
  </si>
  <si>
    <t>2434485.8996 </t>
  </si>
  <si>
    <t> 18.04.1953 09:35 </t>
  </si>
  <si>
    <t>2434490.8167 </t>
  </si>
  <si>
    <t> 23.04.1953 07:36 </t>
  </si>
  <si>
    <t>2434518.7438 </t>
  </si>
  <si>
    <t> 21.05.1953 05:51 </t>
  </si>
  <si>
    <t>2434518.9409 </t>
  </si>
  <si>
    <t> 21.05.1953 10:34 </t>
  </si>
  <si>
    <t>2434519.7273 </t>
  </si>
  <si>
    <t> 22.05.1953 05:27 </t>
  </si>
  <si>
    <t>2434519.9240 </t>
  </si>
  <si>
    <t> 22.05.1953 10:10 </t>
  </si>
  <si>
    <t>2434541.7546 </t>
  </si>
  <si>
    <t> 13.06.1953 06:06 </t>
  </si>
  <si>
    <t>2434542.7379 </t>
  </si>
  <si>
    <t> 14.06.1953 05:42 </t>
  </si>
  <si>
    <t>2435195.8832 </t>
  </si>
  <si>
    <t> 29.03.1955 09:11 </t>
  </si>
  <si>
    <t> Krzeminski&amp;Walker </t>
  </si>
  <si>
    <t>2435217.9100 </t>
  </si>
  <si>
    <t> 20.04.1955 09:50 </t>
  </si>
  <si>
    <t>2435223.8102 </t>
  </si>
  <si>
    <t> 26.04.1955 07:26 </t>
  </si>
  <si>
    <t>2435225.7772 </t>
  </si>
  <si>
    <t> 28.04.1955 06:39 </t>
  </si>
  <si>
    <t>2435250.7544 </t>
  </si>
  <si>
    <t> 23.05.1955 06:06 </t>
  </si>
  <si>
    <t>2436308.8456 </t>
  </si>
  <si>
    <t> 15.04.1958 08:17 </t>
  </si>
  <si>
    <t>2436316.9087 </t>
  </si>
  <si>
    <t> 23.04.1958 09:48 </t>
  </si>
  <si>
    <t>2436323.7928 </t>
  </si>
  <si>
    <t> 30.04.1958 07:01 </t>
  </si>
  <si>
    <t>2437399.9764 </t>
  </si>
  <si>
    <t> 10.04.1961 11:26 </t>
  </si>
  <si>
    <t>2437402.9265 </t>
  </si>
  <si>
    <t> 13.04.1961 10:14 </t>
  </si>
  <si>
    <t>2437403.7132 </t>
  </si>
  <si>
    <t> 14.04.1961 05:07 </t>
  </si>
  <si>
    <t>2437427.7071 </t>
  </si>
  <si>
    <t> 08.05.1961 04:58 </t>
  </si>
  <si>
    <t> 0.0002 </t>
  </si>
  <si>
    <t>2437427.9037 </t>
  </si>
  <si>
    <t> 08.05.1961 09:41 </t>
  </si>
  <si>
    <t>2437428.6905 </t>
  </si>
  <si>
    <t> 09.05.1961 04:34 </t>
  </si>
  <si>
    <t>2437428.8866 </t>
  </si>
  <si>
    <t> 09.05.1961 09:16 </t>
  </si>
  <si>
    <t> -0.0004 </t>
  </si>
  <si>
    <t>2437432.8203 </t>
  </si>
  <si>
    <t> 13.05.1961 07:41 </t>
  </si>
  <si>
    <t> -0.0001 </t>
  </si>
  <si>
    <t>2437436.7536 </t>
  </si>
  <si>
    <t> 17.05.1961 06:05 </t>
  </si>
  <si>
    <t> -0.0002 </t>
  </si>
  <si>
    <t>2437436.9503 </t>
  </si>
  <si>
    <t> 17.05.1961 10:48 </t>
  </si>
  <si>
    <t>2437464.8777 </t>
  </si>
  <si>
    <t> 14.06.1961 09:03 </t>
  </si>
  <si>
    <t>2437466.453 </t>
  </si>
  <si>
    <t> 15.06.1961 22:52 </t>
  </si>
  <si>
    <t> E.Pohl </t>
  </si>
  <si>
    <t>2437759.489 </t>
  </si>
  <si>
    <t> 04.04.1962 23:44 </t>
  </si>
  <si>
    <t> Dueball &amp; Lehmann </t>
  </si>
  <si>
    <t>2437822.8199 </t>
  </si>
  <si>
    <t> 07.06.1962 07:40 </t>
  </si>
  <si>
    <t> 0.0004 </t>
  </si>
  <si>
    <t>2437823.8032 </t>
  </si>
  <si>
    <t> 08.06.1962 07:16 </t>
  </si>
  <si>
    <t>2437824.7861 </t>
  </si>
  <si>
    <t> 09.06.1962 06:51 </t>
  </si>
  <si>
    <t>2437838.7498 </t>
  </si>
  <si>
    <t> 23.06.1962 05:59 </t>
  </si>
  <si>
    <t>2438112.321 </t>
  </si>
  <si>
    <t> 23.03.1963 19:42 </t>
  </si>
  <si>
    <t>2438112.322 </t>
  </si>
  <si>
    <t> 23.03.1963 19:43 </t>
  </si>
  <si>
    <t> E.Heizmann </t>
  </si>
  <si>
    <t> E.Kowalsky </t>
  </si>
  <si>
    <t>2438500.549 </t>
  </si>
  <si>
    <t> 15.04.1964 01:10 </t>
  </si>
  <si>
    <t> I.Sirucek </t>
  </si>
  <si>
    <t> V.Znojil </t>
  </si>
  <si>
    <t>2438502.517 </t>
  </si>
  <si>
    <t> 17.04.1964 00:24 </t>
  </si>
  <si>
    <t>2438965.480 </t>
  </si>
  <si>
    <t> 23.07.1965 23:31 </t>
  </si>
  <si>
    <t> M.Neckarova </t>
  </si>
  <si>
    <t>2438965.481 </t>
  </si>
  <si>
    <t> 23.07.1965 23:32 </t>
  </si>
  <si>
    <t> Z.Dedourek </t>
  </si>
  <si>
    <t>2438965.482 </t>
  </si>
  <si>
    <t> 23.07.1965 23:34 </t>
  </si>
  <si>
    <t> J.Boldis </t>
  </si>
  <si>
    <t> C.Greger </t>
  </si>
  <si>
    <t>2438967.447 </t>
  </si>
  <si>
    <t> 25.07.1965 22:43 </t>
  </si>
  <si>
    <t>2438967.448 </t>
  </si>
  <si>
    <t> 25.07.1965 22:45 </t>
  </si>
  <si>
    <t> V.Brancik </t>
  </si>
  <si>
    <t>2438967.449 </t>
  </si>
  <si>
    <t> 25.07.1965 22:46 </t>
  </si>
  <si>
    <t> K.Brancik </t>
  </si>
  <si>
    <t>2439528.9428 </t>
  </si>
  <si>
    <t> 07.02.1967 10:37 </t>
  </si>
  <si>
    <t> M.F.Walker </t>
  </si>
  <si>
    <t>IBVS 298 </t>
  </si>
  <si>
    <t>2439529.9265 </t>
  </si>
  <si>
    <t> 08.02.1967 10:14 </t>
  </si>
  <si>
    <t>2439906.356 </t>
  </si>
  <si>
    <t> 19.02.1968 20:32 </t>
  </si>
  <si>
    <t>2439966.7324 </t>
  </si>
  <si>
    <t> 20.04.1968 05:34 </t>
  </si>
  <si>
    <t> -0.0008 </t>
  </si>
  <si>
    <t>2439972.8299 </t>
  </si>
  <si>
    <t> 26.04.1968 07:55 </t>
  </si>
  <si>
    <t>2439975.7797 </t>
  </si>
  <si>
    <t> 29.04.1968 06:42 </t>
  </si>
  <si>
    <t>2439977.7464 </t>
  </si>
  <si>
    <t> 01.05.1968 05:54 </t>
  </si>
  <si>
    <t>2439978.7295 </t>
  </si>
  <si>
    <t> 02.05.1968 05:30 </t>
  </si>
  <si>
    <t> -0.0006 </t>
  </si>
  <si>
    <t>2440004.8871 </t>
  </si>
  <si>
    <t> 28.05.1968 09:17 </t>
  </si>
  <si>
    <t>2440026.7174 </t>
  </si>
  <si>
    <t> 19.06.1968 05:13 </t>
  </si>
  <si>
    <t>2440028.8810 </t>
  </si>
  <si>
    <t> 21.06.1968 09:08 </t>
  </si>
  <si>
    <t>2440112.269 </t>
  </si>
  <si>
    <t> 12.09.1968 18:27 </t>
  </si>
  <si>
    <t> L.P.Surkova </t>
  </si>
  <si>
    <t>IBVS 394 </t>
  </si>
  <si>
    <t>2440114.256 </t>
  </si>
  <si>
    <t> 14.09.1968 18:08 </t>
  </si>
  <si>
    <t> 0.019 </t>
  </si>
  <si>
    <t>2440123.282 </t>
  </si>
  <si>
    <t> 23.09.1968 18:46 </t>
  </si>
  <si>
    <t>2440151.211 </t>
  </si>
  <si>
    <t> 21.10.1968 17:03 </t>
  </si>
  <si>
    <t>2440152.195 </t>
  </si>
  <si>
    <t> 22.10.1968 16:40 </t>
  </si>
  <si>
    <t>2440153.177 </t>
  </si>
  <si>
    <t> 23.10.1968 16:14 </t>
  </si>
  <si>
    <t>2440447.397 </t>
  </si>
  <si>
    <t> 13.08.1969 21:31 </t>
  </si>
  <si>
    <t> R.Sterzik </t>
  </si>
  <si>
    <t>2440447.398 </t>
  </si>
  <si>
    <t> 13.08.1969 21:33 </t>
  </si>
  <si>
    <t>2440447.399 </t>
  </si>
  <si>
    <t> 13.08.1969 21:34 </t>
  </si>
  <si>
    <t> V.Valura </t>
  </si>
  <si>
    <t>2440777.412 </t>
  </si>
  <si>
    <t> 09.07.1970 21:53 </t>
  </si>
  <si>
    <t>IBVS 501 </t>
  </si>
  <si>
    <t>2440779.378 </t>
  </si>
  <si>
    <t> 11.07.1970 21:04 </t>
  </si>
  <si>
    <t>2440826.394 </t>
  </si>
  <si>
    <t> 27.08.1970 21:27 </t>
  </si>
  <si>
    <t> 0.011 </t>
  </si>
  <si>
    <t>2440826.395 </t>
  </si>
  <si>
    <t> 27.08.1970 21:28 </t>
  </si>
  <si>
    <t> 0.012 </t>
  </si>
  <si>
    <t> P.Maslik </t>
  </si>
  <si>
    <t>2440826.396 </t>
  </si>
  <si>
    <t> 27.08.1970 21:30 </t>
  </si>
  <si>
    <t> 0.013 </t>
  </si>
  <si>
    <t> A.Kuchar </t>
  </si>
  <si>
    <t>2440826.397 </t>
  </si>
  <si>
    <t> 27.08.1970 21:31 </t>
  </si>
  <si>
    <t> 0.014 </t>
  </si>
  <si>
    <t>2440978.9995 </t>
  </si>
  <si>
    <t> 27.01.1971 11:59 </t>
  </si>
  <si>
    <t> Nather&amp;Robinson </t>
  </si>
  <si>
    <t>2441032.8877 </t>
  </si>
  <si>
    <t> 22.03.1971 09:18 </t>
  </si>
  <si>
    <t>2441033.8711 </t>
  </si>
  <si>
    <t> 23.03.1971 08:54 </t>
  </si>
  <si>
    <t>2441034.8543 </t>
  </si>
  <si>
    <t> 24.03.1971 08:30 </t>
  </si>
  <si>
    <t>2441038.7865 </t>
  </si>
  <si>
    <t> 28.03.1971 06:52 </t>
  </si>
  <si>
    <t>2441119.4260 </t>
  </si>
  <si>
    <t> 16.06.1971 22:13 </t>
  </si>
  <si>
    <t> 0.0025 </t>
  </si>
  <si>
    <t> R.Polloczek </t>
  </si>
  <si>
    <t>2441119.4271 </t>
  </si>
  <si>
    <t> 16.06.1971 22:15 </t>
  </si>
  <si>
    <t> 0.0036 </t>
  </si>
  <si>
    <t> J.Silhan </t>
  </si>
  <si>
    <t>2441130.4397 </t>
  </si>
  <si>
    <t> 27.06.1971 22:33 </t>
  </si>
  <si>
    <t> 0.0026 </t>
  </si>
  <si>
    <t>2441130.4400 </t>
  </si>
  <si>
    <t> 0.0029 </t>
  </si>
  <si>
    <t>2441157.3924 </t>
  </si>
  <si>
    <t> 24.07.1971 21:25 </t>
  </si>
  <si>
    <t> 0.0113 </t>
  </si>
  <si>
    <t>2441157.3934 </t>
  </si>
  <si>
    <t> 24.07.1971 21:26 </t>
  </si>
  <si>
    <t> 0.0123 </t>
  </si>
  <si>
    <t> M.Sustek </t>
  </si>
  <si>
    <t>2441157.3946 </t>
  </si>
  <si>
    <t> 24.07.1971 21:28 </t>
  </si>
  <si>
    <t> 0.0135 </t>
  </si>
  <si>
    <t> A.Pliska </t>
  </si>
  <si>
    <t>2441744.8380 </t>
  </si>
  <si>
    <t> 03.03.1973 08:06 </t>
  </si>
  <si>
    <t>2441745.8215 </t>
  </si>
  <si>
    <t> 04.03.1973 07:42 </t>
  </si>
  <si>
    <t>2441748.7716 </t>
  </si>
  <si>
    <t> 07.03.1973 06:31 </t>
  </si>
  <si>
    <t>2441748.9682 </t>
  </si>
  <si>
    <t> 07.03.1973 11:14 </t>
  </si>
  <si>
    <t>2441749.7549 </t>
  </si>
  <si>
    <t> 08.03.1973 06:07 </t>
  </si>
  <si>
    <t>2441749.9516 </t>
  </si>
  <si>
    <t> 08.03.1973 10:50 </t>
  </si>
  <si>
    <t>2441831.7671 </t>
  </si>
  <si>
    <t> 29.05.1973 06:24 </t>
  </si>
  <si>
    <t>2442420.9944 </t>
  </si>
  <si>
    <t> 08.01.1975 11:51 </t>
  </si>
  <si>
    <t> S.Arnold et al. </t>
  </si>
  <si>
    <t>IBVS 1187 </t>
  </si>
  <si>
    <t>2442532.9009 </t>
  </si>
  <si>
    <t> 30.04.1975 09:37 </t>
  </si>
  <si>
    <t> 0.0009 </t>
  </si>
  <si>
    <t> Africano &amp; Wilson </t>
  </si>
  <si>
    <t>2442533.8834 </t>
  </si>
  <si>
    <t> 01.05.1975 09:12 </t>
  </si>
  <si>
    <t> 0.0000 </t>
  </si>
  <si>
    <t>2442541.7505 </t>
  </si>
  <si>
    <t> 09.05.1975 06:00 </t>
  </si>
  <si>
    <t>2442565.7445 </t>
  </si>
  <si>
    <t> 02.06.1975 05:52 </t>
  </si>
  <si>
    <t>2442566.7279 </t>
  </si>
  <si>
    <t> 03.06.1975 05:28 </t>
  </si>
  <si>
    <t>2442567.7114 </t>
  </si>
  <si>
    <t> 04.06.1975 05:04 </t>
  </si>
  <si>
    <t>2442570.8581 </t>
  </si>
  <si>
    <t> 07.06.1975 08:35 </t>
  </si>
  <si>
    <t>2442791.9174 </t>
  </si>
  <si>
    <t> 14.01.1976 10:01 </t>
  </si>
  <si>
    <t> 0.0013 </t>
  </si>
  <si>
    <t>2442792.9003 </t>
  </si>
  <si>
    <t> 15.01.1976 09:36 </t>
  </si>
  <si>
    <t>2442806.8635 </t>
  </si>
  <si>
    <t> Quigley &amp; Africano </t>
  </si>
  <si>
    <t>2442870.383 </t>
  </si>
  <si>
    <t> 01.04.1976 21:11 </t>
  </si>
  <si>
    <t> P.Novak </t>
  </si>
  <si>
    <t>2442870.389 </t>
  </si>
  <si>
    <t> 01.04.1976 21:20 </t>
  </si>
  <si>
    <t> J.Zlatuska </t>
  </si>
  <si>
    <t>2442904.421 </t>
  </si>
  <si>
    <t> 05.05.1976 22:06 </t>
  </si>
  <si>
    <t> 0.009 </t>
  </si>
  <si>
    <t> P.Hajek </t>
  </si>
  <si>
    <t>2442927.8164 </t>
  </si>
  <si>
    <t> 29.05.1976 07:35 </t>
  </si>
  <si>
    <t>2442928.8003 </t>
  </si>
  <si>
    <t> 30.05.1976 07:12 </t>
  </si>
  <si>
    <t>2442929.7831 </t>
  </si>
  <si>
    <t> 31.05.1976 06:47 </t>
  </si>
  <si>
    <t>2442930.7668 </t>
  </si>
  <si>
    <t> 01.06.1976 06:24 </t>
  </si>
  <si>
    <t>2442931.7504 </t>
  </si>
  <si>
    <t> 02.06.1976 06:00 </t>
  </si>
  <si>
    <t>2443013.372 </t>
  </si>
  <si>
    <t> 22.08.1976 20:55 </t>
  </si>
  <si>
    <t> J.Hudec </t>
  </si>
  <si>
    <t>2443014.355 </t>
  </si>
  <si>
    <t> 23.08.1976 20:31 </t>
  </si>
  <si>
    <t> V.Cech </t>
  </si>
  <si>
    <t>2443143.960 </t>
  </si>
  <si>
    <t> 31.12.1976 11:02 </t>
  </si>
  <si>
    <t>2443176.0154 </t>
  </si>
  <si>
    <t> 01.02.1977 12:22 </t>
  </si>
  <si>
    <t>2443179.9488 </t>
  </si>
  <si>
    <t> 05.02.1977 10:46 </t>
  </si>
  <si>
    <t>2443182.8986 </t>
  </si>
  <si>
    <t> 08.02.1977 09:33 </t>
  </si>
  <si>
    <t>2443183.8820 </t>
  </si>
  <si>
    <t> 09.02.1977 09:10 </t>
  </si>
  <si>
    <t>2443254.8809 </t>
  </si>
  <si>
    <t> 21.04.1977 09:08 </t>
  </si>
  <si>
    <t>2443255.6672 </t>
  </si>
  <si>
    <t> 22.04.1977 04:00 </t>
  </si>
  <si>
    <t>2443255.8639 </t>
  </si>
  <si>
    <t> 22.04.1977 08:44 </t>
  </si>
  <si>
    <t>2443284.7742 </t>
  </si>
  <si>
    <t> 21.05.1977 06:34 </t>
  </si>
  <si>
    <t>2443285.7570 </t>
  </si>
  <si>
    <t> 22.05.1977 06:10 </t>
  </si>
  <si>
    <t>2443305.8184 </t>
  </si>
  <si>
    <t> 11.06.1977 07:38 </t>
  </si>
  <si>
    <t>2443307.7848 </t>
  </si>
  <si>
    <t> 13.06.1977 06:50 </t>
  </si>
  <si>
    <t>2443311.7185 </t>
  </si>
  <si>
    <t> 17.06.1977 05:14 </t>
  </si>
  <si>
    <t>2443312.7014 </t>
  </si>
  <si>
    <t> 18.06.1977 04:50 </t>
  </si>
  <si>
    <t>2443314.6682 </t>
  </si>
  <si>
    <t> 20.06.1977 04:02 </t>
  </si>
  <si>
    <t>2443348.6927 </t>
  </si>
  <si>
    <t> 24.07.1977 04:37 </t>
  </si>
  <si>
    <t>2443350.6589 </t>
  </si>
  <si>
    <t> 26.07.1977 03:48 </t>
  </si>
  <si>
    <t>2443351.6419 </t>
  </si>
  <si>
    <t> 27.07.1977 03:24 </t>
  </si>
  <si>
    <t>2443352.6255 </t>
  </si>
  <si>
    <t> 28.07.1977 03:00 </t>
  </si>
  <si>
    <t>2443361.6723 </t>
  </si>
  <si>
    <t> 06.08.1977 04:08 </t>
  </si>
  <si>
    <t>2443362.6558 </t>
  </si>
  <si>
    <t> 07.08.1977 03:44 </t>
  </si>
  <si>
    <t>2443363.6393 </t>
  </si>
  <si>
    <t> 08.08.1977 03:20 </t>
  </si>
  <si>
    <t>2443367.373 </t>
  </si>
  <si>
    <t> 11.08.1977 20:57 </t>
  </si>
  <si>
    <t>2443473.9719 </t>
  </si>
  <si>
    <t> 26.11.1977 11:19 </t>
  </si>
  <si>
    <t>2443484.9850 </t>
  </si>
  <si>
    <t> 07.12.1977 11:38 </t>
  </si>
  <si>
    <t>2443485.9682 </t>
  </si>
  <si>
    <t> 08.12.1977 11:14 </t>
  </si>
  <si>
    <t> -0.0009 </t>
  </si>
  <si>
    <t>2443486.9516 </t>
  </si>
  <si>
    <t> 09.12.1977 10:50 </t>
  </si>
  <si>
    <t>2443508.9784 </t>
  </si>
  <si>
    <t> 31.12.1977 11:28 </t>
  </si>
  <si>
    <t> -0.0012 </t>
  </si>
  <si>
    <t>2443626.7844 </t>
  </si>
  <si>
    <t> 28.04.1978 06:49 </t>
  </si>
  <si>
    <t> E.Rubenstein et al </t>
  </si>
  <si>
    <t>2443656.483 </t>
  </si>
  <si>
    <t> 27.05.1978 23:35 </t>
  </si>
  <si>
    <t>2443657.6619 </t>
  </si>
  <si>
    <t> 29.05.1978 03:53 </t>
  </si>
  <si>
    <t>2443658.6454 </t>
  </si>
  <si>
    <t> 30.05.1978 03:29 </t>
  </si>
  <si>
    <t>2443689.523 </t>
  </si>
  <si>
    <t> 30.06.1978 00:33 </t>
  </si>
  <si>
    <t>2443880.689 </t>
  </si>
  <si>
    <t> 07.01.1979 04:32 </t>
  </si>
  <si>
    <t>2443894.8473 </t>
  </si>
  <si>
    <t> 21.01.1979 08:20 </t>
  </si>
  <si>
    <t>2443904.8777 </t>
  </si>
  <si>
    <t> 31.01.1979 09:03 </t>
  </si>
  <si>
    <t>2443907.8272 </t>
  </si>
  <si>
    <t> 03.02.1979 07:51 </t>
  </si>
  <si>
    <t> Panek &amp; Howell </t>
  </si>
  <si>
    <t>2443911.7613 </t>
  </si>
  <si>
    <t> 07.02.1979 06:16 </t>
  </si>
  <si>
    <t>2443911.9581 </t>
  </si>
  <si>
    <t> 07.02.1979 10:59 </t>
  </si>
  <si>
    <t>2443912.9416 </t>
  </si>
  <si>
    <t> 08.02.1979 10:35 </t>
  </si>
  <si>
    <t>2443916.8749 </t>
  </si>
  <si>
    <t> 12.02.1979 08:59 </t>
  </si>
  <si>
    <t>2443918.8414 </t>
  </si>
  <si>
    <t> 14.02.1979 08:11 </t>
  </si>
  <si>
    <t>2443919.8252 </t>
  </si>
  <si>
    <t> 15.02.1979 07:48 </t>
  </si>
  <si>
    <t>2443922.7750 </t>
  </si>
  <si>
    <t> 18.02.1979 06:36 </t>
  </si>
  <si>
    <t>2443930.8385 </t>
  </si>
  <si>
    <t> 26.02.1979 08:07 </t>
  </si>
  <si>
    <t>2443936.7386 </t>
  </si>
  <si>
    <t> 04.03.1979 05:43 </t>
  </si>
  <si>
    <t>2443937.9184 </t>
  </si>
  <si>
    <t> 05.03.1979 10:02 </t>
  </si>
  <si>
    <t>2443938.9020 </t>
  </si>
  <si>
    <t> 06.03.1979 09:38 </t>
  </si>
  <si>
    <t>2443951.6848 </t>
  </si>
  <si>
    <t> 19.03.1979 04:26 </t>
  </si>
  <si>
    <t>2443951.8823 </t>
  </si>
  <si>
    <t> 19.03.1979 09:10 </t>
  </si>
  <si>
    <t>2443951.8825 </t>
  </si>
  <si>
    <t>2443952.6692 </t>
  </si>
  <si>
    <t> 20.03.1979 04:03 </t>
  </si>
  <si>
    <t>2443953.6526 </t>
  </si>
  <si>
    <t> 21.03.1979 03:39 </t>
  </si>
  <si>
    <t>2443954.6354 </t>
  </si>
  <si>
    <t> 22.03.1979 03:14 </t>
  </si>
  <si>
    <t>2443954.8323 </t>
  </si>
  <si>
    <t> 22.03.1979 07:58 </t>
  </si>
  <si>
    <t>2443955.8158 </t>
  </si>
  <si>
    <t> 23.03.1979 07:34 </t>
  </si>
  <si>
    <t>2443959.7491 </t>
  </si>
  <si>
    <t> 27.03.1979 05:58 </t>
  </si>
  <si>
    <t>2443965.8462 </t>
  </si>
  <si>
    <t> 02.04.1979 08:18 </t>
  </si>
  <si>
    <t>2443986.8904 </t>
  </si>
  <si>
    <t> 23.04.1979 09:22 </t>
  </si>
  <si>
    <t>2443995.7400 </t>
  </si>
  <si>
    <t> 02.05.1979 05:45 </t>
  </si>
  <si>
    <t>2444011.6707 </t>
  </si>
  <si>
    <t> 18.05.1979 04:05 </t>
  </si>
  <si>
    <t>2444049.6282 </t>
  </si>
  <si>
    <t> 25.06.1979 03:04 </t>
  </si>
  <si>
    <t>2444051.7918 </t>
  </si>
  <si>
    <t> 27.06.1979 07:00 </t>
  </si>
  <si>
    <t>2444111.390 </t>
  </si>
  <si>
    <t> 25.08.1979 21:21 </t>
  </si>
  <si>
    <t> R.Pliska </t>
  </si>
  <si>
    <t>2444111.393 </t>
  </si>
  <si>
    <t> 25.08.1979 21:25 </t>
  </si>
  <si>
    <t>2444282.8810 </t>
  </si>
  <si>
    <t> 13.02.1980 09:08 </t>
  </si>
  <si>
    <t>2444307.6601 </t>
  </si>
  <si>
    <t> 09.03.1980 03:50 </t>
  </si>
  <si>
    <t> -0.0016 </t>
  </si>
  <si>
    <t>2444307.8579 </t>
  </si>
  <si>
    <t> 09.03.1980 08:35 </t>
  </si>
  <si>
    <t>2444311.7916 </t>
  </si>
  <si>
    <t> 13.03.1980 06:59 </t>
  </si>
  <si>
    <t>2444313.7581 </t>
  </si>
  <si>
    <t> 15.03.1980 06:11 </t>
  </si>
  <si>
    <t>2444316.7083 </t>
  </si>
  <si>
    <t> 18.03.1980 04:59 </t>
  </si>
  <si>
    <t>2444317.6916 </t>
  </si>
  <si>
    <t> 19.03.1980 04:35 </t>
  </si>
  <si>
    <t>2444320.8384 </t>
  </si>
  <si>
    <t> 22.03.1980 08:07 </t>
  </si>
  <si>
    <t>2444338.7349 </t>
  </si>
  <si>
    <t> 09.04.1980 05:38 </t>
  </si>
  <si>
    <t>2444340.7024 </t>
  </si>
  <si>
    <t> 11.04.1980 04:51 </t>
  </si>
  <si>
    <t>2444345.423 </t>
  </si>
  <si>
    <t> 15.04.1980 22:09 </t>
  </si>
  <si>
    <t> J.Soukupova </t>
  </si>
  <si>
    <t>2444345.425 </t>
  </si>
  <si>
    <t> 15.04.1980 22:12 </t>
  </si>
  <si>
    <t> J.Manek </t>
  </si>
  <si>
    <t>2444372.368 </t>
  </si>
  <si>
    <t> 12.05.1980 20:49 </t>
  </si>
  <si>
    <t>2444397.7370 </t>
  </si>
  <si>
    <t> 07.06.1980 05:41 </t>
  </si>
  <si>
    <t>2444409.7340 </t>
  </si>
  <si>
    <t> 19.06.1980 05:36 </t>
  </si>
  <si>
    <t>2444549.9614 </t>
  </si>
  <si>
    <t> 06.11.1980 11:04 </t>
  </si>
  <si>
    <t>2444584.9681 </t>
  </si>
  <si>
    <t> 11.12.1980 11:14 </t>
  </si>
  <si>
    <t>2444634.9222 </t>
  </si>
  <si>
    <t> 30.01.1981 10:07 </t>
  </si>
  <si>
    <t>2444641.8062 </t>
  </si>
  <si>
    <t> 06.02.1981 07:20 </t>
  </si>
  <si>
    <t>2444671.8972 </t>
  </si>
  <si>
    <t> 08.03.1981 09:31 </t>
  </si>
  <si>
    <t>2444691.368 </t>
  </si>
  <si>
    <t> 27.03.1981 20:49 </t>
  </si>
  <si>
    <t> V.Wagner </t>
  </si>
  <si>
    <t>2444691.370 </t>
  </si>
  <si>
    <t> 27.03.1981 20:52 </t>
  </si>
  <si>
    <t> A.Slatinsky </t>
  </si>
  <si>
    <t>2444691.562 </t>
  </si>
  <si>
    <t> 28.03.1981 01:29 </t>
  </si>
  <si>
    <t>2444691.564 </t>
  </si>
  <si>
    <t> 28.03.1981 01:32 </t>
  </si>
  <si>
    <t>2444691.565 </t>
  </si>
  <si>
    <t> 28.03.1981 01:33 </t>
  </si>
  <si>
    <t>2444728.7351 </t>
  </si>
  <si>
    <t> 04.05.1981 05:38 </t>
  </si>
  <si>
    <t>2444734.441 </t>
  </si>
  <si>
    <t> 09.05.1981 22:35 </t>
  </si>
  <si>
    <t>2444734.442 </t>
  </si>
  <si>
    <t> 09.05.1981 22:36 </t>
  </si>
  <si>
    <t>2444737.7820 </t>
  </si>
  <si>
    <t> 13.05.1981 06:46 </t>
  </si>
  <si>
    <t>2444756.466 </t>
  </si>
  <si>
    <t> 31.05.1981 23:11 </t>
  </si>
  <si>
    <t> J.Horky </t>
  </si>
  <si>
    <t>2444756.467 </t>
  </si>
  <si>
    <t> 31.05.1981 23:12 </t>
  </si>
  <si>
    <t> P.Kucera </t>
  </si>
  <si>
    <t>2444791.471 </t>
  </si>
  <si>
    <t> 05.07.1981 23:18 </t>
  </si>
  <si>
    <t>2445488.6737 </t>
  </si>
  <si>
    <t> 03.06.1983 04:10 </t>
  </si>
  <si>
    <t>2445488.8701 </t>
  </si>
  <si>
    <t> 03.06.1983 08:52 </t>
  </si>
  <si>
    <t>2446261.394 </t>
  </si>
  <si>
    <t> 14.07.1985 21:27 </t>
  </si>
  <si>
    <t>2446261.396 </t>
  </si>
  <si>
    <t> 14.07.1985 21:30 </t>
  </si>
  <si>
    <t>2446556.385 </t>
  </si>
  <si>
    <t> 05.05.1986 21:14 </t>
  </si>
  <si>
    <t> -0.016 </t>
  </si>
  <si>
    <t>2446614.418 </t>
  </si>
  <si>
    <t> 02.07.1986 22:01 </t>
  </si>
  <si>
    <t> M.Berka </t>
  </si>
  <si>
    <t>2446886.023 </t>
  </si>
  <si>
    <t> 31.03.1987 12:33 </t>
  </si>
  <si>
    <t> M.Iida </t>
  </si>
  <si>
    <t>2446890.155 </t>
  </si>
  <si>
    <t> 04.04.1987 15:43 </t>
  </si>
  <si>
    <t> T.Kato </t>
  </si>
  <si>
    <t>2446890.156 </t>
  </si>
  <si>
    <t> 04.04.1987 15:44 </t>
  </si>
  <si>
    <t> M.Ishii </t>
  </si>
  <si>
    <t>2446891.137 </t>
  </si>
  <si>
    <t> 05.04.1987 15:17 </t>
  </si>
  <si>
    <t>2447220.9534 </t>
  </si>
  <si>
    <t> 29.02.1988 10:52 </t>
  </si>
  <si>
    <t>2447267.372 </t>
  </si>
  <si>
    <t> 15.04.1988 20:55 </t>
  </si>
  <si>
    <t>2447267.378 </t>
  </si>
  <si>
    <t> 15.04.1988 21:04 </t>
  </si>
  <si>
    <t> R.Santler </t>
  </si>
  <si>
    <t>2447267.565 </t>
  </si>
  <si>
    <t> 16.04.1988 01:33 </t>
  </si>
  <si>
    <t> P.Suchan </t>
  </si>
  <si>
    <t>2447267.566 </t>
  </si>
  <si>
    <t> 16.04.1988 01:35 </t>
  </si>
  <si>
    <t>2447308.6670 </t>
  </si>
  <si>
    <t> 27.05.1988 04:00 </t>
  </si>
  <si>
    <t> -0.0017 </t>
  </si>
  <si>
    <t>2447671.528 </t>
  </si>
  <si>
    <t> 25.05.1989 00:40 </t>
  </si>
  <si>
    <t> A.Dedoch </t>
  </si>
  <si>
    <t>2448692.8415 </t>
  </si>
  <si>
    <t> 11.03.1992 08:11 </t>
  </si>
  <si>
    <t> W.Romanishin et al </t>
  </si>
  <si>
    <t>2448694.0215 </t>
  </si>
  <si>
    <t> 12.03.1992 12:30 </t>
  </si>
  <si>
    <t>2448695.7916 </t>
  </si>
  <si>
    <t> 14.03.1992 06:59 </t>
  </si>
  <si>
    <t>2448976.6382 </t>
  </si>
  <si>
    <t> 20.12.1992 03:19 </t>
  </si>
  <si>
    <t> Kjurkchieva&amp;March. </t>
  </si>
  <si>
    <t>IBVS 4122 </t>
  </si>
  <si>
    <t>2448979.5883 </t>
  </si>
  <si>
    <t> 23.12.1992 02:07 </t>
  </si>
  <si>
    <t>2448980.5715 </t>
  </si>
  <si>
    <t> 24.12.1992 01:42 </t>
  </si>
  <si>
    <t>2448981.3582 </t>
  </si>
  <si>
    <t> 24.12.1992 20:35 </t>
  </si>
  <si>
    <t>2448981.5558 </t>
  </si>
  <si>
    <t> 25.12.1992 01:20 </t>
  </si>
  <si>
    <t>2448982.5382 </t>
  </si>
  <si>
    <t> 26.12.1992 00:55 </t>
  </si>
  <si>
    <t>U</t>
  </si>
  <si>
    <t>2448982.5383 </t>
  </si>
  <si>
    <t>2448982.5384 </t>
  </si>
  <si>
    <t>G</t>
  </si>
  <si>
    <t>2448983.5209 </t>
  </si>
  <si>
    <t> 27.12.1992 00:30 </t>
  </si>
  <si>
    <t>2448983.5214 </t>
  </si>
  <si>
    <t>2448983.7172 </t>
  </si>
  <si>
    <t> 27.12.1992 05:12 </t>
  </si>
  <si>
    <t>2448983.7180 </t>
  </si>
  <si>
    <t> 27.12.1992 05:13 </t>
  </si>
  <si>
    <t>2448985.4886 </t>
  </si>
  <si>
    <t> 28.12.1992 23:43 </t>
  </si>
  <si>
    <t>2448985.4888 </t>
  </si>
  <si>
    <t>2448985.6847 </t>
  </si>
  <si>
    <t> 29.12.1992 04:25 </t>
  </si>
  <si>
    <t>2448985.6853 </t>
  </si>
  <si>
    <t> 29.12.1992 04:26 </t>
  </si>
  <si>
    <t>2448985.6854 </t>
  </si>
  <si>
    <t>2448990.6019 </t>
  </si>
  <si>
    <t> 03.01.1993 02:26 </t>
  </si>
  <si>
    <t>2449058.8469 </t>
  </si>
  <si>
    <t> 12.03.1993 08:19 </t>
  </si>
  <si>
    <t>2449059.8302 </t>
  </si>
  <si>
    <t> 13.03.1993 07:55 </t>
  </si>
  <si>
    <t>2450242.4212 </t>
  </si>
  <si>
    <t> 07.06.1996 22:06 </t>
  </si>
  <si>
    <t> 0.0070 </t>
  </si>
  <si>
    <t> K.Koss </t>
  </si>
  <si>
    <t>2450865.4732 </t>
  </si>
  <si>
    <t> 20.02.1998 23:21 </t>
  </si>
  <si>
    <t> 0.0044 </t>
  </si>
  <si>
    <t> J.Cechal </t>
  </si>
  <si>
    <t>2450865.4781 </t>
  </si>
  <si>
    <t> 20.02.1998 23:28 </t>
  </si>
  <si>
    <t> 0.0093 </t>
  </si>
  <si>
    <t> S.Macuchova </t>
  </si>
  <si>
    <t>2451175.621 </t>
  </si>
  <si>
    <t> 28.12.1998 02:54 </t>
  </si>
  <si>
    <t>2451250.5616 </t>
  </si>
  <si>
    <t> 13.03.1999 01:28 </t>
  </si>
  <si>
    <t> 0.0104 </t>
  </si>
  <si>
    <t> M.Netolicky </t>
  </si>
  <si>
    <t>2451273.366 </t>
  </si>
  <si>
    <t>2451309.3885 </t>
  </si>
  <si>
    <t> 10.05.1999 21:19 </t>
  </si>
  <si>
    <t> 0.0326 </t>
  </si>
  <si>
    <t> Sobotka&amp;Kabath </t>
  </si>
  <si>
    <t>2451488.9184 </t>
  </si>
  <si>
    <t> 06.11.1999 10:02 </t>
  </si>
  <si>
    <t>2451523.728 </t>
  </si>
  <si>
    <t> 11.12.1999 05:28 </t>
  </si>
  <si>
    <t>2451574.669 </t>
  </si>
  <si>
    <t> 31.01.2000 04:03 </t>
  </si>
  <si>
    <t>2451610.6576 </t>
  </si>
  <si>
    <t> 07.03.2000 03:46 </t>
  </si>
  <si>
    <t>2451659.6288 </t>
  </si>
  <si>
    <t> 25.04.2000 03:05 </t>
  </si>
  <si>
    <t>2451672.4769 </t>
  </si>
  <si>
    <t> 07.05.2000 23:26 </t>
  </si>
  <si>
    <t> -0.0325 </t>
  </si>
  <si>
    <t> P.Sobotka </t>
  </si>
  <si>
    <t>2451685.7859 </t>
  </si>
  <si>
    <t> 21.05.2000 06:51 </t>
  </si>
  <si>
    <t>2451703.488 </t>
  </si>
  <si>
    <t> 07.06.2000 23:42 </t>
  </si>
  <si>
    <t>2451704.6664 </t>
  </si>
  <si>
    <t> 09.06.2000 03:59 </t>
  </si>
  <si>
    <t>2451706.8298 </t>
  </si>
  <si>
    <t> 11.06.2000 07:54 </t>
  </si>
  <si>
    <t> C.Pullen </t>
  </si>
  <si>
    <t>2451926.709 </t>
  </si>
  <si>
    <t> 17.01.2001 05:00 </t>
  </si>
  <si>
    <t>2451957.7821 </t>
  </si>
  <si>
    <t> 17.02.2001 06:46 </t>
  </si>
  <si>
    <t>2451972.7290 </t>
  </si>
  <si>
    <t> 04.03.2001 05:29 </t>
  </si>
  <si>
    <t> S.Dvorak </t>
  </si>
  <si>
    <t>2451984.528 </t>
  </si>
  <si>
    <t> 16.03.2001 00:40 </t>
  </si>
  <si>
    <t>2451995.7398 </t>
  </si>
  <si>
    <t> 27.03.2001 05:45 </t>
  </si>
  <si>
    <t>2452013.6370 </t>
  </si>
  <si>
    <t> 14.04.2001 03:17 </t>
  </si>
  <si>
    <t>2452016.5868 </t>
  </si>
  <si>
    <t> 17.04.2001 02:04 </t>
  </si>
  <si>
    <t>2452025.6337 </t>
  </si>
  <si>
    <t> 26.04.2001 03:12 </t>
  </si>
  <si>
    <t> S.Jamieson </t>
  </si>
  <si>
    <t>2452028.7801 </t>
  </si>
  <si>
    <t> 29.04.2001 06:43 </t>
  </si>
  <si>
    <t>2452037.6308 </t>
  </si>
  <si>
    <t> 08.05.2001 03:08 </t>
  </si>
  <si>
    <t>2452069.6875 </t>
  </si>
  <si>
    <t> 09.06.2001 04:30 </t>
  </si>
  <si>
    <t>2452260.659 </t>
  </si>
  <si>
    <t> 17.12.2001 03:48 </t>
  </si>
  <si>
    <t>2452279.9296 </t>
  </si>
  <si>
    <t> 05.01.2002 10:18 </t>
  </si>
  <si>
    <t>2452287.7956 </t>
  </si>
  <si>
    <t> 13.01.2002 07:05 </t>
  </si>
  <si>
    <t>2452327.722 </t>
  </si>
  <si>
    <t> 22.02.2002 05:19 </t>
  </si>
  <si>
    <t> R.Hill </t>
  </si>
  <si>
    <t>2452333.8182 </t>
  </si>
  <si>
    <t> 28.02.2002 07:38 </t>
  </si>
  <si>
    <t>2452347.7817 </t>
  </si>
  <si>
    <t> 14.03.2002 06:45 </t>
  </si>
  <si>
    <t>2452350.7316 </t>
  </si>
  <si>
    <t> 17.03.2002 05:33 </t>
  </si>
  <si>
    <t>2452364.6950 </t>
  </si>
  <si>
    <t> 31.03.2002 04:40 </t>
  </si>
  <si>
    <t>2452367.450 </t>
  </si>
  <si>
    <t> 02.04.2002 22:48 </t>
  </si>
  <si>
    <t>2452370.5954 </t>
  </si>
  <si>
    <t> 06.04.2002 02:17 </t>
  </si>
  <si>
    <t>2452370.7925 </t>
  </si>
  <si>
    <t> 06.04.2002 07:01 </t>
  </si>
  <si>
    <t>2452380.6261 </t>
  </si>
  <si>
    <t> 16.04.2002 03:01 </t>
  </si>
  <si>
    <t>2452398.7201 </t>
  </si>
  <si>
    <t> 04.05.2002 05:16 </t>
  </si>
  <si>
    <t>2452406.7829 </t>
  </si>
  <si>
    <t> 12.05.2002 06:47 </t>
  </si>
  <si>
    <t>2452415.6332 </t>
  </si>
  <si>
    <t> 21.05.2002 03:11 </t>
  </si>
  <si>
    <t>2452426.8437 </t>
  </si>
  <si>
    <t> 01.06.2002 08:14 </t>
  </si>
  <si>
    <t> N.Simmons </t>
  </si>
  <si>
    <t>2452671.3061 </t>
  </si>
  <si>
    <t> 31.01.2003 19:20 </t>
  </si>
  <si>
    <t> Maehara </t>
  </si>
  <si>
    <t>2452713.787 </t>
  </si>
  <si>
    <t> 15.03.2003 06:53 </t>
  </si>
  <si>
    <t>IBVS 5493 </t>
  </si>
  <si>
    <t>2452725.1944 </t>
  </si>
  <si>
    <t> 26.03.2003 16:39 </t>
  </si>
  <si>
    <t>2452735.8145 </t>
  </si>
  <si>
    <t> 06.04.2003 07:32 </t>
  </si>
  <si>
    <t>2452781.6385 </t>
  </si>
  <si>
    <t> 22.05.2003 03:19 </t>
  </si>
  <si>
    <t>2452791.6688 </t>
  </si>
  <si>
    <t> 01.06.2003 04:03 </t>
  </si>
  <si>
    <t>2452804.6493 </t>
  </si>
  <si>
    <t> 14.06.2003 03:34 </t>
  </si>
  <si>
    <t>2452976.9332 </t>
  </si>
  <si>
    <t> 03.12.2003 10:23 </t>
  </si>
  <si>
    <t>2453113.8163 </t>
  </si>
  <si>
    <t> 18.04.2004 07:35 </t>
  </si>
  <si>
    <t>2453195.6319 </t>
  </si>
  <si>
    <t> 09.07.2004 03:09 </t>
  </si>
  <si>
    <t>2453232.6058 </t>
  </si>
  <si>
    <t> 15.08.2004 02:32 </t>
  </si>
  <si>
    <t>2453372.2424 </t>
  </si>
  <si>
    <t> 01.01.2005 17:49 </t>
  </si>
  <si>
    <t>2453406.6597 </t>
  </si>
  <si>
    <t> 05.02.2005 03:49 </t>
  </si>
  <si>
    <t>2453416.4932 </t>
  </si>
  <si>
    <t> 14.02.2005 23:50 </t>
  </si>
  <si>
    <t> R.Casas </t>
  </si>
  <si>
    <t>2453466.6446 </t>
  </si>
  <si>
    <t> 06.04.2005 03:28 </t>
  </si>
  <si>
    <t>81526</t>
  </si>
  <si>
    <t> V.Petriew </t>
  </si>
  <si>
    <t>2453473.9213 </t>
  </si>
  <si>
    <t> 13.04.2005 10:06 </t>
  </si>
  <si>
    <t>81563</t>
  </si>
  <si>
    <t>2453476.8715 </t>
  </si>
  <si>
    <t> 16.04.2005 08:54 </t>
  </si>
  <si>
    <t>81578</t>
  </si>
  <si>
    <t>2453477.8547 </t>
  </si>
  <si>
    <t> 17.04.2005 08:30 </t>
  </si>
  <si>
    <t>81583</t>
  </si>
  <si>
    <t>2453481.7882 </t>
  </si>
  <si>
    <t> 21.04.2005 06:55 </t>
  </si>
  <si>
    <t>81603</t>
  </si>
  <si>
    <t>2453495.7520 </t>
  </si>
  <si>
    <t> 05.05.2005 06:02 </t>
  </si>
  <si>
    <t>81674</t>
  </si>
  <si>
    <t>2453511.6822 </t>
  </si>
  <si>
    <t> 21.05.2005 04:22 </t>
  </si>
  <si>
    <t>81755</t>
  </si>
  <si>
    <t>2453723.3007 </t>
  </si>
  <si>
    <t> 18.12.2005 19:13 </t>
  </si>
  <si>
    <t>82831</t>
  </si>
  <si>
    <t>2453760.8646 </t>
  </si>
  <si>
    <t> 25.01.2006 08:45 </t>
  </si>
  <si>
    <t>83022</t>
  </si>
  <si>
    <t>2453792.9220 </t>
  </si>
  <si>
    <t> 26.02.2006 10:07 </t>
  </si>
  <si>
    <t>83185</t>
  </si>
  <si>
    <t>2453834.8131 </t>
  </si>
  <si>
    <t> 09.04.2006 07:30 </t>
  </si>
  <si>
    <t>83398</t>
  </si>
  <si>
    <t>2453856.446 </t>
  </si>
  <si>
    <t> 30.04.2006 22:42 </t>
  </si>
  <si>
    <t>83508</t>
  </si>
  <si>
    <t> F.Gobet </t>
  </si>
  <si>
    <t>2453882.407 </t>
  </si>
  <si>
    <t> 26.05.2006 21:46 </t>
  </si>
  <si>
    <t>83640</t>
  </si>
  <si>
    <t>2453883.390 </t>
  </si>
  <si>
    <t> 27.05.2006 21:21 </t>
  </si>
  <si>
    <t>83645</t>
  </si>
  <si>
    <t>2453903.6481 </t>
  </si>
  <si>
    <t> 17.06.2006 03:33 </t>
  </si>
  <si>
    <t>83748</t>
  </si>
  <si>
    <t>2454016.5372 </t>
  </si>
  <si>
    <t> 08.10.2006 00:53 </t>
  </si>
  <si>
    <t>84322</t>
  </si>
  <si>
    <t>2454099.3360 </t>
  </si>
  <si>
    <t> 29.12.2006 20:03 </t>
  </si>
  <si>
    <t>84743</t>
  </si>
  <si>
    <t> K.Nagai et al. </t>
  </si>
  <si>
    <t>2454115.6598 </t>
  </si>
  <si>
    <t> 15.01.2007 03:50 </t>
  </si>
  <si>
    <t>84826</t>
  </si>
  <si>
    <t> M.Lehky </t>
  </si>
  <si>
    <t>2454176.8248 </t>
  </si>
  <si>
    <t> 17.03.2007 07:47 </t>
  </si>
  <si>
    <t>85137</t>
  </si>
  <si>
    <t>2454202.392 </t>
  </si>
  <si>
    <t> 11.04.2007 21:24 </t>
  </si>
  <si>
    <t>85267</t>
  </si>
  <si>
    <t>2454211.6358 </t>
  </si>
  <si>
    <t> 21.04.2007 03:15 </t>
  </si>
  <si>
    <t>85314</t>
  </si>
  <si>
    <t>2454212.422 </t>
  </si>
  <si>
    <t> 21.04.2007 22:07 </t>
  </si>
  <si>
    <t>85318</t>
  </si>
  <si>
    <t>2454233.6628 </t>
  </si>
  <si>
    <t> 13.05.2007 03:54 </t>
  </si>
  <si>
    <t>85426</t>
  </si>
  <si>
    <t>2454550.1071 </t>
  </si>
  <si>
    <t> 24.03.2008 14:34 </t>
  </si>
  <si>
    <t>87035</t>
  </si>
  <si>
    <t>Ic</t>
  </si>
  <si>
    <t> K.Nakajima </t>
  </si>
  <si>
    <t>2454902.1485 </t>
  </si>
  <si>
    <t> 11.03.2009 15:33 </t>
  </si>
  <si>
    <t>88825</t>
  </si>
  <si>
    <t>Rc</t>
  </si>
  <si>
    <t>2454963.1172 </t>
  </si>
  <si>
    <t> 11.05.2009 14:48 </t>
  </si>
  <si>
    <t>89135</t>
  </si>
  <si>
    <t> 0.0023 </t>
  </si>
  <si>
    <t>2457081.6559 </t>
  </si>
  <si>
    <t> 28.02.2015 03:44 </t>
  </si>
  <si>
    <t>99907</t>
  </si>
  <si>
    <t> -0.0021 </t>
  </si>
  <si>
    <t>2457081.8533 </t>
  </si>
  <si>
    <t> 28.02.2015 08:28 </t>
  </si>
  <si>
    <t>99908</t>
  </si>
  <si>
    <t>2457084.8034 </t>
  </si>
  <si>
    <t> 03.03.2015 07:16 </t>
  </si>
  <si>
    <t>99923</t>
  </si>
  <si>
    <t>JAVSO 49, 256</t>
  </si>
  <si>
    <t>JAVSO 49, 106</t>
  </si>
  <si>
    <t>VSB, 91</t>
  </si>
  <si>
    <t>JAAVSO, 50, 255</t>
  </si>
  <si>
    <t>JAAVSO 51, 138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</si>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</sst>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/mm/yyyy;@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 Unicode MS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166" fontId="10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0" applyFont="1" applyAlignment="1"/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7" fontId="10" fillId="0" borderId="0" xfId="0" applyNumberFormat="1" applyFont="1" applyAlignment="1"/>
    <xf numFmtId="167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8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34898384067096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7996775290267261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Active!$H$21:$H$825</c:f>
              <c:numCache>
                <c:formatCode>General</c:formatCode>
                <c:ptCount val="8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B-43D8-B47D-B36A21A862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Active!$I$21:$I$825</c:f>
              <c:numCache>
                <c:formatCode>General</c:formatCode>
                <c:ptCount val="8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4">
                  <c:v>1.8968479998875409E-2</c:v>
                </c:pt>
                <c:pt idx="105">
                  <c:v>1.9368480003322475E-2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4">
                  <c:v>4.4380320003256202E-2</c:v>
                </c:pt>
                <c:pt idx="316">
                  <c:v>1.828003999980865E-2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69">
                  <c:v>1.7987520004680846E-2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2">
                  <c:v>1.7475999993621372E-3</c:v>
                </c:pt>
                <c:pt idx="513">
                  <c:v>-1.6079199995147064E-2</c:v>
                </c:pt>
                <c:pt idx="514">
                  <c:v>-7.9199999163392931E-5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B-43D8-B47D-B36A21A862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Active!$J$21:$J$825</c:f>
              <c:numCache>
                <c:formatCode>General</c:formatCode>
                <c:ptCount val="8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29">
                  <c:v>3.2597040000837296E-2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0">
                  <c:v>-3.2521479995921254E-2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B-43D8-B47D-B36A21A862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Active!$K$21:$K$825</c:f>
              <c:numCache>
                <c:formatCode>General</c:formatCode>
                <c:ptCount val="8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39">
                  <c:v>1.3473600047291256E-3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3">
                  <c:v>-7.8383199943345971E-3</c:v>
                </c:pt>
                <c:pt idx="804">
                  <c:v>-2.0981599955121055E-3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B-43D8-B47D-B36A21A862B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Active!$L$21:$L$825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4B-43D8-B47D-B36A21A862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Active!$M$21:$M$825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4B-43D8-B47D-B36A21A862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Active!$N$21:$N$825</c:f>
              <c:numCache>
                <c:formatCode>General</c:formatCode>
                <c:ptCount val="805"/>
                <c:pt idx="93">
                  <c:v>9.1144000180065632E-4</c:v>
                </c:pt>
                <c:pt idx="114">
                  <c:v>-7.7983999653952196E-4</c:v>
                </c:pt>
                <c:pt idx="115">
                  <c:v>2.2016000730218366E-4</c:v>
                </c:pt>
                <c:pt idx="116">
                  <c:v>1.2201600038679317E-3</c:v>
                </c:pt>
                <c:pt idx="136">
                  <c:v>2.8647200088016689E-3</c:v>
                </c:pt>
                <c:pt idx="234">
                  <c:v>-4.9494399936520495E-3</c:v>
                </c:pt>
                <c:pt idx="235">
                  <c:v>1.0505600075703114E-3</c:v>
                </c:pt>
                <c:pt idx="240">
                  <c:v>8.9191200022469275E-3</c:v>
                </c:pt>
                <c:pt idx="253">
                  <c:v>4.0300000036950223E-3</c:v>
                </c:pt>
                <c:pt idx="254">
                  <c:v>3.6736000038217753E-3</c:v>
                </c:pt>
                <c:pt idx="255">
                  <c:v>3.6736000038217753E-3</c:v>
                </c:pt>
                <c:pt idx="264">
                  <c:v>3.0240000342018902E-5</c:v>
                </c:pt>
                <c:pt idx="278">
                  <c:v>-6.9280000025173649E-4</c:v>
                </c:pt>
                <c:pt idx="300">
                  <c:v>-3.2739999951445498E-3</c:v>
                </c:pt>
                <c:pt idx="307">
                  <c:v>-6.994399955146946E-4</c:v>
                </c:pt>
                <c:pt idx="329">
                  <c:v>6.8520000058924779E-4</c:v>
                </c:pt>
                <c:pt idx="343">
                  <c:v>-9.6871999267023057E-4</c:v>
                </c:pt>
                <c:pt idx="351">
                  <c:v>-1.0136799974134192E-3</c:v>
                </c:pt>
                <c:pt idx="388">
                  <c:v>6.2737600019318052E-3</c:v>
                </c:pt>
                <c:pt idx="389">
                  <c:v>9.2737599989050068E-3</c:v>
                </c:pt>
                <c:pt idx="396">
                  <c:v>-8.2399994425941259E-5</c:v>
                </c:pt>
                <c:pt idx="412">
                  <c:v>4.505600081756711E-4</c:v>
                </c:pt>
                <c:pt idx="413">
                  <c:v>2.4505600085831247E-3</c:v>
                </c:pt>
                <c:pt idx="419">
                  <c:v>1.4852000022074208E-3</c:v>
                </c:pt>
                <c:pt idx="422">
                  <c:v>-1.0991999442921951E-4</c:v>
                </c:pt>
                <c:pt idx="423">
                  <c:v>-5.7999997807200998E-5</c:v>
                </c:pt>
                <c:pt idx="446">
                  <c:v>6.6904000414069742E-4</c:v>
                </c:pt>
                <c:pt idx="447">
                  <c:v>6.6904000414069742E-4</c:v>
                </c:pt>
                <c:pt idx="448">
                  <c:v>2.669040004548151E-3</c:v>
                </c:pt>
                <c:pt idx="449">
                  <c:v>-2.002239998546429E-3</c:v>
                </c:pt>
                <c:pt idx="450">
                  <c:v>-2.239998138975352E-6</c:v>
                </c:pt>
                <c:pt idx="451">
                  <c:v>9.9776000570273027E-4</c:v>
                </c:pt>
                <c:pt idx="458">
                  <c:v>2.6587200045469217E-3</c:v>
                </c:pt>
                <c:pt idx="459">
                  <c:v>2.6587200045469217E-3</c:v>
                </c:pt>
                <c:pt idx="460">
                  <c:v>3.6587200083886273E-3</c:v>
                </c:pt>
                <c:pt idx="461">
                  <c:v>2.4696000036783516E-4</c:v>
                </c:pt>
                <c:pt idx="463">
                  <c:v>4.753600005642511E-4</c:v>
                </c:pt>
                <c:pt idx="464">
                  <c:v>1.4753599971299991E-3</c:v>
                </c:pt>
                <c:pt idx="510">
                  <c:v>-1.5919999714242294E-4</c:v>
                </c:pt>
                <c:pt idx="511">
                  <c:v>1.8408000032650307E-3</c:v>
                </c:pt>
                <c:pt idx="516">
                  <c:v>-1.1067999948863871E-3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9">
                  <c:v>4.2436000076122582E-3</c:v>
                </c:pt>
                <c:pt idx="530">
                  <c:v>1.0243600001558661E-2</c:v>
                </c:pt>
                <c:pt idx="531">
                  <c:v>5.7232000108342618E-4</c:v>
                </c:pt>
                <c:pt idx="532">
                  <c:v>1.5723199976491742E-3</c:v>
                </c:pt>
                <c:pt idx="533">
                  <c:v>1.5723199976491742E-3</c:v>
                </c:pt>
                <c:pt idx="534">
                  <c:v>-1.7251999961445108E-3</c:v>
                </c:pt>
                <c:pt idx="539">
                  <c:v>7.6319999789120629E-4</c:v>
                </c:pt>
                <c:pt idx="713">
                  <c:v>1.3189600067562424E-3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4B-43D8-B47D-B36A21A862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Active!$O$21:$O$825</c:f>
              <c:numCache>
                <c:formatCode>General</c:formatCode>
                <c:ptCount val="805"/>
                <c:pt idx="0">
                  <c:v>2.9495320609869959E-2</c:v>
                </c:pt>
                <c:pt idx="1">
                  <c:v>2.9477642007200312E-2</c:v>
                </c:pt>
                <c:pt idx="2">
                  <c:v>2.8631011782647379E-2</c:v>
                </c:pt>
                <c:pt idx="3">
                  <c:v>2.8609253502438585E-2</c:v>
                </c:pt>
                <c:pt idx="4">
                  <c:v>2.8600511336283267E-2</c:v>
                </c:pt>
                <c:pt idx="5">
                  <c:v>2.8600511336283267E-2</c:v>
                </c:pt>
                <c:pt idx="6">
                  <c:v>2.8599539984488227E-2</c:v>
                </c:pt>
                <c:pt idx="7">
                  <c:v>2.8599539984488227E-2</c:v>
                </c:pt>
                <c:pt idx="8">
                  <c:v>2.8599539984488227E-2</c:v>
                </c:pt>
                <c:pt idx="9">
                  <c:v>2.8597597280898161E-2</c:v>
                </c:pt>
                <c:pt idx="10">
                  <c:v>2.8597597280898161E-2</c:v>
                </c:pt>
                <c:pt idx="11">
                  <c:v>2.8597403010539153E-2</c:v>
                </c:pt>
                <c:pt idx="12">
                  <c:v>2.8597403010539153E-2</c:v>
                </c:pt>
                <c:pt idx="13">
                  <c:v>2.8596625929103121E-2</c:v>
                </c:pt>
                <c:pt idx="14">
                  <c:v>2.8582444192895604E-2</c:v>
                </c:pt>
                <c:pt idx="15">
                  <c:v>2.8458111163131062E-2</c:v>
                </c:pt>
                <c:pt idx="16">
                  <c:v>2.8408766491943259E-2</c:v>
                </c:pt>
                <c:pt idx="17">
                  <c:v>2.8408766491943259E-2</c:v>
                </c:pt>
                <c:pt idx="18">
                  <c:v>2.8406823788353189E-2</c:v>
                </c:pt>
                <c:pt idx="19">
                  <c:v>2.839788735183886E-2</c:v>
                </c:pt>
                <c:pt idx="20">
                  <c:v>2.837515771983503E-2</c:v>
                </c:pt>
                <c:pt idx="21">
                  <c:v>2.8271417348125244E-2</c:v>
                </c:pt>
                <c:pt idx="22">
                  <c:v>2.8271417348125244E-2</c:v>
                </c:pt>
                <c:pt idx="23">
                  <c:v>2.8262675181969923E-2</c:v>
                </c:pt>
                <c:pt idx="24">
                  <c:v>2.8262675181969923E-2</c:v>
                </c:pt>
                <c:pt idx="25">
                  <c:v>2.8220907054783397E-2</c:v>
                </c:pt>
                <c:pt idx="26">
                  <c:v>2.7933581193811896E-2</c:v>
                </c:pt>
                <c:pt idx="27">
                  <c:v>2.7852764724464948E-2</c:v>
                </c:pt>
                <c:pt idx="28">
                  <c:v>2.7701428114798417E-2</c:v>
                </c:pt>
                <c:pt idx="29">
                  <c:v>2.7697542707618275E-2</c:v>
                </c:pt>
                <c:pt idx="30">
                  <c:v>2.7697542707618275E-2</c:v>
                </c:pt>
                <c:pt idx="31">
                  <c:v>2.7649169388225509E-2</c:v>
                </c:pt>
                <c:pt idx="32">
                  <c:v>2.7649169388225509E-2</c:v>
                </c:pt>
                <c:pt idx="33">
                  <c:v>2.1541309301042352E-2</c:v>
                </c:pt>
                <c:pt idx="34">
                  <c:v>2.1541115030683348E-2</c:v>
                </c:pt>
                <c:pt idx="35">
                  <c:v>2.1540143678888311E-2</c:v>
                </c:pt>
                <c:pt idx="36">
                  <c:v>2.1535286919913132E-2</c:v>
                </c:pt>
                <c:pt idx="37">
                  <c:v>2.1507700528934127E-2</c:v>
                </c:pt>
                <c:pt idx="38">
                  <c:v>2.1507506258575119E-2</c:v>
                </c:pt>
                <c:pt idx="39">
                  <c:v>2.150672917713909E-2</c:v>
                </c:pt>
                <c:pt idx="40">
                  <c:v>2.1506534906780082E-2</c:v>
                </c:pt>
                <c:pt idx="41">
                  <c:v>2.1484970896930296E-2</c:v>
                </c:pt>
                <c:pt idx="42">
                  <c:v>2.148399954513526E-2</c:v>
                </c:pt>
                <c:pt idx="43">
                  <c:v>2.083882768287269E-2</c:v>
                </c:pt>
                <c:pt idx="44">
                  <c:v>2.0817069402663892E-2</c:v>
                </c:pt>
                <c:pt idx="45">
                  <c:v>2.0811241291893681E-2</c:v>
                </c:pt>
                <c:pt idx="46">
                  <c:v>2.0809298588303611E-2</c:v>
                </c:pt>
                <c:pt idx="47">
                  <c:v>2.0784626252709708E-2</c:v>
                </c:pt>
                <c:pt idx="48">
                  <c:v>1.9739451721251522E-2</c:v>
                </c:pt>
                <c:pt idx="49">
                  <c:v>1.9731486636532233E-2</c:v>
                </c:pt>
                <c:pt idx="50">
                  <c:v>1.9724687173966984E-2</c:v>
                </c:pt>
                <c:pt idx="51">
                  <c:v>1.8661639769480143E-2</c:v>
                </c:pt>
                <c:pt idx="52">
                  <c:v>1.8658725714095038E-2</c:v>
                </c:pt>
                <c:pt idx="53">
                  <c:v>1.8657948632659009E-2</c:v>
                </c:pt>
                <c:pt idx="54">
                  <c:v>1.8634247648860142E-2</c:v>
                </c:pt>
                <c:pt idx="55">
                  <c:v>1.8634053378501138E-2</c:v>
                </c:pt>
                <c:pt idx="56">
                  <c:v>1.8633276297065109E-2</c:v>
                </c:pt>
                <c:pt idx="57">
                  <c:v>1.8633082026706101E-2</c:v>
                </c:pt>
                <c:pt idx="58">
                  <c:v>1.8629196619525959E-2</c:v>
                </c:pt>
                <c:pt idx="60">
                  <c:v>1.8625311212345817E-2</c:v>
                </c:pt>
                <c:pt idx="61">
                  <c:v>1.8625116941986809E-2</c:v>
                </c:pt>
                <c:pt idx="62">
                  <c:v>1.8597530551007803E-2</c:v>
                </c:pt>
                <c:pt idx="63">
                  <c:v>1.8595976388135746E-2</c:v>
                </c:pt>
                <c:pt idx="64">
                  <c:v>1.8306513553215168E-2</c:v>
                </c:pt>
                <c:pt idx="65">
                  <c:v>1.8243958497614884E-2</c:v>
                </c:pt>
                <c:pt idx="66">
                  <c:v>1.8242987145819848E-2</c:v>
                </c:pt>
                <c:pt idx="67">
                  <c:v>1.8242015794024811E-2</c:v>
                </c:pt>
                <c:pt idx="68">
                  <c:v>1.822822259853531E-2</c:v>
                </c:pt>
                <c:pt idx="69">
                  <c:v>1.7957992529156436E-2</c:v>
                </c:pt>
                <c:pt idx="70">
                  <c:v>1.7957992529156436E-2</c:v>
                </c:pt>
                <c:pt idx="71">
                  <c:v>1.7957992529156436E-2</c:v>
                </c:pt>
                <c:pt idx="72">
                  <c:v>1.7574502840476427E-2</c:v>
                </c:pt>
                <c:pt idx="73">
                  <c:v>1.7574502840476427E-2</c:v>
                </c:pt>
                <c:pt idx="74">
                  <c:v>1.7572560136886354E-2</c:v>
                </c:pt>
                <c:pt idx="75">
                  <c:v>1.7115247711783646E-2</c:v>
                </c:pt>
                <c:pt idx="76">
                  <c:v>1.7115247711783646E-2</c:v>
                </c:pt>
                <c:pt idx="77">
                  <c:v>1.7115247711783646E-2</c:v>
                </c:pt>
                <c:pt idx="78">
                  <c:v>1.7115247711783646E-2</c:v>
                </c:pt>
                <c:pt idx="79">
                  <c:v>1.7115247711783646E-2</c:v>
                </c:pt>
                <c:pt idx="80">
                  <c:v>1.7113305008193577E-2</c:v>
                </c:pt>
                <c:pt idx="81">
                  <c:v>1.7113305008193577E-2</c:v>
                </c:pt>
                <c:pt idx="82">
                  <c:v>1.7113305008193577E-2</c:v>
                </c:pt>
                <c:pt idx="83">
                  <c:v>1.7113305008193577E-2</c:v>
                </c:pt>
                <c:pt idx="84">
                  <c:v>1.7113305008193577E-2</c:v>
                </c:pt>
                <c:pt idx="85">
                  <c:v>1.7113305008193577E-2</c:v>
                </c:pt>
                <c:pt idx="91">
                  <c:v>1.6558663133228312E-2</c:v>
                </c:pt>
                <c:pt idx="92">
                  <c:v>1.6557691781433275E-2</c:v>
                </c:pt>
                <c:pt idx="93">
                  <c:v>1.6185858314293689E-2</c:v>
                </c:pt>
                <c:pt idx="94">
                  <c:v>1.6126217314078511E-2</c:v>
                </c:pt>
                <c:pt idx="95">
                  <c:v>1.6120194932949292E-2</c:v>
                </c:pt>
                <c:pt idx="96">
                  <c:v>1.6117280877564186E-2</c:v>
                </c:pt>
                <c:pt idx="97">
                  <c:v>1.6115338173974113E-2</c:v>
                </c:pt>
                <c:pt idx="98">
                  <c:v>1.611436682217908E-2</c:v>
                </c:pt>
                <c:pt idx="99">
                  <c:v>1.6088528864431136E-2</c:v>
                </c:pt>
                <c:pt idx="100">
                  <c:v>1.6066964854581346E-2</c:v>
                </c:pt>
                <c:pt idx="101">
                  <c:v>1.6064827880632269E-2</c:v>
                </c:pt>
                <c:pt idx="103">
                  <c:v>1.5982457248413261E-2</c:v>
                </c:pt>
                <c:pt idx="105">
                  <c:v>1.5980514544823188E-2</c:v>
                </c:pt>
                <c:pt idx="106">
                  <c:v>1.5971578108308862E-2</c:v>
                </c:pt>
                <c:pt idx="109">
                  <c:v>1.5943991717329853E-2</c:v>
                </c:pt>
                <c:pt idx="110">
                  <c:v>1.594302036553482E-2</c:v>
                </c:pt>
                <c:pt idx="112">
                  <c:v>1.5942049013739783E-2</c:v>
                </c:pt>
                <c:pt idx="114">
                  <c:v>1.5651420556665165E-2</c:v>
                </c:pt>
                <c:pt idx="115">
                  <c:v>1.5651420556665165E-2</c:v>
                </c:pt>
                <c:pt idx="116">
                  <c:v>1.5651420556665165E-2</c:v>
                </c:pt>
                <c:pt idx="121">
                  <c:v>1.5325434894251255E-2</c:v>
                </c:pt>
                <c:pt idx="123">
                  <c:v>1.5323492190661184E-2</c:v>
                </c:pt>
                <c:pt idx="124">
                  <c:v>1.5277061574858487E-2</c:v>
                </c:pt>
                <c:pt idx="125">
                  <c:v>1.5277061574858487E-2</c:v>
                </c:pt>
                <c:pt idx="126">
                  <c:v>1.5277061574858487E-2</c:v>
                </c:pt>
                <c:pt idx="127">
                  <c:v>1.5277061574858487E-2</c:v>
                </c:pt>
                <c:pt idx="128">
                  <c:v>1.512630777626898E-2</c:v>
                </c:pt>
                <c:pt idx="129">
                  <c:v>1.5073077697901035E-2</c:v>
                </c:pt>
                <c:pt idx="130">
                  <c:v>1.5072106346106E-2</c:v>
                </c:pt>
                <c:pt idx="131">
                  <c:v>1.5071134994310963E-2</c:v>
                </c:pt>
                <c:pt idx="132">
                  <c:v>1.5067249587130821E-2</c:v>
                </c:pt>
                <c:pt idx="133">
                  <c:v>1.4987598739937911E-2</c:v>
                </c:pt>
                <c:pt idx="134">
                  <c:v>1.4987598739937911E-2</c:v>
                </c:pt>
                <c:pt idx="135">
                  <c:v>1.4976719599833514E-2</c:v>
                </c:pt>
                <c:pt idx="136">
                  <c:v>1.4976719599833514E-2</c:v>
                </c:pt>
                <c:pt idx="137">
                  <c:v>1.4950104560649541E-2</c:v>
                </c:pt>
                <c:pt idx="138">
                  <c:v>1.4950104560649541E-2</c:v>
                </c:pt>
                <c:pt idx="139">
                  <c:v>1.4950104560649541E-2</c:v>
                </c:pt>
                <c:pt idx="143">
                  <c:v>1.4369818998295342E-2</c:v>
                </c:pt>
                <c:pt idx="144">
                  <c:v>1.4368847646500305E-2</c:v>
                </c:pt>
                <c:pt idx="145">
                  <c:v>1.4365933591115199E-2</c:v>
                </c:pt>
                <c:pt idx="146">
                  <c:v>1.4365739320756191E-2</c:v>
                </c:pt>
                <c:pt idx="147">
                  <c:v>1.4364962239320163E-2</c:v>
                </c:pt>
                <c:pt idx="148">
                  <c:v>1.4364767968961157E-2</c:v>
                </c:pt>
                <c:pt idx="153">
                  <c:v>1.434844925880456E-2</c:v>
                </c:pt>
                <c:pt idx="162">
                  <c:v>1.4283951499614204E-2</c:v>
                </c:pt>
                <c:pt idx="189">
                  <c:v>1.3904930029191357E-2</c:v>
                </c:pt>
                <c:pt idx="196">
                  <c:v>1.3701917504028938E-2</c:v>
                </c:pt>
                <c:pt idx="203">
                  <c:v>1.35913776697539E-2</c:v>
                </c:pt>
                <c:pt idx="204">
                  <c:v>1.3590406317958863E-2</c:v>
                </c:pt>
                <c:pt idx="206">
                  <c:v>1.358263550359858E-2</c:v>
                </c:pt>
                <c:pt idx="211">
                  <c:v>1.3558934519799715E-2</c:v>
                </c:pt>
                <c:pt idx="212">
                  <c:v>1.3557963168004679E-2</c:v>
                </c:pt>
                <c:pt idx="213">
                  <c:v>1.3556991816209644E-2</c:v>
                </c:pt>
                <c:pt idx="215">
                  <c:v>1.355388349046553E-2</c:v>
                </c:pt>
                <c:pt idx="221">
                  <c:v>1.3335523606941553E-2</c:v>
                </c:pt>
                <c:pt idx="222">
                  <c:v>1.3334552255146518E-2</c:v>
                </c:pt>
                <c:pt idx="224">
                  <c:v>1.3320759059657013E-2</c:v>
                </c:pt>
                <c:pt idx="234">
                  <c:v>1.325800973369772E-2</c:v>
                </c:pt>
                <c:pt idx="235">
                  <c:v>1.325800973369772E-2</c:v>
                </c:pt>
                <c:pt idx="240">
                  <c:v>1.3224400961589493E-2</c:v>
                </c:pt>
                <c:pt idx="244">
                  <c:v>1.3201282788867648E-2</c:v>
                </c:pt>
                <c:pt idx="245">
                  <c:v>1.3200311437072614E-2</c:v>
                </c:pt>
                <c:pt idx="246">
                  <c:v>1.3199340085277577E-2</c:v>
                </c:pt>
                <c:pt idx="247">
                  <c:v>1.3198368733482541E-2</c:v>
                </c:pt>
                <c:pt idx="248">
                  <c:v>1.3197397381687506E-2</c:v>
                </c:pt>
                <c:pt idx="253">
                  <c:v>1.3116775182699561E-2</c:v>
                </c:pt>
                <c:pt idx="254">
                  <c:v>1.3115803830904525E-2</c:v>
                </c:pt>
                <c:pt idx="255">
                  <c:v>1.3115803830904525E-2</c:v>
                </c:pt>
                <c:pt idx="257">
                  <c:v>1.2987779664318848E-2</c:v>
                </c:pt>
                <c:pt idx="261">
                  <c:v>1.2956113595800692E-2</c:v>
                </c:pt>
                <c:pt idx="262">
                  <c:v>1.2952228188620549E-2</c:v>
                </c:pt>
                <c:pt idx="263">
                  <c:v>1.2949314133235442E-2</c:v>
                </c:pt>
                <c:pt idx="264">
                  <c:v>1.2948342781440407E-2</c:v>
                </c:pt>
                <c:pt idx="270">
                  <c:v>1.2878211181838843E-2</c:v>
                </c:pt>
                <c:pt idx="271">
                  <c:v>1.2877434100402815E-2</c:v>
                </c:pt>
                <c:pt idx="272">
                  <c:v>1.2877239830043808E-2</c:v>
                </c:pt>
                <c:pt idx="277">
                  <c:v>1.2848682087269764E-2</c:v>
                </c:pt>
                <c:pt idx="278">
                  <c:v>1.284771073547473E-2</c:v>
                </c:pt>
                <c:pt idx="282">
                  <c:v>1.2827895158856007E-2</c:v>
                </c:pt>
                <c:pt idx="284">
                  <c:v>1.2825952455265934E-2</c:v>
                </c:pt>
                <c:pt idx="286">
                  <c:v>1.2822067048085792E-2</c:v>
                </c:pt>
                <c:pt idx="287">
                  <c:v>1.2821095696290759E-2</c:v>
                </c:pt>
                <c:pt idx="289">
                  <c:v>1.2819152992700686E-2</c:v>
                </c:pt>
                <c:pt idx="292">
                  <c:v>1.2785544220592459E-2</c:v>
                </c:pt>
                <c:pt idx="294">
                  <c:v>1.2783601517002387E-2</c:v>
                </c:pt>
                <c:pt idx="295">
                  <c:v>1.2782630165207351E-2</c:v>
                </c:pt>
                <c:pt idx="296">
                  <c:v>1.2781658813412318E-2</c:v>
                </c:pt>
                <c:pt idx="297">
                  <c:v>1.277272237689799E-2</c:v>
                </c:pt>
                <c:pt idx="298">
                  <c:v>1.2771751025102956E-2</c:v>
                </c:pt>
                <c:pt idx="299">
                  <c:v>1.2770779673307919E-2</c:v>
                </c:pt>
                <c:pt idx="300">
                  <c:v>1.2767088536486785E-2</c:v>
                </c:pt>
                <c:pt idx="306">
                  <c:v>1.2661794001904939E-2</c:v>
                </c:pt>
                <c:pt idx="307">
                  <c:v>1.265091486180054E-2</c:v>
                </c:pt>
                <c:pt idx="308">
                  <c:v>1.2649943510005503E-2</c:v>
                </c:pt>
                <c:pt idx="309">
                  <c:v>1.2648972158210469E-2</c:v>
                </c:pt>
                <c:pt idx="310">
                  <c:v>1.2627213878001673E-2</c:v>
                </c:pt>
                <c:pt idx="315">
                  <c:v>1.2510845932956424E-2</c:v>
                </c:pt>
                <c:pt idx="317">
                  <c:v>1.2481511108746349E-2</c:v>
                </c:pt>
                <c:pt idx="319">
                  <c:v>1.2480345486592308E-2</c:v>
                </c:pt>
                <c:pt idx="320">
                  <c:v>1.2479374134797272E-2</c:v>
                </c:pt>
                <c:pt idx="324">
                  <c:v>1.2448873688433159E-2</c:v>
                </c:pt>
                <c:pt idx="329">
                  <c:v>1.2260042899478258E-2</c:v>
                </c:pt>
                <c:pt idx="331">
                  <c:v>1.2246055433629749E-2</c:v>
                </c:pt>
                <c:pt idx="332">
                  <c:v>1.2236147645320387E-2</c:v>
                </c:pt>
                <c:pt idx="333">
                  <c:v>1.2233233589935281E-2</c:v>
                </c:pt>
                <c:pt idx="334">
                  <c:v>1.2229348182755138E-2</c:v>
                </c:pt>
                <c:pt idx="335">
                  <c:v>1.222915391239613E-2</c:v>
                </c:pt>
                <c:pt idx="336">
                  <c:v>1.2228182560601094E-2</c:v>
                </c:pt>
                <c:pt idx="337">
                  <c:v>1.2224297153420953E-2</c:v>
                </c:pt>
                <c:pt idx="339">
                  <c:v>1.222254872018989E-2</c:v>
                </c:pt>
                <c:pt idx="340">
                  <c:v>1.2222354449830882E-2</c:v>
                </c:pt>
                <c:pt idx="341">
                  <c:v>1.2221383098035846E-2</c:v>
                </c:pt>
                <c:pt idx="342">
                  <c:v>1.2220606016599817E-2</c:v>
                </c:pt>
                <c:pt idx="343">
                  <c:v>1.221846904265074E-2</c:v>
                </c:pt>
                <c:pt idx="344">
                  <c:v>1.2211863850444499E-2</c:v>
                </c:pt>
                <c:pt idx="345">
                  <c:v>1.221050395793145E-2</c:v>
                </c:pt>
                <c:pt idx="346">
                  <c:v>1.2209921146854428E-2</c:v>
                </c:pt>
                <c:pt idx="347">
                  <c:v>1.2209921146854428E-2</c:v>
                </c:pt>
                <c:pt idx="348">
                  <c:v>1.2209921146854428E-2</c:v>
                </c:pt>
                <c:pt idx="349">
                  <c:v>1.2204675847161235E-2</c:v>
                </c:pt>
                <c:pt idx="350">
                  <c:v>1.2203510225007194E-2</c:v>
                </c:pt>
                <c:pt idx="351">
                  <c:v>1.2202538873212158E-2</c:v>
                </c:pt>
                <c:pt idx="352">
                  <c:v>1.2192825355261803E-2</c:v>
                </c:pt>
                <c:pt idx="353">
                  <c:v>1.2189911299876698E-2</c:v>
                </c:pt>
                <c:pt idx="354">
                  <c:v>1.218971702951769E-2</c:v>
                </c:pt>
                <c:pt idx="355">
                  <c:v>1.218971702951769E-2</c:v>
                </c:pt>
                <c:pt idx="356">
                  <c:v>1.2188939948081661E-2</c:v>
                </c:pt>
                <c:pt idx="357">
                  <c:v>1.2187968596286626E-2</c:v>
                </c:pt>
                <c:pt idx="358">
                  <c:v>1.2187968596286626E-2</c:v>
                </c:pt>
                <c:pt idx="359">
                  <c:v>1.2186997244491592E-2</c:v>
                </c:pt>
                <c:pt idx="360">
                  <c:v>1.2186802974132584E-2</c:v>
                </c:pt>
                <c:pt idx="361">
                  <c:v>1.2186220163055563E-2</c:v>
                </c:pt>
                <c:pt idx="362">
                  <c:v>1.2185831622337547E-2</c:v>
                </c:pt>
                <c:pt idx="363">
                  <c:v>1.2181946215157405E-2</c:v>
                </c:pt>
                <c:pt idx="364">
                  <c:v>1.2175923834028185E-2</c:v>
                </c:pt>
                <c:pt idx="365">
                  <c:v>1.2175341022951165E-2</c:v>
                </c:pt>
                <c:pt idx="366">
                  <c:v>1.2173204049002087E-2</c:v>
                </c:pt>
                <c:pt idx="367">
                  <c:v>1.217106707505301E-2</c:v>
                </c:pt>
                <c:pt idx="368">
                  <c:v>1.2164461882846766E-2</c:v>
                </c:pt>
                <c:pt idx="369">
                  <c:v>1.2162519179256696E-2</c:v>
                </c:pt>
                <c:pt idx="370">
                  <c:v>1.2158633772076554E-2</c:v>
                </c:pt>
                <c:pt idx="371">
                  <c:v>1.2155136905614428E-2</c:v>
                </c:pt>
                <c:pt idx="372">
                  <c:v>1.2153582742742371E-2</c:v>
                </c:pt>
                <c:pt idx="373">
                  <c:v>1.214950306520322E-2</c:v>
                </c:pt>
                <c:pt idx="374">
                  <c:v>1.2146394739459106E-2</c:v>
                </c:pt>
                <c:pt idx="375">
                  <c:v>1.2130658840379532E-2</c:v>
                </c:pt>
                <c:pt idx="376">
                  <c:v>1.2122888026019248E-2</c:v>
                </c:pt>
                <c:pt idx="377">
                  <c:v>1.2119973970634142E-2</c:v>
                </c:pt>
                <c:pt idx="378">
                  <c:v>1.2119002618839105E-2</c:v>
                </c:pt>
                <c:pt idx="379">
                  <c:v>1.2106180775144637E-2</c:v>
                </c:pt>
                <c:pt idx="380">
                  <c:v>1.2103266719759531E-2</c:v>
                </c:pt>
                <c:pt idx="381">
                  <c:v>1.2097244338630311E-2</c:v>
                </c:pt>
                <c:pt idx="382">
                  <c:v>1.2094330283245205E-2</c:v>
                </c:pt>
                <c:pt idx="383">
                  <c:v>1.2093164661091161E-2</c:v>
                </c:pt>
                <c:pt idx="384">
                  <c:v>1.20914162278601E-2</c:v>
                </c:pt>
                <c:pt idx="385">
                  <c:v>1.2091027687142084E-2</c:v>
                </c:pt>
                <c:pt idx="386">
                  <c:v>1.2069657947651302E-2</c:v>
                </c:pt>
                <c:pt idx="387">
                  <c:v>1.2055864752161799E-2</c:v>
                </c:pt>
                <c:pt idx="388">
                  <c:v>1.2032163768362934E-2</c:v>
                </c:pt>
                <c:pt idx="389">
                  <c:v>1.2032163768362934E-2</c:v>
                </c:pt>
                <c:pt idx="390">
                  <c:v>1.2029249712977828E-2</c:v>
                </c:pt>
                <c:pt idx="391">
                  <c:v>1.1924149448754987E-2</c:v>
                </c:pt>
                <c:pt idx="392">
                  <c:v>1.190724792752137E-2</c:v>
                </c:pt>
                <c:pt idx="393">
                  <c:v>1.190724792752137E-2</c:v>
                </c:pt>
                <c:pt idx="394">
                  <c:v>1.1868005315001935E-2</c:v>
                </c:pt>
                <c:pt idx="395">
                  <c:v>1.1864119907821793E-2</c:v>
                </c:pt>
                <c:pt idx="396">
                  <c:v>1.1862760015308744E-2</c:v>
                </c:pt>
                <c:pt idx="397">
                  <c:v>1.1861011582077681E-2</c:v>
                </c:pt>
                <c:pt idx="398">
                  <c:v>1.1855183471307467E-2</c:v>
                </c:pt>
                <c:pt idx="399">
                  <c:v>1.1842555897972007E-2</c:v>
                </c:pt>
                <c:pt idx="400">
                  <c:v>1.183828195007385E-2</c:v>
                </c:pt>
                <c:pt idx="401">
                  <c:v>1.1838087679714844E-2</c:v>
                </c:pt>
                <c:pt idx="402">
                  <c:v>1.1834202272534702E-2</c:v>
                </c:pt>
                <c:pt idx="403">
                  <c:v>1.1832259568944629E-2</c:v>
                </c:pt>
                <c:pt idx="404">
                  <c:v>1.1829345513559523E-2</c:v>
                </c:pt>
                <c:pt idx="405">
                  <c:v>1.1828374161764488E-2</c:v>
                </c:pt>
                <c:pt idx="406">
                  <c:v>1.1825265836020374E-2</c:v>
                </c:pt>
                <c:pt idx="407">
                  <c:v>1.1810889829453849E-2</c:v>
                </c:pt>
                <c:pt idx="408">
                  <c:v>1.1809918477658814E-2</c:v>
                </c:pt>
                <c:pt idx="409">
                  <c:v>1.1807587233350729E-2</c:v>
                </c:pt>
                <c:pt idx="410">
                  <c:v>1.1805644529760658E-2</c:v>
                </c:pt>
                <c:pt idx="411">
                  <c:v>1.1802924744734558E-2</c:v>
                </c:pt>
                <c:pt idx="412">
                  <c:v>1.1800982041144487E-2</c:v>
                </c:pt>
                <c:pt idx="413">
                  <c:v>1.1800982041144487E-2</c:v>
                </c:pt>
                <c:pt idx="414">
                  <c:v>1.1784274790269878E-2</c:v>
                </c:pt>
                <c:pt idx="415">
                  <c:v>1.1782914897756827E-2</c:v>
                </c:pt>
                <c:pt idx="416">
                  <c:v>1.1782914897756827E-2</c:v>
                </c:pt>
                <c:pt idx="417">
                  <c:v>1.1776309705550585E-2</c:v>
                </c:pt>
                <c:pt idx="418">
                  <c:v>1.1776115435191579E-2</c:v>
                </c:pt>
                <c:pt idx="419">
                  <c:v>1.1774367001960516E-2</c:v>
                </c:pt>
                <c:pt idx="420">
                  <c:v>1.1771258676216402E-2</c:v>
                </c:pt>
                <c:pt idx="421">
                  <c:v>1.1770287324421366E-2</c:v>
                </c:pt>
                <c:pt idx="422">
                  <c:v>1.17493061256486E-2</c:v>
                </c:pt>
                <c:pt idx="423">
                  <c:v>1.1737455633749165E-2</c:v>
                </c:pt>
                <c:pt idx="424">
                  <c:v>1.1721914005028599E-2</c:v>
                </c:pt>
                <c:pt idx="425">
                  <c:v>1.169432761404959E-2</c:v>
                </c:pt>
                <c:pt idx="426">
                  <c:v>1.1657804786556255E-2</c:v>
                </c:pt>
                <c:pt idx="427">
                  <c:v>1.1615065307574696E-2</c:v>
                </c:pt>
                <c:pt idx="428">
                  <c:v>1.1598940867777106E-2</c:v>
                </c:pt>
                <c:pt idx="429">
                  <c:v>1.1564360743873842E-2</c:v>
                </c:pt>
                <c:pt idx="430">
                  <c:v>1.15577555516676E-2</c:v>
                </c:pt>
                <c:pt idx="431">
                  <c:v>1.1550567548384339E-2</c:v>
                </c:pt>
                <c:pt idx="432">
                  <c:v>1.1544933707973132E-2</c:v>
                </c:pt>
                <c:pt idx="433">
                  <c:v>1.1515016072686041E-2</c:v>
                </c:pt>
                <c:pt idx="434">
                  <c:v>1.1512296287659939E-2</c:v>
                </c:pt>
                <c:pt idx="435">
                  <c:v>1.1510547854428876E-2</c:v>
                </c:pt>
                <c:pt idx="436">
                  <c:v>1.1508216610120791E-2</c:v>
                </c:pt>
                <c:pt idx="437">
                  <c:v>1.1504525473299656E-2</c:v>
                </c:pt>
                <c:pt idx="438">
                  <c:v>1.1503554121504622E-2</c:v>
                </c:pt>
                <c:pt idx="439">
                  <c:v>1.1502388499350577E-2</c:v>
                </c:pt>
                <c:pt idx="440">
                  <c:v>1.1499474443965471E-2</c:v>
                </c:pt>
                <c:pt idx="441">
                  <c:v>1.1478493245192706E-2</c:v>
                </c:pt>
                <c:pt idx="442">
                  <c:v>1.1477910434115684E-2</c:v>
                </c:pt>
                <c:pt idx="443">
                  <c:v>1.1474802108371571E-2</c:v>
                </c:pt>
                <c:pt idx="444">
                  <c:v>1.1460231831446038E-2</c:v>
                </c:pt>
                <c:pt idx="445">
                  <c:v>1.146003756108703E-2</c:v>
                </c:pt>
                <c:pt idx="446">
                  <c:v>1.1459260479651002E-2</c:v>
                </c:pt>
                <c:pt idx="447">
                  <c:v>1.1459260479651002E-2</c:v>
                </c:pt>
                <c:pt idx="448">
                  <c:v>1.1459260479651002E-2</c:v>
                </c:pt>
                <c:pt idx="449">
                  <c:v>1.1459066209291996E-2</c:v>
                </c:pt>
                <c:pt idx="450">
                  <c:v>1.1459066209291996E-2</c:v>
                </c:pt>
                <c:pt idx="451">
                  <c:v>1.1459066209291996E-2</c:v>
                </c:pt>
                <c:pt idx="452">
                  <c:v>1.1457317776060932E-2</c:v>
                </c:pt>
                <c:pt idx="453">
                  <c:v>1.1457317776060932E-2</c:v>
                </c:pt>
                <c:pt idx="454">
                  <c:v>1.1457317776060932E-2</c:v>
                </c:pt>
                <c:pt idx="455">
                  <c:v>1.1422349111439654E-2</c:v>
                </c:pt>
                <c:pt idx="456">
                  <c:v>1.1420406407849581E-2</c:v>
                </c:pt>
                <c:pt idx="457">
                  <c:v>1.1419629326413555E-2</c:v>
                </c:pt>
                <c:pt idx="458">
                  <c:v>1.1416715271028447E-2</c:v>
                </c:pt>
                <c:pt idx="459">
                  <c:v>1.1416715271028447E-2</c:v>
                </c:pt>
                <c:pt idx="460">
                  <c:v>1.1416715271028447E-2</c:v>
                </c:pt>
                <c:pt idx="461">
                  <c:v>1.1413412674925327E-2</c:v>
                </c:pt>
                <c:pt idx="462">
                  <c:v>1.1400979371948873E-2</c:v>
                </c:pt>
                <c:pt idx="463">
                  <c:v>1.1394956990819653E-2</c:v>
                </c:pt>
                <c:pt idx="464">
                  <c:v>1.1394956990819653E-2</c:v>
                </c:pt>
                <c:pt idx="465">
                  <c:v>1.1393985639024617E-2</c:v>
                </c:pt>
                <c:pt idx="466">
                  <c:v>1.1393985639024617E-2</c:v>
                </c:pt>
                <c:pt idx="467">
                  <c:v>1.1381163795330149E-2</c:v>
                </c:pt>
                <c:pt idx="468">
                  <c:v>1.136037686691639E-2</c:v>
                </c:pt>
                <c:pt idx="469">
                  <c:v>1.136037686691639E-2</c:v>
                </c:pt>
                <c:pt idx="470">
                  <c:v>1.1332790475937382E-2</c:v>
                </c:pt>
                <c:pt idx="471">
                  <c:v>1.1218948045559222E-2</c:v>
                </c:pt>
                <c:pt idx="472">
                  <c:v>1.1195052791401349E-2</c:v>
                </c:pt>
                <c:pt idx="473">
                  <c:v>1.1180482514475818E-2</c:v>
                </c:pt>
                <c:pt idx="474">
                  <c:v>1.1143959686982483E-2</c:v>
                </c:pt>
                <c:pt idx="475">
                  <c:v>1.112608681395383E-2</c:v>
                </c:pt>
                <c:pt idx="476">
                  <c:v>1.1110545185233262E-2</c:v>
                </c:pt>
                <c:pt idx="477">
                  <c:v>1.1101608748718936E-2</c:v>
                </c:pt>
                <c:pt idx="478">
                  <c:v>1.1093837934358652E-2</c:v>
                </c:pt>
                <c:pt idx="479">
                  <c:v>1.1074993709534964E-2</c:v>
                </c:pt>
                <c:pt idx="480">
                  <c:v>1.1074993709534964E-2</c:v>
                </c:pt>
                <c:pt idx="481">
                  <c:v>1.1072662465226878E-2</c:v>
                </c:pt>
                <c:pt idx="482">
                  <c:v>1.1018655305422904E-2</c:v>
                </c:pt>
                <c:pt idx="483">
                  <c:v>1.1010690220703613E-2</c:v>
                </c:pt>
                <c:pt idx="484">
                  <c:v>1.0984075181519642E-2</c:v>
                </c:pt>
                <c:pt idx="485">
                  <c:v>1.0849445822727722E-2</c:v>
                </c:pt>
                <c:pt idx="486">
                  <c:v>1.0824773487133822E-2</c:v>
                </c:pt>
                <c:pt idx="487">
                  <c:v>1.0800101151539919E-2</c:v>
                </c:pt>
                <c:pt idx="488">
                  <c:v>1.0788444929999494E-2</c:v>
                </c:pt>
                <c:pt idx="489">
                  <c:v>1.0700634727728286E-2</c:v>
                </c:pt>
                <c:pt idx="490">
                  <c:v>1.0671688444236228E-2</c:v>
                </c:pt>
                <c:pt idx="491">
                  <c:v>1.0671494173877222E-2</c:v>
                </c:pt>
                <c:pt idx="492">
                  <c:v>1.0460322293636505E-2</c:v>
                </c:pt>
                <c:pt idx="493">
                  <c:v>1.0414085948192816E-2</c:v>
                </c:pt>
                <c:pt idx="494">
                  <c:v>1.039912713054927E-2</c:v>
                </c:pt>
                <c:pt idx="495">
                  <c:v>1.0397378697318205E-2</c:v>
                </c:pt>
                <c:pt idx="496">
                  <c:v>1.0397378697318205E-2</c:v>
                </c:pt>
                <c:pt idx="497">
                  <c:v>1.0397378697318205E-2</c:v>
                </c:pt>
                <c:pt idx="498">
                  <c:v>1.0397378697318205E-2</c:v>
                </c:pt>
                <c:pt idx="499">
                  <c:v>1.0378534472494517E-2</c:v>
                </c:pt>
                <c:pt idx="500">
                  <c:v>1.0341040293206148E-2</c:v>
                </c:pt>
                <c:pt idx="501">
                  <c:v>1.0295581029198487E-2</c:v>
                </c:pt>
                <c:pt idx="502">
                  <c:v>1.0276736804374798E-2</c:v>
                </c:pt>
                <c:pt idx="503">
                  <c:v>1.0134336631222596E-2</c:v>
                </c:pt>
                <c:pt idx="504">
                  <c:v>1.007722114567451E-2</c:v>
                </c:pt>
                <c:pt idx="505">
                  <c:v>1.007722114567451E-2</c:v>
                </c:pt>
                <c:pt idx="506">
                  <c:v>1.007722114567451E-2</c:v>
                </c:pt>
                <c:pt idx="507">
                  <c:v>1.0027682204127699E-2</c:v>
                </c:pt>
                <c:pt idx="508">
                  <c:v>9.9686240149895414E-3</c:v>
                </c:pt>
                <c:pt idx="509">
                  <c:v>9.958521956321173E-3</c:v>
                </c:pt>
                <c:pt idx="510">
                  <c:v>9.9084002036973415E-3</c:v>
                </c:pt>
                <c:pt idx="511">
                  <c:v>9.9084002036973415E-3</c:v>
                </c:pt>
                <c:pt idx="512">
                  <c:v>9.7500698611065559E-3</c:v>
                </c:pt>
                <c:pt idx="513">
                  <c:v>9.6169946651866942E-3</c:v>
                </c:pt>
                <c:pt idx="514">
                  <c:v>9.6169946651866942E-3</c:v>
                </c:pt>
                <c:pt idx="515">
                  <c:v>9.6127207172885375E-3</c:v>
                </c:pt>
                <c:pt idx="516">
                  <c:v>9.5596849092796001E-3</c:v>
                </c:pt>
                <c:pt idx="517">
                  <c:v>9.3551182212451272E-3</c:v>
                </c:pt>
                <c:pt idx="518">
                  <c:v>9.3193724751878208E-3</c:v>
                </c:pt>
                <c:pt idx="519">
                  <c:v>9.3014996021591675E-3</c:v>
                </c:pt>
                <c:pt idx="520">
                  <c:v>9.2999454392871106E-3</c:v>
                </c:pt>
                <c:pt idx="521">
                  <c:v>9.2913975434907991E-3</c:v>
                </c:pt>
                <c:pt idx="522">
                  <c:v>9.2873178659516487E-3</c:v>
                </c:pt>
                <c:pt idx="523">
                  <c:v>9.2873178659516487E-3</c:v>
                </c:pt>
                <c:pt idx="524">
                  <c:v>9.286346514156614E-3</c:v>
                </c:pt>
                <c:pt idx="525">
                  <c:v>9.2366133022507967E-3</c:v>
                </c:pt>
                <c:pt idx="526">
                  <c:v>9.0728433896078136E-3</c:v>
                </c:pt>
                <c:pt idx="527">
                  <c:v>8.9605551221017109E-3</c:v>
                </c:pt>
                <c:pt idx="528">
                  <c:v>8.9422937083550435E-3</c:v>
                </c:pt>
                <c:pt idx="529">
                  <c:v>8.9147073173760361E-3</c:v>
                </c:pt>
                <c:pt idx="530">
                  <c:v>8.9147073173760361E-3</c:v>
                </c:pt>
                <c:pt idx="531">
                  <c:v>8.9145130470170281E-3</c:v>
                </c:pt>
                <c:pt idx="532">
                  <c:v>8.9145130470170281E-3</c:v>
                </c:pt>
                <c:pt idx="533">
                  <c:v>8.9145130470170281E-3</c:v>
                </c:pt>
                <c:pt idx="534">
                  <c:v>8.8739105419845463E-3</c:v>
                </c:pt>
                <c:pt idx="535">
                  <c:v>8.6606016877947521E-3</c:v>
                </c:pt>
                <c:pt idx="536">
                  <c:v>8.5906643585521962E-3</c:v>
                </c:pt>
                <c:pt idx="537">
                  <c:v>8.5568613160849627E-3</c:v>
                </c:pt>
                <c:pt idx="538">
                  <c:v>8.5323832508500674E-3</c:v>
                </c:pt>
                <c:pt idx="539">
                  <c:v>8.5154817296164507E-3</c:v>
                </c:pt>
                <c:pt idx="540">
                  <c:v>8.3899830776978657E-3</c:v>
                </c:pt>
                <c:pt idx="541">
                  <c:v>8.3503519244604169E-3</c:v>
                </c:pt>
                <c:pt idx="542">
                  <c:v>8.2918765463992801E-3</c:v>
                </c:pt>
                <c:pt idx="543">
                  <c:v>8.2438917677245278E-3</c:v>
                </c:pt>
                <c:pt idx="544">
                  <c:v>8.1498649139650926E-3</c:v>
                </c:pt>
                <c:pt idx="545">
                  <c:v>8.1234441451401261E-3</c:v>
                </c:pt>
                <c:pt idx="546">
                  <c:v>8.0096017147619682E-3</c:v>
                </c:pt>
                <c:pt idx="547">
                  <c:v>7.8673958119687727E-3</c:v>
                </c:pt>
                <c:pt idx="548">
                  <c:v>7.7803626911335921E-3</c:v>
                </c:pt>
                <c:pt idx="549">
                  <c:v>7.7766715543124577E-3</c:v>
                </c:pt>
                <c:pt idx="550">
                  <c:v>7.537330472015713E-3</c:v>
                </c:pt>
                <c:pt idx="551">
                  <c:v>7.5128524067808178E-3</c:v>
                </c:pt>
                <c:pt idx="552">
                  <c:v>7.5066357552925917E-3</c:v>
                </c:pt>
                <c:pt idx="553">
                  <c:v>7.505470133138549E-3</c:v>
                </c:pt>
                <c:pt idx="554">
                  <c:v>7.5037216999074858E-3</c:v>
                </c:pt>
                <c:pt idx="555">
                  <c:v>7.4940081819571298E-3</c:v>
                </c:pt>
                <c:pt idx="556">
                  <c:v>7.4819634196986902E-3</c:v>
                </c:pt>
                <c:pt idx="557">
                  <c:v>7.4376697778450723E-3</c:v>
                </c:pt>
                <c:pt idx="558">
                  <c:v>7.4349499928189726E-3</c:v>
                </c:pt>
                <c:pt idx="559">
                  <c:v>7.3655954746534389E-3</c:v>
                </c:pt>
                <c:pt idx="560">
                  <c:v>7.2263036272453493E-3</c:v>
                </c:pt>
                <c:pt idx="561">
                  <c:v>7.2261093568863431E-3</c:v>
                </c:pt>
                <c:pt idx="562">
                  <c:v>7.2233895718602434E-3</c:v>
                </c:pt>
                <c:pt idx="563">
                  <c:v>7.2224182200652069E-3</c:v>
                </c:pt>
                <c:pt idx="564">
                  <c:v>7.2216411386291784E-3</c:v>
                </c:pt>
                <c:pt idx="565">
                  <c:v>7.2214468682701722E-3</c:v>
                </c:pt>
                <c:pt idx="566">
                  <c:v>7.2204755164751357E-3</c:v>
                </c:pt>
                <c:pt idx="567">
                  <c:v>7.2204755164751357E-3</c:v>
                </c:pt>
                <c:pt idx="568">
                  <c:v>7.2204755164751357E-3</c:v>
                </c:pt>
                <c:pt idx="569">
                  <c:v>7.219504164680101E-3</c:v>
                </c:pt>
                <c:pt idx="570">
                  <c:v>7.219504164680101E-3</c:v>
                </c:pt>
                <c:pt idx="571">
                  <c:v>7.2193098943210948E-3</c:v>
                </c:pt>
                <c:pt idx="572">
                  <c:v>7.2193098943210948E-3</c:v>
                </c:pt>
                <c:pt idx="573">
                  <c:v>7.2175614610900298E-3</c:v>
                </c:pt>
                <c:pt idx="574">
                  <c:v>7.2175614610900298E-3</c:v>
                </c:pt>
                <c:pt idx="575">
                  <c:v>7.2173671907310236E-3</c:v>
                </c:pt>
                <c:pt idx="576">
                  <c:v>7.2173671907310236E-3</c:v>
                </c:pt>
                <c:pt idx="577">
                  <c:v>7.2173671907310236E-3</c:v>
                </c:pt>
                <c:pt idx="578">
                  <c:v>7.2125104317558447E-3</c:v>
                </c:pt>
                <c:pt idx="579">
                  <c:v>7.1709365749283265E-3</c:v>
                </c:pt>
                <c:pt idx="580">
                  <c:v>7.1450986171803822E-3</c:v>
                </c:pt>
                <c:pt idx="581">
                  <c:v>7.1441272653853475E-3</c:v>
                </c:pt>
                <c:pt idx="582">
                  <c:v>7.143155913590311E-3</c:v>
                </c:pt>
                <c:pt idx="583">
                  <c:v>7.1423788321542826E-3</c:v>
                </c:pt>
                <c:pt idx="584">
                  <c:v>7.075161287937828E-3</c:v>
                </c:pt>
                <c:pt idx="585">
                  <c:v>7.0514603041389613E-3</c:v>
                </c:pt>
                <c:pt idx="586">
                  <c:v>7.0405811640345643E-3</c:v>
                </c:pt>
                <c:pt idx="587">
                  <c:v>7.0168801802356975E-3</c:v>
                </c:pt>
                <c:pt idx="588">
                  <c:v>7.0032812551052009E-3</c:v>
                </c:pt>
                <c:pt idx="589">
                  <c:v>6.9813287045373991E-3</c:v>
                </c:pt>
                <c:pt idx="590">
                  <c:v>6.968506860842931E-3</c:v>
                </c:pt>
                <c:pt idx="591">
                  <c:v>6.9418918216589583E-3</c:v>
                </c:pt>
                <c:pt idx="592">
                  <c:v>6.8371800981541324E-3</c:v>
                </c:pt>
                <c:pt idx="593">
                  <c:v>6.7876411566073231E-3</c:v>
                </c:pt>
                <c:pt idx="594">
                  <c:v>6.7482042737288823E-3</c:v>
                </c:pt>
                <c:pt idx="595">
                  <c:v>6.7006080357721425E-3</c:v>
                </c:pt>
                <c:pt idx="596">
                  <c:v>6.4686492271176683E-3</c:v>
                </c:pt>
                <c:pt idx="597">
                  <c:v>6.4577700870132714E-3</c:v>
                </c:pt>
                <c:pt idx="598">
                  <c:v>6.4330977514193699E-3</c:v>
                </c:pt>
                <c:pt idx="599">
                  <c:v>6.3720968586911415E-3</c:v>
                </c:pt>
                <c:pt idx="600">
                  <c:v>6.3460646305841893E-3</c:v>
                </c:pt>
                <c:pt idx="601">
                  <c:v>6.142663564703759E-3</c:v>
                </c:pt>
                <c:pt idx="602">
                  <c:v>6.0645668803829041E-3</c:v>
                </c:pt>
                <c:pt idx="603">
                  <c:v>6.0340664340187908E-3</c:v>
                </c:pt>
                <c:pt idx="604">
                  <c:v>6.0231872939143939E-3</c:v>
                </c:pt>
                <c:pt idx="605">
                  <c:v>5.9759795966756683E-3</c:v>
                </c:pt>
                <c:pt idx="606">
                  <c:v>5.9687915933924057E-3</c:v>
                </c:pt>
                <c:pt idx="607">
                  <c:v>5.7346958107888524E-3</c:v>
                </c:pt>
                <c:pt idx="608">
                  <c:v>5.6705865923165101E-3</c:v>
                </c:pt>
                <c:pt idx="609">
                  <c:v>5.5915185562006222E-3</c:v>
                </c:pt>
                <c:pt idx="610">
                  <c:v>5.5549957287072873E-3</c:v>
                </c:pt>
                <c:pt idx="611">
                  <c:v>5.5530530251172161E-3</c:v>
                </c:pt>
                <c:pt idx="612">
                  <c:v>5.4650485524870007E-3</c:v>
                </c:pt>
                <c:pt idx="613">
                  <c:v>5.403853389399766E-3</c:v>
                </c:pt>
                <c:pt idx="614">
                  <c:v>5.3605310993411828E-3</c:v>
                </c:pt>
                <c:pt idx="615">
                  <c:v>5.3605310993411828E-3</c:v>
                </c:pt>
                <c:pt idx="616">
                  <c:v>5.2746636006600449E-3</c:v>
                </c:pt>
                <c:pt idx="617">
                  <c:v>5.2744693303010386E-3</c:v>
                </c:pt>
                <c:pt idx="618">
                  <c:v>5.2734979785060022E-3</c:v>
                </c:pt>
                <c:pt idx="619">
                  <c:v>5.1180816913003243E-3</c:v>
                </c:pt>
                <c:pt idx="620">
                  <c:v>5.0687370201125213E-3</c:v>
                </c:pt>
                <c:pt idx="621">
                  <c:v>5.0541667431869899E-3</c:v>
                </c:pt>
                <c:pt idx="622">
                  <c:v>5.0343511665682655E-3</c:v>
                </c:pt>
                <c:pt idx="623">
                  <c:v>4.9801497364052854E-3</c:v>
                </c:pt>
                <c:pt idx="624">
                  <c:v>4.9741273552760656E-3</c:v>
                </c:pt>
                <c:pt idx="625">
                  <c:v>4.9651909187617381E-3</c:v>
                </c:pt>
                <c:pt idx="626">
                  <c:v>4.9576143747604613E-3</c:v>
                </c:pt>
                <c:pt idx="627">
                  <c:v>4.9576143747604613E-3</c:v>
                </c:pt>
                <c:pt idx="628">
                  <c:v>4.9245884137292546E-3</c:v>
                </c:pt>
                <c:pt idx="629">
                  <c:v>4.9220628990621629E-3</c:v>
                </c:pt>
                <c:pt idx="630">
                  <c:v>4.917594680805E-3</c:v>
                </c:pt>
                <c:pt idx="631">
                  <c:v>4.9117665700347864E-3</c:v>
                </c:pt>
                <c:pt idx="632">
                  <c:v>4.9030244038794669E-3</c:v>
                </c:pt>
                <c:pt idx="633">
                  <c:v>4.8812661236706731E-3</c:v>
                </c:pt>
                <c:pt idx="634">
                  <c:v>4.8614505470519487E-3</c:v>
                </c:pt>
                <c:pt idx="635">
                  <c:v>4.7446940612886832E-3</c:v>
                </c:pt>
                <c:pt idx="636">
                  <c:v>4.7103082077444257E-3</c:v>
                </c:pt>
                <c:pt idx="637">
                  <c:v>4.6599921847615879E-3</c:v>
                </c:pt>
                <c:pt idx="638">
                  <c:v>4.6244407090632895E-3</c:v>
                </c:pt>
                <c:pt idx="639">
                  <c:v>4.5760673896705212E-3</c:v>
                </c:pt>
                <c:pt idx="640">
                  <c:v>4.5633426811555571E-3</c:v>
                </c:pt>
                <c:pt idx="641">
                  <c:v>4.5502294319225787E-3</c:v>
                </c:pt>
                <c:pt idx="642">
                  <c:v>4.5327450996119397E-3</c:v>
                </c:pt>
                <c:pt idx="643">
                  <c:v>4.531579477457897E-3</c:v>
                </c:pt>
                <c:pt idx="644">
                  <c:v>4.5294425035088178E-3</c:v>
                </c:pt>
                <c:pt idx="645">
                  <c:v>4.312248242138883E-3</c:v>
                </c:pt>
                <c:pt idx="646">
                  <c:v>4.2815535254157617E-3</c:v>
                </c:pt>
                <c:pt idx="647">
                  <c:v>4.2730056296194502E-3</c:v>
                </c:pt>
                <c:pt idx="648">
                  <c:v>4.2667889781312224E-3</c:v>
                </c:pt>
                <c:pt idx="649">
                  <c:v>4.255132756590797E-3</c:v>
                </c:pt>
                <c:pt idx="650">
                  <c:v>4.2440593461273921E-3</c:v>
                </c:pt>
                <c:pt idx="651">
                  <c:v>4.2263807434577468E-3</c:v>
                </c:pt>
                <c:pt idx="652">
                  <c:v>4.2234666880726392E-3</c:v>
                </c:pt>
                <c:pt idx="653">
                  <c:v>4.2145302515583134E-3</c:v>
                </c:pt>
                <c:pt idx="654">
                  <c:v>4.2114219258141995E-3</c:v>
                </c:pt>
                <c:pt idx="655">
                  <c:v>4.20267975965888E-3</c:v>
                </c:pt>
                <c:pt idx="656">
                  <c:v>4.171013691140724E-3</c:v>
                </c:pt>
                <c:pt idx="657">
                  <c:v>3.9823771725448313E-3</c:v>
                </c:pt>
                <c:pt idx="658">
                  <c:v>3.9633386773621354E-3</c:v>
                </c:pt>
                <c:pt idx="659">
                  <c:v>3.9555678630018524E-3</c:v>
                </c:pt>
                <c:pt idx="660">
                  <c:v>3.9161309801234116E-3</c:v>
                </c:pt>
                <c:pt idx="661">
                  <c:v>3.9161309801234116E-3</c:v>
                </c:pt>
                <c:pt idx="662">
                  <c:v>3.9101085989941917E-3</c:v>
                </c:pt>
                <c:pt idx="663">
                  <c:v>3.8963154035046871E-3</c:v>
                </c:pt>
                <c:pt idx="664">
                  <c:v>3.8934013481195812E-3</c:v>
                </c:pt>
                <c:pt idx="665">
                  <c:v>3.8796081526300766E-3</c:v>
                </c:pt>
                <c:pt idx="666">
                  <c:v>3.876888367603977E-3</c:v>
                </c:pt>
                <c:pt idx="667">
                  <c:v>3.8737800418598631E-3</c:v>
                </c:pt>
                <c:pt idx="668">
                  <c:v>3.8735857715008568E-3</c:v>
                </c:pt>
                <c:pt idx="669">
                  <c:v>3.8638722535505009E-3</c:v>
                </c:pt>
                <c:pt idx="670">
                  <c:v>3.8459993805218494E-3</c:v>
                </c:pt>
                <c:pt idx="671">
                  <c:v>3.8380342958025584E-3</c:v>
                </c:pt>
                <c:pt idx="672">
                  <c:v>3.8292921296472389E-3</c:v>
                </c:pt>
                <c:pt idx="673">
                  <c:v>3.818218719183834E-3</c:v>
                </c:pt>
                <c:pt idx="674">
                  <c:v>3.656391510130922E-3</c:v>
                </c:pt>
                <c:pt idx="675">
                  <c:v>3.5767406629380119E-3</c:v>
                </c:pt>
                <c:pt idx="676">
                  <c:v>3.5347782653924777E-3</c:v>
                </c:pt>
                <c:pt idx="677">
                  <c:v>3.5235105845700665E-3</c:v>
                </c:pt>
                <c:pt idx="678">
                  <c:v>3.5130199851836838E-3</c:v>
                </c:pt>
                <c:pt idx="679">
                  <c:v>3.4677549915350294E-3</c:v>
                </c:pt>
                <c:pt idx="680">
                  <c:v>3.4578472032256672E-3</c:v>
                </c:pt>
                <c:pt idx="681">
                  <c:v>3.4450253595311991E-3</c:v>
                </c:pt>
                <c:pt idx="682">
                  <c:v>3.2748445250409819E-3</c:v>
                </c:pt>
                <c:pt idx="683">
                  <c:v>3.2544461373452353E-3</c:v>
                </c:pt>
                <c:pt idx="684">
                  <c:v>3.1450719252242403E-3</c:v>
                </c:pt>
                <c:pt idx="685">
                  <c:v>3.1396323551720409E-3</c:v>
                </c:pt>
                <c:pt idx="686">
                  <c:v>3.0588158858250881E-3</c:v>
                </c:pt>
                <c:pt idx="687">
                  <c:v>3.0222930583317549E-3</c:v>
                </c:pt>
                <c:pt idx="688">
                  <c:v>2.9649833024246591E-3</c:v>
                </c:pt>
                <c:pt idx="689">
                  <c:v>2.884361103436716E-3</c:v>
                </c:pt>
                <c:pt idx="690">
                  <c:v>2.8721220708192684E-3</c:v>
                </c:pt>
                <c:pt idx="691">
                  <c:v>2.850363790610471E-3</c:v>
                </c:pt>
                <c:pt idx="692">
                  <c:v>2.8406502726601168E-3</c:v>
                </c:pt>
                <c:pt idx="693">
                  <c:v>2.7961623604474926E-3</c:v>
                </c:pt>
                <c:pt idx="694">
                  <c:v>2.7911113311133093E-3</c:v>
                </c:pt>
                <c:pt idx="695">
                  <c:v>2.783923327830045E-3</c:v>
                </c:pt>
                <c:pt idx="696">
                  <c:v>2.7810092724449391E-3</c:v>
                </c:pt>
                <c:pt idx="697">
                  <c:v>2.7800379206499026E-3</c:v>
                </c:pt>
                <c:pt idx="698">
                  <c:v>2.7761525134697602E-3</c:v>
                </c:pt>
                <c:pt idx="699">
                  <c:v>2.7724613766486259E-3</c:v>
                </c:pt>
                <c:pt idx="700">
                  <c:v>2.7623593179802557E-3</c:v>
                </c:pt>
                <c:pt idx="701">
                  <c:v>2.7547827739789789E-3</c:v>
                </c:pt>
                <c:pt idx="702">
                  <c:v>2.7466234189006816E-3</c:v>
                </c:pt>
                <c:pt idx="703">
                  <c:v>2.5375885126090458E-3</c:v>
                </c:pt>
                <c:pt idx="704">
                  <c:v>2.5004828740386904E-3</c:v>
                </c:pt>
                <c:pt idx="705">
                  <c:v>2.4688168055205344E-3</c:v>
                </c:pt>
                <c:pt idx="706">
                  <c:v>2.4274372190520206E-3</c:v>
                </c:pt>
                <c:pt idx="707">
                  <c:v>2.4060674795612393E-3</c:v>
                </c:pt>
                <c:pt idx="708">
                  <c:v>2.380423792172303E-3</c:v>
                </c:pt>
                <c:pt idx="709">
                  <c:v>2.3794524403772666E-3</c:v>
                </c:pt>
                <c:pt idx="710">
                  <c:v>2.3722644370940058E-3</c:v>
                </c:pt>
                <c:pt idx="711">
                  <c:v>2.3594425933995376E-3</c:v>
                </c:pt>
                <c:pt idx="712">
                  <c:v>2.2479314073294634E-3</c:v>
                </c:pt>
                <c:pt idx="713">
                  <c:v>2.1661435861874759E-3</c:v>
                </c:pt>
                <c:pt idx="714">
                  <c:v>2.1500191463898859E-3</c:v>
                </c:pt>
                <c:pt idx="715">
                  <c:v>2.1500191463898859E-3</c:v>
                </c:pt>
                <c:pt idx="716">
                  <c:v>2.1496306056718699E-3</c:v>
                </c:pt>
                <c:pt idx="717">
                  <c:v>2.1389457359264792E-3</c:v>
                </c:pt>
                <c:pt idx="718">
                  <c:v>2.0907666868927206E-3</c:v>
                </c:pt>
                <c:pt idx="719">
                  <c:v>2.0896010647386762E-3</c:v>
                </c:pt>
                <c:pt idx="720">
                  <c:v>2.0690084066839268E-3</c:v>
                </c:pt>
                <c:pt idx="721">
                  <c:v>2.0662886216578254E-3</c:v>
                </c:pt>
                <c:pt idx="722">
                  <c:v>2.0643459180677559E-3</c:v>
                </c:pt>
                <c:pt idx="723">
                  <c:v>2.0552152111944222E-3</c:v>
                </c:pt>
                <c:pt idx="724">
                  <c:v>2.0544381297583937E-3</c:v>
                </c:pt>
                <c:pt idx="725">
                  <c:v>2.0334569309856283E-3</c:v>
                </c:pt>
                <c:pt idx="726">
                  <c:v>1.8358839758754082E-3</c:v>
                </c:pt>
                <c:pt idx="727">
                  <c:v>1.7647810244788113E-3</c:v>
                </c:pt>
                <c:pt idx="728">
                  <c:v>1.7645867541198033E-3</c:v>
                </c:pt>
                <c:pt idx="729">
                  <c:v>1.7618669690937054E-3</c:v>
                </c:pt>
                <c:pt idx="730">
                  <c:v>1.7608956172986689E-3</c:v>
                </c:pt>
                <c:pt idx="731">
                  <c:v>1.7511820993483147E-3</c:v>
                </c:pt>
                <c:pt idx="732">
                  <c:v>1.7507935586302988E-3</c:v>
                </c:pt>
                <c:pt idx="733">
                  <c:v>1.7490451253992338E-3</c:v>
                </c:pt>
                <c:pt idx="734">
                  <c:v>1.7362232817047657E-3</c:v>
                </c:pt>
                <c:pt idx="735">
                  <c:v>1.7253441416003705E-3</c:v>
                </c:pt>
                <c:pt idx="736">
                  <c:v>1.7208759233432076E-3</c:v>
                </c:pt>
                <c:pt idx="737">
                  <c:v>1.7123280275468944E-3</c:v>
                </c:pt>
                <c:pt idx="738">
                  <c:v>1.7008660763654752E-3</c:v>
                </c:pt>
                <c:pt idx="739">
                  <c:v>1.7006718060064673E-3</c:v>
                </c:pt>
                <c:pt idx="740">
                  <c:v>1.6208266884545526E-3</c:v>
                </c:pt>
                <c:pt idx="741">
                  <c:v>1.6126673333762519E-3</c:v>
                </c:pt>
                <c:pt idx="742">
                  <c:v>1.4760952709942619E-3</c:v>
                </c:pt>
                <c:pt idx="743">
                  <c:v>1.373131980720501E-3</c:v>
                </c:pt>
                <c:pt idx="744">
                  <c:v>1.3626413813341183E-3</c:v>
                </c:pt>
                <c:pt idx="745">
                  <c:v>1.3420487232793654E-3</c:v>
                </c:pt>
                <c:pt idx="746">
                  <c:v>1.3270899056358199E-3</c:v>
                </c:pt>
                <c:pt idx="747">
                  <c:v>1.3268956352768119E-3</c:v>
                </c:pt>
                <c:pt idx="748">
                  <c:v>1.322233146660641E-3</c:v>
                </c:pt>
                <c:pt idx="749">
                  <c:v>1.3129081694283028E-3</c:v>
                </c:pt>
                <c:pt idx="750">
                  <c:v>1.3057201661450385E-3</c:v>
                </c:pt>
                <c:pt idx="751">
                  <c:v>1.3008634071698597E-3</c:v>
                </c:pt>
                <c:pt idx="752">
                  <c:v>1.2721113940368095E-3</c:v>
                </c:pt>
                <c:pt idx="753">
                  <c:v>1.0199484680455985E-3</c:v>
                </c:pt>
                <c:pt idx="754">
                  <c:v>1.0001328914268741E-3</c:v>
                </c:pt>
                <c:pt idx="755">
                  <c:v>9.9624748424673171E-4</c:v>
                </c:pt>
                <c:pt idx="756">
                  <c:v>9.8148293696219066E-4</c:v>
                </c:pt>
                <c:pt idx="757">
                  <c:v>9.7060379685779546E-4</c:v>
                </c:pt>
                <c:pt idx="758">
                  <c:v>9.3408096936446056E-4</c:v>
                </c:pt>
                <c:pt idx="759">
                  <c:v>6.7123317362785886E-4</c:v>
                </c:pt>
                <c:pt idx="760">
                  <c:v>6.4928062306005355E-4</c:v>
                </c:pt>
                <c:pt idx="761">
                  <c:v>5.2844445975764112E-4</c:v>
                </c:pt>
                <c:pt idx="762">
                  <c:v>5.2844445975764112E-4</c:v>
                </c:pt>
                <c:pt idx="763">
                  <c:v>3.4505324085494157E-4</c:v>
                </c:pt>
                <c:pt idx="764">
                  <c:v>3.0950176515663966E-4</c:v>
                </c:pt>
                <c:pt idx="765">
                  <c:v>2.9667992146217154E-4</c:v>
                </c:pt>
                <c:pt idx="766">
                  <c:v>-1.0176858486138363E-4</c:v>
                </c:pt>
                <c:pt idx="767">
                  <c:v>-1.0720815491358296E-4</c:v>
                </c:pt>
                <c:pt idx="768">
                  <c:v>-1.6043823328152837E-4</c:v>
                </c:pt>
                <c:pt idx="769">
                  <c:v>-4.5300939394621667E-4</c:v>
                </c:pt>
                <c:pt idx="770">
                  <c:v>-4.9400043969671445E-4</c:v>
                </c:pt>
                <c:pt idx="771">
                  <c:v>-4.9594314328678737E-4</c:v>
                </c:pt>
                <c:pt idx="772">
                  <c:v>-4.9594314328678737E-4</c:v>
                </c:pt>
                <c:pt idx="773">
                  <c:v>-7.7297267523090615E-4</c:v>
                </c:pt>
                <c:pt idx="774">
                  <c:v>-7.7977213779615445E-4</c:v>
                </c:pt>
                <c:pt idx="775">
                  <c:v>-7.7977213779615445E-4</c:v>
                </c:pt>
                <c:pt idx="776">
                  <c:v>-7.7977213779615445E-4</c:v>
                </c:pt>
                <c:pt idx="777">
                  <c:v>-7.7996640815516244E-4</c:v>
                </c:pt>
                <c:pt idx="778">
                  <c:v>-7.7996640815516244E-4</c:v>
                </c:pt>
                <c:pt idx="779">
                  <c:v>-7.7996640815516244E-4</c:v>
                </c:pt>
                <c:pt idx="780">
                  <c:v>-7.7996640815516244E-4</c:v>
                </c:pt>
                <c:pt idx="781">
                  <c:v>-7.8288046354026836E-4</c:v>
                </c:pt>
                <c:pt idx="782">
                  <c:v>-7.8288046354026836E-4</c:v>
                </c:pt>
                <c:pt idx="783">
                  <c:v>-7.8288046354026836E-4</c:v>
                </c:pt>
                <c:pt idx="784">
                  <c:v>-1.1877398917110628E-3</c:v>
                </c:pt>
                <c:pt idx="785">
                  <c:v>-1.2232913674093612E-3</c:v>
                </c:pt>
                <c:pt idx="786">
                  <c:v>-1.2607855466977291E-3</c:v>
                </c:pt>
                <c:pt idx="787">
                  <c:v>-1.2619511688517736E-3</c:v>
                </c:pt>
                <c:pt idx="788">
                  <c:v>-1.2716646868021278E-3</c:v>
                </c:pt>
                <c:pt idx="789">
                  <c:v>-1.4764256451956087E-3</c:v>
                </c:pt>
                <c:pt idx="790">
                  <c:v>-1.5315984271536236E-3</c:v>
                </c:pt>
                <c:pt idx="791">
                  <c:v>-1.5957076456259676E-3</c:v>
                </c:pt>
                <c:pt idx="792">
                  <c:v>-1.6786610889219962E-3</c:v>
                </c:pt>
                <c:pt idx="793">
                  <c:v>-1.8399054868978894E-3</c:v>
                </c:pt>
                <c:pt idx="794">
                  <c:v>-1.8772053958272528E-3</c:v>
                </c:pt>
                <c:pt idx="795">
                  <c:v>-1.8781767476222858E-3</c:v>
                </c:pt>
                <c:pt idx="796">
                  <c:v>-1.9127568715255512E-3</c:v>
                </c:pt>
                <c:pt idx="797">
                  <c:v>-1.9306297445542027E-3</c:v>
                </c:pt>
                <c:pt idx="798">
                  <c:v>-1.9523880247629966E-3</c:v>
                </c:pt>
                <c:pt idx="799">
                  <c:v>-2.2348571267593181E-3</c:v>
                </c:pt>
                <c:pt idx="800">
                  <c:v>-2.2350513971183261E-3</c:v>
                </c:pt>
                <c:pt idx="801">
                  <c:v>-2.239713885734497E-3</c:v>
                </c:pt>
                <c:pt idx="802">
                  <c:v>-2.3069314299509515E-3</c:v>
                </c:pt>
                <c:pt idx="803">
                  <c:v>-2.3168392182603137E-3</c:v>
                </c:pt>
                <c:pt idx="804">
                  <c:v>-2.57483025502174E-3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B-43D8-B47D-B36A21A86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2984"/>
        <c:axId val="1"/>
      </c:scatterChart>
      <c:valAx>
        <c:axId val="93489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2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4411144891216"/>
          <c:y val="0.91249999999999998"/>
          <c:w val="0.7027468739267043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3364557062150329"/>
          <c:w val="0.79032258064516125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Active!$H$21:$H$825</c:f>
              <c:numCache>
                <c:formatCode>General</c:formatCode>
                <c:ptCount val="8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8-4FF4-831E-3E4236EB8E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Active!$I$21:$I$825</c:f>
              <c:numCache>
                <c:formatCode>General</c:formatCode>
                <c:ptCount val="8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4">
                  <c:v>1.8968479998875409E-2</c:v>
                </c:pt>
                <c:pt idx="105">
                  <c:v>1.9368480003322475E-2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4">
                  <c:v>4.4380320003256202E-2</c:v>
                </c:pt>
                <c:pt idx="316">
                  <c:v>1.828003999980865E-2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69">
                  <c:v>1.7987520004680846E-2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2">
                  <c:v>1.7475999993621372E-3</c:v>
                </c:pt>
                <c:pt idx="513">
                  <c:v>-1.6079199995147064E-2</c:v>
                </c:pt>
                <c:pt idx="514">
                  <c:v>-7.9199999163392931E-5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58-4FF4-831E-3E4236EB8E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Active!$J$21:$J$825</c:f>
              <c:numCache>
                <c:formatCode>General</c:formatCode>
                <c:ptCount val="8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29">
                  <c:v>3.2597040000837296E-2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0">
                  <c:v>-3.2521479995921254E-2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58-4FF4-831E-3E4236EB8E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Active!$K$21:$K$825</c:f>
              <c:numCache>
                <c:formatCode>General</c:formatCode>
                <c:ptCount val="8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39">
                  <c:v>1.3473600047291256E-3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3">
                  <c:v>-7.8383199943345971E-3</c:v>
                </c:pt>
                <c:pt idx="804">
                  <c:v>-2.0981599955121055E-3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58-4FF4-831E-3E4236EB8E7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Active!$L$21:$L$825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58-4FF4-831E-3E4236EB8E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Active!$M$21:$M$825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58-4FF4-831E-3E4236EB8E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Active!$N$21:$N$825</c:f>
              <c:numCache>
                <c:formatCode>General</c:formatCode>
                <c:ptCount val="805"/>
                <c:pt idx="93">
                  <c:v>9.1144000180065632E-4</c:v>
                </c:pt>
                <c:pt idx="114">
                  <c:v>-7.7983999653952196E-4</c:v>
                </c:pt>
                <c:pt idx="115">
                  <c:v>2.2016000730218366E-4</c:v>
                </c:pt>
                <c:pt idx="116">
                  <c:v>1.2201600038679317E-3</c:v>
                </c:pt>
                <c:pt idx="136">
                  <c:v>2.8647200088016689E-3</c:v>
                </c:pt>
                <c:pt idx="234">
                  <c:v>-4.9494399936520495E-3</c:v>
                </c:pt>
                <c:pt idx="235">
                  <c:v>1.0505600075703114E-3</c:v>
                </c:pt>
                <c:pt idx="240">
                  <c:v>8.9191200022469275E-3</c:v>
                </c:pt>
                <c:pt idx="253">
                  <c:v>4.0300000036950223E-3</c:v>
                </c:pt>
                <c:pt idx="254">
                  <c:v>3.6736000038217753E-3</c:v>
                </c:pt>
                <c:pt idx="255">
                  <c:v>3.6736000038217753E-3</c:v>
                </c:pt>
                <c:pt idx="264">
                  <c:v>3.0240000342018902E-5</c:v>
                </c:pt>
                <c:pt idx="278">
                  <c:v>-6.9280000025173649E-4</c:v>
                </c:pt>
                <c:pt idx="300">
                  <c:v>-3.2739999951445498E-3</c:v>
                </c:pt>
                <c:pt idx="307">
                  <c:v>-6.994399955146946E-4</c:v>
                </c:pt>
                <c:pt idx="329">
                  <c:v>6.8520000058924779E-4</c:v>
                </c:pt>
                <c:pt idx="343">
                  <c:v>-9.6871999267023057E-4</c:v>
                </c:pt>
                <c:pt idx="351">
                  <c:v>-1.0136799974134192E-3</c:v>
                </c:pt>
                <c:pt idx="388">
                  <c:v>6.2737600019318052E-3</c:v>
                </c:pt>
                <c:pt idx="389">
                  <c:v>9.2737599989050068E-3</c:v>
                </c:pt>
                <c:pt idx="396">
                  <c:v>-8.2399994425941259E-5</c:v>
                </c:pt>
                <c:pt idx="412">
                  <c:v>4.505600081756711E-4</c:v>
                </c:pt>
                <c:pt idx="413">
                  <c:v>2.4505600085831247E-3</c:v>
                </c:pt>
                <c:pt idx="419">
                  <c:v>1.4852000022074208E-3</c:v>
                </c:pt>
                <c:pt idx="422">
                  <c:v>-1.0991999442921951E-4</c:v>
                </c:pt>
                <c:pt idx="423">
                  <c:v>-5.7999997807200998E-5</c:v>
                </c:pt>
                <c:pt idx="446">
                  <c:v>6.6904000414069742E-4</c:v>
                </c:pt>
                <c:pt idx="447">
                  <c:v>6.6904000414069742E-4</c:v>
                </c:pt>
                <c:pt idx="448">
                  <c:v>2.669040004548151E-3</c:v>
                </c:pt>
                <c:pt idx="449">
                  <c:v>-2.002239998546429E-3</c:v>
                </c:pt>
                <c:pt idx="450">
                  <c:v>-2.239998138975352E-6</c:v>
                </c:pt>
                <c:pt idx="451">
                  <c:v>9.9776000570273027E-4</c:v>
                </c:pt>
                <c:pt idx="458">
                  <c:v>2.6587200045469217E-3</c:v>
                </c:pt>
                <c:pt idx="459">
                  <c:v>2.6587200045469217E-3</c:v>
                </c:pt>
                <c:pt idx="460">
                  <c:v>3.6587200083886273E-3</c:v>
                </c:pt>
                <c:pt idx="461">
                  <c:v>2.4696000036783516E-4</c:v>
                </c:pt>
                <c:pt idx="463">
                  <c:v>4.753600005642511E-4</c:v>
                </c:pt>
                <c:pt idx="464">
                  <c:v>1.4753599971299991E-3</c:v>
                </c:pt>
                <c:pt idx="510">
                  <c:v>-1.5919999714242294E-4</c:v>
                </c:pt>
                <c:pt idx="511">
                  <c:v>1.8408000032650307E-3</c:v>
                </c:pt>
                <c:pt idx="516">
                  <c:v>-1.1067999948863871E-3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9">
                  <c:v>4.2436000076122582E-3</c:v>
                </c:pt>
                <c:pt idx="530">
                  <c:v>1.0243600001558661E-2</c:v>
                </c:pt>
                <c:pt idx="531">
                  <c:v>5.7232000108342618E-4</c:v>
                </c:pt>
                <c:pt idx="532">
                  <c:v>1.5723199976491742E-3</c:v>
                </c:pt>
                <c:pt idx="533">
                  <c:v>1.5723199976491742E-3</c:v>
                </c:pt>
                <c:pt idx="534">
                  <c:v>-1.7251999961445108E-3</c:v>
                </c:pt>
                <c:pt idx="539">
                  <c:v>7.6319999789120629E-4</c:v>
                </c:pt>
                <c:pt idx="713">
                  <c:v>1.3189600067562424E-3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58-4FF4-831E-3E4236EB8E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</c:numCache>
            </c:numRef>
          </c:xVal>
          <c:yVal>
            <c:numRef>
              <c:f>Active!$O$21:$O$825</c:f>
              <c:numCache>
                <c:formatCode>General</c:formatCode>
                <c:ptCount val="805"/>
                <c:pt idx="0">
                  <c:v>2.9495320609869959E-2</c:v>
                </c:pt>
                <c:pt idx="1">
                  <c:v>2.9477642007200312E-2</c:v>
                </c:pt>
                <c:pt idx="2">
                  <c:v>2.8631011782647379E-2</c:v>
                </c:pt>
                <c:pt idx="3">
                  <c:v>2.8609253502438585E-2</c:v>
                </c:pt>
                <c:pt idx="4">
                  <c:v>2.8600511336283267E-2</c:v>
                </c:pt>
                <c:pt idx="5">
                  <c:v>2.8600511336283267E-2</c:v>
                </c:pt>
                <c:pt idx="6">
                  <c:v>2.8599539984488227E-2</c:v>
                </c:pt>
                <c:pt idx="7">
                  <c:v>2.8599539984488227E-2</c:v>
                </c:pt>
                <c:pt idx="8">
                  <c:v>2.8599539984488227E-2</c:v>
                </c:pt>
                <c:pt idx="9">
                  <c:v>2.8597597280898161E-2</c:v>
                </c:pt>
                <c:pt idx="10">
                  <c:v>2.8597597280898161E-2</c:v>
                </c:pt>
                <c:pt idx="11">
                  <c:v>2.8597403010539153E-2</c:v>
                </c:pt>
                <c:pt idx="12">
                  <c:v>2.8597403010539153E-2</c:v>
                </c:pt>
                <c:pt idx="13">
                  <c:v>2.8596625929103121E-2</c:v>
                </c:pt>
                <c:pt idx="14">
                  <c:v>2.8582444192895604E-2</c:v>
                </c:pt>
                <c:pt idx="15">
                  <c:v>2.8458111163131062E-2</c:v>
                </c:pt>
                <c:pt idx="16">
                  <c:v>2.8408766491943259E-2</c:v>
                </c:pt>
                <c:pt idx="17">
                  <c:v>2.8408766491943259E-2</c:v>
                </c:pt>
                <c:pt idx="18">
                  <c:v>2.8406823788353189E-2</c:v>
                </c:pt>
                <c:pt idx="19">
                  <c:v>2.839788735183886E-2</c:v>
                </c:pt>
                <c:pt idx="20">
                  <c:v>2.837515771983503E-2</c:v>
                </c:pt>
                <c:pt idx="21">
                  <c:v>2.8271417348125244E-2</c:v>
                </c:pt>
                <c:pt idx="22">
                  <c:v>2.8271417348125244E-2</c:v>
                </c:pt>
                <c:pt idx="23">
                  <c:v>2.8262675181969923E-2</c:v>
                </c:pt>
                <c:pt idx="24">
                  <c:v>2.8262675181969923E-2</c:v>
                </c:pt>
                <c:pt idx="25">
                  <c:v>2.8220907054783397E-2</c:v>
                </c:pt>
                <c:pt idx="26">
                  <c:v>2.7933581193811896E-2</c:v>
                </c:pt>
                <c:pt idx="27">
                  <c:v>2.7852764724464948E-2</c:v>
                </c:pt>
                <c:pt idx="28">
                  <c:v>2.7701428114798417E-2</c:v>
                </c:pt>
                <c:pt idx="29">
                  <c:v>2.7697542707618275E-2</c:v>
                </c:pt>
                <c:pt idx="30">
                  <c:v>2.7697542707618275E-2</c:v>
                </c:pt>
                <c:pt idx="31">
                  <c:v>2.7649169388225509E-2</c:v>
                </c:pt>
                <c:pt idx="32">
                  <c:v>2.7649169388225509E-2</c:v>
                </c:pt>
                <c:pt idx="33">
                  <c:v>2.1541309301042352E-2</c:v>
                </c:pt>
                <c:pt idx="34">
                  <c:v>2.1541115030683348E-2</c:v>
                </c:pt>
                <c:pt idx="35">
                  <c:v>2.1540143678888311E-2</c:v>
                </c:pt>
                <c:pt idx="36">
                  <c:v>2.1535286919913132E-2</c:v>
                </c:pt>
                <c:pt idx="37">
                  <c:v>2.1507700528934127E-2</c:v>
                </c:pt>
                <c:pt idx="38">
                  <c:v>2.1507506258575119E-2</c:v>
                </c:pt>
                <c:pt idx="39">
                  <c:v>2.150672917713909E-2</c:v>
                </c:pt>
                <c:pt idx="40">
                  <c:v>2.1506534906780082E-2</c:v>
                </c:pt>
                <c:pt idx="41">
                  <c:v>2.1484970896930296E-2</c:v>
                </c:pt>
                <c:pt idx="42">
                  <c:v>2.148399954513526E-2</c:v>
                </c:pt>
                <c:pt idx="43">
                  <c:v>2.083882768287269E-2</c:v>
                </c:pt>
                <c:pt idx="44">
                  <c:v>2.0817069402663892E-2</c:v>
                </c:pt>
                <c:pt idx="45">
                  <c:v>2.0811241291893681E-2</c:v>
                </c:pt>
                <c:pt idx="46">
                  <c:v>2.0809298588303611E-2</c:v>
                </c:pt>
                <c:pt idx="47">
                  <c:v>2.0784626252709708E-2</c:v>
                </c:pt>
                <c:pt idx="48">
                  <c:v>1.9739451721251522E-2</c:v>
                </c:pt>
                <c:pt idx="49">
                  <c:v>1.9731486636532233E-2</c:v>
                </c:pt>
                <c:pt idx="50">
                  <c:v>1.9724687173966984E-2</c:v>
                </c:pt>
                <c:pt idx="51">
                  <c:v>1.8661639769480143E-2</c:v>
                </c:pt>
                <c:pt idx="52">
                  <c:v>1.8658725714095038E-2</c:v>
                </c:pt>
                <c:pt idx="53">
                  <c:v>1.8657948632659009E-2</c:v>
                </c:pt>
                <c:pt idx="54">
                  <c:v>1.8634247648860142E-2</c:v>
                </c:pt>
                <c:pt idx="55">
                  <c:v>1.8634053378501138E-2</c:v>
                </c:pt>
                <c:pt idx="56">
                  <c:v>1.8633276297065109E-2</c:v>
                </c:pt>
                <c:pt idx="57">
                  <c:v>1.8633082026706101E-2</c:v>
                </c:pt>
                <c:pt idx="58">
                  <c:v>1.8629196619525959E-2</c:v>
                </c:pt>
                <c:pt idx="60">
                  <c:v>1.8625311212345817E-2</c:v>
                </c:pt>
                <c:pt idx="61">
                  <c:v>1.8625116941986809E-2</c:v>
                </c:pt>
                <c:pt idx="62">
                  <c:v>1.8597530551007803E-2</c:v>
                </c:pt>
                <c:pt idx="63">
                  <c:v>1.8595976388135746E-2</c:v>
                </c:pt>
                <c:pt idx="64">
                  <c:v>1.8306513553215168E-2</c:v>
                </c:pt>
                <c:pt idx="65">
                  <c:v>1.8243958497614884E-2</c:v>
                </c:pt>
                <c:pt idx="66">
                  <c:v>1.8242987145819848E-2</c:v>
                </c:pt>
                <c:pt idx="67">
                  <c:v>1.8242015794024811E-2</c:v>
                </c:pt>
                <c:pt idx="68">
                  <c:v>1.822822259853531E-2</c:v>
                </c:pt>
                <c:pt idx="69">
                  <c:v>1.7957992529156436E-2</c:v>
                </c:pt>
                <c:pt idx="70">
                  <c:v>1.7957992529156436E-2</c:v>
                </c:pt>
                <c:pt idx="71">
                  <c:v>1.7957992529156436E-2</c:v>
                </c:pt>
                <c:pt idx="72">
                  <c:v>1.7574502840476427E-2</c:v>
                </c:pt>
                <c:pt idx="73">
                  <c:v>1.7574502840476427E-2</c:v>
                </c:pt>
                <c:pt idx="74">
                  <c:v>1.7572560136886354E-2</c:v>
                </c:pt>
                <c:pt idx="75">
                  <c:v>1.7115247711783646E-2</c:v>
                </c:pt>
                <c:pt idx="76">
                  <c:v>1.7115247711783646E-2</c:v>
                </c:pt>
                <c:pt idx="77">
                  <c:v>1.7115247711783646E-2</c:v>
                </c:pt>
                <c:pt idx="78">
                  <c:v>1.7115247711783646E-2</c:v>
                </c:pt>
                <c:pt idx="79">
                  <c:v>1.7115247711783646E-2</c:v>
                </c:pt>
                <c:pt idx="80">
                  <c:v>1.7113305008193577E-2</c:v>
                </c:pt>
                <c:pt idx="81">
                  <c:v>1.7113305008193577E-2</c:v>
                </c:pt>
                <c:pt idx="82">
                  <c:v>1.7113305008193577E-2</c:v>
                </c:pt>
                <c:pt idx="83">
                  <c:v>1.7113305008193577E-2</c:v>
                </c:pt>
                <c:pt idx="84">
                  <c:v>1.7113305008193577E-2</c:v>
                </c:pt>
                <c:pt idx="85">
                  <c:v>1.7113305008193577E-2</c:v>
                </c:pt>
                <c:pt idx="91">
                  <c:v>1.6558663133228312E-2</c:v>
                </c:pt>
                <c:pt idx="92">
                  <c:v>1.6557691781433275E-2</c:v>
                </c:pt>
                <c:pt idx="93">
                  <c:v>1.6185858314293689E-2</c:v>
                </c:pt>
                <c:pt idx="94">
                  <c:v>1.6126217314078511E-2</c:v>
                </c:pt>
                <c:pt idx="95">
                  <c:v>1.6120194932949292E-2</c:v>
                </c:pt>
                <c:pt idx="96">
                  <c:v>1.6117280877564186E-2</c:v>
                </c:pt>
                <c:pt idx="97">
                  <c:v>1.6115338173974113E-2</c:v>
                </c:pt>
                <c:pt idx="98">
                  <c:v>1.611436682217908E-2</c:v>
                </c:pt>
                <c:pt idx="99">
                  <c:v>1.6088528864431136E-2</c:v>
                </c:pt>
                <c:pt idx="100">
                  <c:v>1.6066964854581346E-2</c:v>
                </c:pt>
                <c:pt idx="101">
                  <c:v>1.6064827880632269E-2</c:v>
                </c:pt>
                <c:pt idx="103">
                  <c:v>1.5982457248413261E-2</c:v>
                </c:pt>
                <c:pt idx="105">
                  <c:v>1.5980514544823188E-2</c:v>
                </c:pt>
                <c:pt idx="106">
                  <c:v>1.5971578108308862E-2</c:v>
                </c:pt>
                <c:pt idx="109">
                  <c:v>1.5943991717329853E-2</c:v>
                </c:pt>
                <c:pt idx="110">
                  <c:v>1.594302036553482E-2</c:v>
                </c:pt>
                <c:pt idx="112">
                  <c:v>1.5942049013739783E-2</c:v>
                </c:pt>
                <c:pt idx="114">
                  <c:v>1.5651420556665165E-2</c:v>
                </c:pt>
                <c:pt idx="115">
                  <c:v>1.5651420556665165E-2</c:v>
                </c:pt>
                <c:pt idx="116">
                  <c:v>1.5651420556665165E-2</c:v>
                </c:pt>
                <c:pt idx="121">
                  <c:v>1.5325434894251255E-2</c:v>
                </c:pt>
                <c:pt idx="123">
                  <c:v>1.5323492190661184E-2</c:v>
                </c:pt>
                <c:pt idx="124">
                  <c:v>1.5277061574858487E-2</c:v>
                </c:pt>
                <c:pt idx="125">
                  <c:v>1.5277061574858487E-2</c:v>
                </c:pt>
                <c:pt idx="126">
                  <c:v>1.5277061574858487E-2</c:v>
                </c:pt>
                <c:pt idx="127">
                  <c:v>1.5277061574858487E-2</c:v>
                </c:pt>
                <c:pt idx="128">
                  <c:v>1.512630777626898E-2</c:v>
                </c:pt>
                <c:pt idx="129">
                  <c:v>1.5073077697901035E-2</c:v>
                </c:pt>
                <c:pt idx="130">
                  <c:v>1.5072106346106E-2</c:v>
                </c:pt>
                <c:pt idx="131">
                  <c:v>1.5071134994310963E-2</c:v>
                </c:pt>
                <c:pt idx="132">
                  <c:v>1.5067249587130821E-2</c:v>
                </c:pt>
                <c:pt idx="133">
                  <c:v>1.4987598739937911E-2</c:v>
                </c:pt>
                <c:pt idx="134">
                  <c:v>1.4987598739937911E-2</c:v>
                </c:pt>
                <c:pt idx="135">
                  <c:v>1.4976719599833514E-2</c:v>
                </c:pt>
                <c:pt idx="136">
                  <c:v>1.4976719599833514E-2</c:v>
                </c:pt>
                <c:pt idx="137">
                  <c:v>1.4950104560649541E-2</c:v>
                </c:pt>
                <c:pt idx="138">
                  <c:v>1.4950104560649541E-2</c:v>
                </c:pt>
                <c:pt idx="139">
                  <c:v>1.4950104560649541E-2</c:v>
                </c:pt>
                <c:pt idx="143">
                  <c:v>1.4369818998295342E-2</c:v>
                </c:pt>
                <c:pt idx="144">
                  <c:v>1.4368847646500305E-2</c:v>
                </c:pt>
                <c:pt idx="145">
                  <c:v>1.4365933591115199E-2</c:v>
                </c:pt>
                <c:pt idx="146">
                  <c:v>1.4365739320756191E-2</c:v>
                </c:pt>
                <c:pt idx="147">
                  <c:v>1.4364962239320163E-2</c:v>
                </c:pt>
                <c:pt idx="148">
                  <c:v>1.4364767968961157E-2</c:v>
                </c:pt>
                <c:pt idx="153">
                  <c:v>1.434844925880456E-2</c:v>
                </c:pt>
                <c:pt idx="162">
                  <c:v>1.4283951499614204E-2</c:v>
                </c:pt>
                <c:pt idx="189">
                  <c:v>1.3904930029191357E-2</c:v>
                </c:pt>
                <c:pt idx="196">
                  <c:v>1.3701917504028938E-2</c:v>
                </c:pt>
                <c:pt idx="203">
                  <c:v>1.35913776697539E-2</c:v>
                </c:pt>
                <c:pt idx="204">
                  <c:v>1.3590406317958863E-2</c:v>
                </c:pt>
                <c:pt idx="206">
                  <c:v>1.358263550359858E-2</c:v>
                </c:pt>
                <c:pt idx="211">
                  <c:v>1.3558934519799715E-2</c:v>
                </c:pt>
                <c:pt idx="212">
                  <c:v>1.3557963168004679E-2</c:v>
                </c:pt>
                <c:pt idx="213">
                  <c:v>1.3556991816209644E-2</c:v>
                </c:pt>
                <c:pt idx="215">
                  <c:v>1.355388349046553E-2</c:v>
                </c:pt>
                <c:pt idx="221">
                  <c:v>1.3335523606941553E-2</c:v>
                </c:pt>
                <c:pt idx="222">
                  <c:v>1.3334552255146518E-2</c:v>
                </c:pt>
                <c:pt idx="224">
                  <c:v>1.3320759059657013E-2</c:v>
                </c:pt>
                <c:pt idx="234">
                  <c:v>1.325800973369772E-2</c:v>
                </c:pt>
                <c:pt idx="235">
                  <c:v>1.325800973369772E-2</c:v>
                </c:pt>
                <c:pt idx="240">
                  <c:v>1.3224400961589493E-2</c:v>
                </c:pt>
                <c:pt idx="244">
                  <c:v>1.3201282788867648E-2</c:v>
                </c:pt>
                <c:pt idx="245">
                  <c:v>1.3200311437072614E-2</c:v>
                </c:pt>
                <c:pt idx="246">
                  <c:v>1.3199340085277577E-2</c:v>
                </c:pt>
                <c:pt idx="247">
                  <c:v>1.3198368733482541E-2</c:v>
                </c:pt>
                <c:pt idx="248">
                  <c:v>1.3197397381687506E-2</c:v>
                </c:pt>
                <c:pt idx="253">
                  <c:v>1.3116775182699561E-2</c:v>
                </c:pt>
                <c:pt idx="254">
                  <c:v>1.3115803830904525E-2</c:v>
                </c:pt>
                <c:pt idx="255">
                  <c:v>1.3115803830904525E-2</c:v>
                </c:pt>
                <c:pt idx="257">
                  <c:v>1.2987779664318848E-2</c:v>
                </c:pt>
                <c:pt idx="261">
                  <c:v>1.2956113595800692E-2</c:v>
                </c:pt>
                <c:pt idx="262">
                  <c:v>1.2952228188620549E-2</c:v>
                </c:pt>
                <c:pt idx="263">
                  <c:v>1.2949314133235442E-2</c:v>
                </c:pt>
                <c:pt idx="264">
                  <c:v>1.2948342781440407E-2</c:v>
                </c:pt>
                <c:pt idx="270">
                  <c:v>1.2878211181838843E-2</c:v>
                </c:pt>
                <c:pt idx="271">
                  <c:v>1.2877434100402815E-2</c:v>
                </c:pt>
                <c:pt idx="272">
                  <c:v>1.2877239830043808E-2</c:v>
                </c:pt>
                <c:pt idx="277">
                  <c:v>1.2848682087269764E-2</c:v>
                </c:pt>
                <c:pt idx="278">
                  <c:v>1.284771073547473E-2</c:v>
                </c:pt>
                <c:pt idx="282">
                  <c:v>1.2827895158856007E-2</c:v>
                </c:pt>
                <c:pt idx="284">
                  <c:v>1.2825952455265934E-2</c:v>
                </c:pt>
                <c:pt idx="286">
                  <c:v>1.2822067048085792E-2</c:v>
                </c:pt>
                <c:pt idx="287">
                  <c:v>1.2821095696290759E-2</c:v>
                </c:pt>
                <c:pt idx="289">
                  <c:v>1.2819152992700686E-2</c:v>
                </c:pt>
                <c:pt idx="292">
                  <c:v>1.2785544220592459E-2</c:v>
                </c:pt>
                <c:pt idx="294">
                  <c:v>1.2783601517002387E-2</c:v>
                </c:pt>
                <c:pt idx="295">
                  <c:v>1.2782630165207351E-2</c:v>
                </c:pt>
                <c:pt idx="296">
                  <c:v>1.2781658813412318E-2</c:v>
                </c:pt>
                <c:pt idx="297">
                  <c:v>1.277272237689799E-2</c:v>
                </c:pt>
                <c:pt idx="298">
                  <c:v>1.2771751025102956E-2</c:v>
                </c:pt>
                <c:pt idx="299">
                  <c:v>1.2770779673307919E-2</c:v>
                </c:pt>
                <c:pt idx="300">
                  <c:v>1.2767088536486785E-2</c:v>
                </c:pt>
                <c:pt idx="306">
                  <c:v>1.2661794001904939E-2</c:v>
                </c:pt>
                <c:pt idx="307">
                  <c:v>1.265091486180054E-2</c:v>
                </c:pt>
                <c:pt idx="308">
                  <c:v>1.2649943510005503E-2</c:v>
                </c:pt>
                <c:pt idx="309">
                  <c:v>1.2648972158210469E-2</c:v>
                </c:pt>
                <c:pt idx="310">
                  <c:v>1.2627213878001673E-2</c:v>
                </c:pt>
                <c:pt idx="315">
                  <c:v>1.2510845932956424E-2</c:v>
                </c:pt>
                <c:pt idx="317">
                  <c:v>1.2481511108746349E-2</c:v>
                </c:pt>
                <c:pt idx="319">
                  <c:v>1.2480345486592308E-2</c:v>
                </c:pt>
                <c:pt idx="320">
                  <c:v>1.2479374134797272E-2</c:v>
                </c:pt>
                <c:pt idx="324">
                  <c:v>1.2448873688433159E-2</c:v>
                </c:pt>
                <c:pt idx="329">
                  <c:v>1.2260042899478258E-2</c:v>
                </c:pt>
                <c:pt idx="331">
                  <c:v>1.2246055433629749E-2</c:v>
                </c:pt>
                <c:pt idx="332">
                  <c:v>1.2236147645320387E-2</c:v>
                </c:pt>
                <c:pt idx="333">
                  <c:v>1.2233233589935281E-2</c:v>
                </c:pt>
                <c:pt idx="334">
                  <c:v>1.2229348182755138E-2</c:v>
                </c:pt>
                <c:pt idx="335">
                  <c:v>1.222915391239613E-2</c:v>
                </c:pt>
                <c:pt idx="336">
                  <c:v>1.2228182560601094E-2</c:v>
                </c:pt>
                <c:pt idx="337">
                  <c:v>1.2224297153420953E-2</c:v>
                </c:pt>
                <c:pt idx="339">
                  <c:v>1.222254872018989E-2</c:v>
                </c:pt>
                <c:pt idx="340">
                  <c:v>1.2222354449830882E-2</c:v>
                </c:pt>
                <c:pt idx="341">
                  <c:v>1.2221383098035846E-2</c:v>
                </c:pt>
                <c:pt idx="342">
                  <c:v>1.2220606016599817E-2</c:v>
                </c:pt>
                <c:pt idx="343">
                  <c:v>1.221846904265074E-2</c:v>
                </c:pt>
                <c:pt idx="344">
                  <c:v>1.2211863850444499E-2</c:v>
                </c:pt>
                <c:pt idx="345">
                  <c:v>1.221050395793145E-2</c:v>
                </c:pt>
                <c:pt idx="346">
                  <c:v>1.2209921146854428E-2</c:v>
                </c:pt>
                <c:pt idx="347">
                  <c:v>1.2209921146854428E-2</c:v>
                </c:pt>
                <c:pt idx="348">
                  <c:v>1.2209921146854428E-2</c:v>
                </c:pt>
                <c:pt idx="349">
                  <c:v>1.2204675847161235E-2</c:v>
                </c:pt>
                <c:pt idx="350">
                  <c:v>1.2203510225007194E-2</c:v>
                </c:pt>
                <c:pt idx="351">
                  <c:v>1.2202538873212158E-2</c:v>
                </c:pt>
                <c:pt idx="352">
                  <c:v>1.2192825355261803E-2</c:v>
                </c:pt>
                <c:pt idx="353">
                  <c:v>1.2189911299876698E-2</c:v>
                </c:pt>
                <c:pt idx="354">
                  <c:v>1.218971702951769E-2</c:v>
                </c:pt>
                <c:pt idx="355">
                  <c:v>1.218971702951769E-2</c:v>
                </c:pt>
                <c:pt idx="356">
                  <c:v>1.2188939948081661E-2</c:v>
                </c:pt>
                <c:pt idx="357">
                  <c:v>1.2187968596286626E-2</c:v>
                </c:pt>
                <c:pt idx="358">
                  <c:v>1.2187968596286626E-2</c:v>
                </c:pt>
                <c:pt idx="359">
                  <c:v>1.2186997244491592E-2</c:v>
                </c:pt>
                <c:pt idx="360">
                  <c:v>1.2186802974132584E-2</c:v>
                </c:pt>
                <c:pt idx="361">
                  <c:v>1.2186220163055563E-2</c:v>
                </c:pt>
                <c:pt idx="362">
                  <c:v>1.2185831622337547E-2</c:v>
                </c:pt>
                <c:pt idx="363">
                  <c:v>1.2181946215157405E-2</c:v>
                </c:pt>
                <c:pt idx="364">
                  <c:v>1.2175923834028185E-2</c:v>
                </c:pt>
                <c:pt idx="365">
                  <c:v>1.2175341022951165E-2</c:v>
                </c:pt>
                <c:pt idx="366">
                  <c:v>1.2173204049002087E-2</c:v>
                </c:pt>
                <c:pt idx="367">
                  <c:v>1.217106707505301E-2</c:v>
                </c:pt>
                <c:pt idx="368">
                  <c:v>1.2164461882846766E-2</c:v>
                </c:pt>
                <c:pt idx="369">
                  <c:v>1.2162519179256696E-2</c:v>
                </c:pt>
                <c:pt idx="370">
                  <c:v>1.2158633772076554E-2</c:v>
                </c:pt>
                <c:pt idx="371">
                  <c:v>1.2155136905614428E-2</c:v>
                </c:pt>
                <c:pt idx="372">
                  <c:v>1.2153582742742371E-2</c:v>
                </c:pt>
                <c:pt idx="373">
                  <c:v>1.214950306520322E-2</c:v>
                </c:pt>
                <c:pt idx="374">
                  <c:v>1.2146394739459106E-2</c:v>
                </c:pt>
                <c:pt idx="375">
                  <c:v>1.2130658840379532E-2</c:v>
                </c:pt>
                <c:pt idx="376">
                  <c:v>1.2122888026019248E-2</c:v>
                </c:pt>
                <c:pt idx="377">
                  <c:v>1.2119973970634142E-2</c:v>
                </c:pt>
                <c:pt idx="378">
                  <c:v>1.2119002618839105E-2</c:v>
                </c:pt>
                <c:pt idx="379">
                  <c:v>1.2106180775144637E-2</c:v>
                </c:pt>
                <c:pt idx="380">
                  <c:v>1.2103266719759531E-2</c:v>
                </c:pt>
                <c:pt idx="381">
                  <c:v>1.2097244338630311E-2</c:v>
                </c:pt>
                <c:pt idx="382">
                  <c:v>1.2094330283245205E-2</c:v>
                </c:pt>
                <c:pt idx="383">
                  <c:v>1.2093164661091161E-2</c:v>
                </c:pt>
                <c:pt idx="384">
                  <c:v>1.20914162278601E-2</c:v>
                </c:pt>
                <c:pt idx="385">
                  <c:v>1.2091027687142084E-2</c:v>
                </c:pt>
                <c:pt idx="386">
                  <c:v>1.2069657947651302E-2</c:v>
                </c:pt>
                <c:pt idx="387">
                  <c:v>1.2055864752161799E-2</c:v>
                </c:pt>
                <c:pt idx="388">
                  <c:v>1.2032163768362934E-2</c:v>
                </c:pt>
                <c:pt idx="389">
                  <c:v>1.2032163768362934E-2</c:v>
                </c:pt>
                <c:pt idx="390">
                  <c:v>1.2029249712977828E-2</c:v>
                </c:pt>
                <c:pt idx="391">
                  <c:v>1.1924149448754987E-2</c:v>
                </c:pt>
                <c:pt idx="392">
                  <c:v>1.190724792752137E-2</c:v>
                </c:pt>
                <c:pt idx="393">
                  <c:v>1.190724792752137E-2</c:v>
                </c:pt>
                <c:pt idx="394">
                  <c:v>1.1868005315001935E-2</c:v>
                </c:pt>
                <c:pt idx="395">
                  <c:v>1.1864119907821793E-2</c:v>
                </c:pt>
                <c:pt idx="396">
                  <c:v>1.1862760015308744E-2</c:v>
                </c:pt>
                <c:pt idx="397">
                  <c:v>1.1861011582077681E-2</c:v>
                </c:pt>
                <c:pt idx="398">
                  <c:v>1.1855183471307467E-2</c:v>
                </c:pt>
                <c:pt idx="399">
                  <c:v>1.1842555897972007E-2</c:v>
                </c:pt>
                <c:pt idx="400">
                  <c:v>1.183828195007385E-2</c:v>
                </c:pt>
                <c:pt idx="401">
                  <c:v>1.1838087679714844E-2</c:v>
                </c:pt>
                <c:pt idx="402">
                  <c:v>1.1834202272534702E-2</c:v>
                </c:pt>
                <c:pt idx="403">
                  <c:v>1.1832259568944629E-2</c:v>
                </c:pt>
                <c:pt idx="404">
                  <c:v>1.1829345513559523E-2</c:v>
                </c:pt>
                <c:pt idx="405">
                  <c:v>1.1828374161764488E-2</c:v>
                </c:pt>
                <c:pt idx="406">
                  <c:v>1.1825265836020374E-2</c:v>
                </c:pt>
                <c:pt idx="407">
                  <c:v>1.1810889829453849E-2</c:v>
                </c:pt>
                <c:pt idx="408">
                  <c:v>1.1809918477658814E-2</c:v>
                </c:pt>
                <c:pt idx="409">
                  <c:v>1.1807587233350729E-2</c:v>
                </c:pt>
                <c:pt idx="410">
                  <c:v>1.1805644529760658E-2</c:v>
                </c:pt>
                <c:pt idx="411">
                  <c:v>1.1802924744734558E-2</c:v>
                </c:pt>
                <c:pt idx="412">
                  <c:v>1.1800982041144487E-2</c:v>
                </c:pt>
                <c:pt idx="413">
                  <c:v>1.1800982041144487E-2</c:v>
                </c:pt>
                <c:pt idx="414">
                  <c:v>1.1784274790269878E-2</c:v>
                </c:pt>
                <c:pt idx="415">
                  <c:v>1.1782914897756827E-2</c:v>
                </c:pt>
                <c:pt idx="416">
                  <c:v>1.1782914897756827E-2</c:v>
                </c:pt>
                <c:pt idx="417">
                  <c:v>1.1776309705550585E-2</c:v>
                </c:pt>
                <c:pt idx="418">
                  <c:v>1.1776115435191579E-2</c:v>
                </c:pt>
                <c:pt idx="419">
                  <c:v>1.1774367001960516E-2</c:v>
                </c:pt>
                <c:pt idx="420">
                  <c:v>1.1771258676216402E-2</c:v>
                </c:pt>
                <c:pt idx="421">
                  <c:v>1.1770287324421366E-2</c:v>
                </c:pt>
                <c:pt idx="422">
                  <c:v>1.17493061256486E-2</c:v>
                </c:pt>
                <c:pt idx="423">
                  <c:v>1.1737455633749165E-2</c:v>
                </c:pt>
                <c:pt idx="424">
                  <c:v>1.1721914005028599E-2</c:v>
                </c:pt>
                <c:pt idx="425">
                  <c:v>1.169432761404959E-2</c:v>
                </c:pt>
                <c:pt idx="426">
                  <c:v>1.1657804786556255E-2</c:v>
                </c:pt>
                <c:pt idx="427">
                  <c:v>1.1615065307574696E-2</c:v>
                </c:pt>
                <c:pt idx="428">
                  <c:v>1.1598940867777106E-2</c:v>
                </c:pt>
                <c:pt idx="429">
                  <c:v>1.1564360743873842E-2</c:v>
                </c:pt>
                <c:pt idx="430">
                  <c:v>1.15577555516676E-2</c:v>
                </c:pt>
                <c:pt idx="431">
                  <c:v>1.1550567548384339E-2</c:v>
                </c:pt>
                <c:pt idx="432">
                  <c:v>1.1544933707973132E-2</c:v>
                </c:pt>
                <c:pt idx="433">
                  <c:v>1.1515016072686041E-2</c:v>
                </c:pt>
                <c:pt idx="434">
                  <c:v>1.1512296287659939E-2</c:v>
                </c:pt>
                <c:pt idx="435">
                  <c:v>1.1510547854428876E-2</c:v>
                </c:pt>
                <c:pt idx="436">
                  <c:v>1.1508216610120791E-2</c:v>
                </c:pt>
                <c:pt idx="437">
                  <c:v>1.1504525473299656E-2</c:v>
                </c:pt>
                <c:pt idx="438">
                  <c:v>1.1503554121504622E-2</c:v>
                </c:pt>
                <c:pt idx="439">
                  <c:v>1.1502388499350577E-2</c:v>
                </c:pt>
                <c:pt idx="440">
                  <c:v>1.1499474443965471E-2</c:v>
                </c:pt>
                <c:pt idx="441">
                  <c:v>1.1478493245192706E-2</c:v>
                </c:pt>
                <c:pt idx="442">
                  <c:v>1.1477910434115684E-2</c:v>
                </c:pt>
                <c:pt idx="443">
                  <c:v>1.1474802108371571E-2</c:v>
                </c:pt>
                <c:pt idx="444">
                  <c:v>1.1460231831446038E-2</c:v>
                </c:pt>
                <c:pt idx="445">
                  <c:v>1.146003756108703E-2</c:v>
                </c:pt>
                <c:pt idx="446">
                  <c:v>1.1459260479651002E-2</c:v>
                </c:pt>
                <c:pt idx="447">
                  <c:v>1.1459260479651002E-2</c:v>
                </c:pt>
                <c:pt idx="448">
                  <c:v>1.1459260479651002E-2</c:v>
                </c:pt>
                <c:pt idx="449">
                  <c:v>1.1459066209291996E-2</c:v>
                </c:pt>
                <c:pt idx="450">
                  <c:v>1.1459066209291996E-2</c:v>
                </c:pt>
                <c:pt idx="451">
                  <c:v>1.1459066209291996E-2</c:v>
                </c:pt>
                <c:pt idx="452">
                  <c:v>1.1457317776060932E-2</c:v>
                </c:pt>
                <c:pt idx="453">
                  <c:v>1.1457317776060932E-2</c:v>
                </c:pt>
                <c:pt idx="454">
                  <c:v>1.1457317776060932E-2</c:v>
                </c:pt>
                <c:pt idx="455">
                  <c:v>1.1422349111439654E-2</c:v>
                </c:pt>
                <c:pt idx="456">
                  <c:v>1.1420406407849581E-2</c:v>
                </c:pt>
                <c:pt idx="457">
                  <c:v>1.1419629326413555E-2</c:v>
                </c:pt>
                <c:pt idx="458">
                  <c:v>1.1416715271028447E-2</c:v>
                </c:pt>
                <c:pt idx="459">
                  <c:v>1.1416715271028447E-2</c:v>
                </c:pt>
                <c:pt idx="460">
                  <c:v>1.1416715271028447E-2</c:v>
                </c:pt>
                <c:pt idx="461">
                  <c:v>1.1413412674925327E-2</c:v>
                </c:pt>
                <c:pt idx="462">
                  <c:v>1.1400979371948873E-2</c:v>
                </c:pt>
                <c:pt idx="463">
                  <c:v>1.1394956990819653E-2</c:v>
                </c:pt>
                <c:pt idx="464">
                  <c:v>1.1394956990819653E-2</c:v>
                </c:pt>
                <c:pt idx="465">
                  <c:v>1.1393985639024617E-2</c:v>
                </c:pt>
                <c:pt idx="466">
                  <c:v>1.1393985639024617E-2</c:v>
                </c:pt>
                <c:pt idx="467">
                  <c:v>1.1381163795330149E-2</c:v>
                </c:pt>
                <c:pt idx="468">
                  <c:v>1.136037686691639E-2</c:v>
                </c:pt>
                <c:pt idx="469">
                  <c:v>1.136037686691639E-2</c:v>
                </c:pt>
                <c:pt idx="470">
                  <c:v>1.1332790475937382E-2</c:v>
                </c:pt>
                <c:pt idx="471">
                  <c:v>1.1218948045559222E-2</c:v>
                </c:pt>
                <c:pt idx="472">
                  <c:v>1.1195052791401349E-2</c:v>
                </c:pt>
                <c:pt idx="473">
                  <c:v>1.1180482514475818E-2</c:v>
                </c:pt>
                <c:pt idx="474">
                  <c:v>1.1143959686982483E-2</c:v>
                </c:pt>
                <c:pt idx="475">
                  <c:v>1.112608681395383E-2</c:v>
                </c:pt>
                <c:pt idx="476">
                  <c:v>1.1110545185233262E-2</c:v>
                </c:pt>
                <c:pt idx="477">
                  <c:v>1.1101608748718936E-2</c:v>
                </c:pt>
                <c:pt idx="478">
                  <c:v>1.1093837934358652E-2</c:v>
                </c:pt>
                <c:pt idx="479">
                  <c:v>1.1074993709534964E-2</c:v>
                </c:pt>
                <c:pt idx="480">
                  <c:v>1.1074993709534964E-2</c:v>
                </c:pt>
                <c:pt idx="481">
                  <c:v>1.1072662465226878E-2</c:v>
                </c:pt>
                <c:pt idx="482">
                  <c:v>1.1018655305422904E-2</c:v>
                </c:pt>
                <c:pt idx="483">
                  <c:v>1.1010690220703613E-2</c:v>
                </c:pt>
                <c:pt idx="484">
                  <c:v>1.0984075181519642E-2</c:v>
                </c:pt>
                <c:pt idx="485">
                  <c:v>1.0849445822727722E-2</c:v>
                </c:pt>
                <c:pt idx="486">
                  <c:v>1.0824773487133822E-2</c:v>
                </c:pt>
                <c:pt idx="487">
                  <c:v>1.0800101151539919E-2</c:v>
                </c:pt>
                <c:pt idx="488">
                  <c:v>1.0788444929999494E-2</c:v>
                </c:pt>
                <c:pt idx="489">
                  <c:v>1.0700634727728286E-2</c:v>
                </c:pt>
                <c:pt idx="490">
                  <c:v>1.0671688444236228E-2</c:v>
                </c:pt>
                <c:pt idx="491">
                  <c:v>1.0671494173877222E-2</c:v>
                </c:pt>
                <c:pt idx="492">
                  <c:v>1.0460322293636505E-2</c:v>
                </c:pt>
                <c:pt idx="493">
                  <c:v>1.0414085948192816E-2</c:v>
                </c:pt>
                <c:pt idx="494">
                  <c:v>1.039912713054927E-2</c:v>
                </c:pt>
                <c:pt idx="495">
                  <c:v>1.0397378697318205E-2</c:v>
                </c:pt>
                <c:pt idx="496">
                  <c:v>1.0397378697318205E-2</c:v>
                </c:pt>
                <c:pt idx="497">
                  <c:v>1.0397378697318205E-2</c:v>
                </c:pt>
                <c:pt idx="498">
                  <c:v>1.0397378697318205E-2</c:v>
                </c:pt>
                <c:pt idx="499">
                  <c:v>1.0378534472494517E-2</c:v>
                </c:pt>
                <c:pt idx="500">
                  <c:v>1.0341040293206148E-2</c:v>
                </c:pt>
                <c:pt idx="501">
                  <c:v>1.0295581029198487E-2</c:v>
                </c:pt>
                <c:pt idx="502">
                  <c:v>1.0276736804374798E-2</c:v>
                </c:pt>
                <c:pt idx="503">
                  <c:v>1.0134336631222596E-2</c:v>
                </c:pt>
                <c:pt idx="504">
                  <c:v>1.007722114567451E-2</c:v>
                </c:pt>
                <c:pt idx="505">
                  <c:v>1.007722114567451E-2</c:v>
                </c:pt>
                <c:pt idx="506">
                  <c:v>1.007722114567451E-2</c:v>
                </c:pt>
                <c:pt idx="507">
                  <c:v>1.0027682204127699E-2</c:v>
                </c:pt>
                <c:pt idx="508">
                  <c:v>9.9686240149895414E-3</c:v>
                </c:pt>
                <c:pt idx="509">
                  <c:v>9.958521956321173E-3</c:v>
                </c:pt>
                <c:pt idx="510">
                  <c:v>9.9084002036973415E-3</c:v>
                </c:pt>
                <c:pt idx="511">
                  <c:v>9.9084002036973415E-3</c:v>
                </c:pt>
                <c:pt idx="512">
                  <c:v>9.7500698611065559E-3</c:v>
                </c:pt>
                <c:pt idx="513">
                  <c:v>9.6169946651866942E-3</c:v>
                </c:pt>
                <c:pt idx="514">
                  <c:v>9.6169946651866942E-3</c:v>
                </c:pt>
                <c:pt idx="515">
                  <c:v>9.6127207172885375E-3</c:v>
                </c:pt>
                <c:pt idx="516">
                  <c:v>9.5596849092796001E-3</c:v>
                </c:pt>
                <c:pt idx="517">
                  <c:v>9.3551182212451272E-3</c:v>
                </c:pt>
                <c:pt idx="518">
                  <c:v>9.3193724751878208E-3</c:v>
                </c:pt>
                <c:pt idx="519">
                  <c:v>9.3014996021591675E-3</c:v>
                </c:pt>
                <c:pt idx="520">
                  <c:v>9.2999454392871106E-3</c:v>
                </c:pt>
                <c:pt idx="521">
                  <c:v>9.2913975434907991E-3</c:v>
                </c:pt>
                <c:pt idx="522">
                  <c:v>9.2873178659516487E-3</c:v>
                </c:pt>
                <c:pt idx="523">
                  <c:v>9.2873178659516487E-3</c:v>
                </c:pt>
                <c:pt idx="524">
                  <c:v>9.286346514156614E-3</c:v>
                </c:pt>
                <c:pt idx="525">
                  <c:v>9.2366133022507967E-3</c:v>
                </c:pt>
                <c:pt idx="526">
                  <c:v>9.0728433896078136E-3</c:v>
                </c:pt>
                <c:pt idx="527">
                  <c:v>8.9605551221017109E-3</c:v>
                </c:pt>
                <c:pt idx="528">
                  <c:v>8.9422937083550435E-3</c:v>
                </c:pt>
                <c:pt idx="529">
                  <c:v>8.9147073173760361E-3</c:v>
                </c:pt>
                <c:pt idx="530">
                  <c:v>8.9147073173760361E-3</c:v>
                </c:pt>
                <c:pt idx="531">
                  <c:v>8.9145130470170281E-3</c:v>
                </c:pt>
                <c:pt idx="532">
                  <c:v>8.9145130470170281E-3</c:v>
                </c:pt>
                <c:pt idx="533">
                  <c:v>8.9145130470170281E-3</c:v>
                </c:pt>
                <c:pt idx="534">
                  <c:v>8.8739105419845463E-3</c:v>
                </c:pt>
                <c:pt idx="535">
                  <c:v>8.6606016877947521E-3</c:v>
                </c:pt>
                <c:pt idx="536">
                  <c:v>8.5906643585521962E-3</c:v>
                </c:pt>
                <c:pt idx="537">
                  <c:v>8.5568613160849627E-3</c:v>
                </c:pt>
                <c:pt idx="538">
                  <c:v>8.5323832508500674E-3</c:v>
                </c:pt>
                <c:pt idx="539">
                  <c:v>8.5154817296164507E-3</c:v>
                </c:pt>
                <c:pt idx="540">
                  <c:v>8.3899830776978657E-3</c:v>
                </c:pt>
                <c:pt idx="541">
                  <c:v>8.3503519244604169E-3</c:v>
                </c:pt>
                <c:pt idx="542">
                  <c:v>8.2918765463992801E-3</c:v>
                </c:pt>
                <c:pt idx="543">
                  <c:v>8.2438917677245278E-3</c:v>
                </c:pt>
                <c:pt idx="544">
                  <c:v>8.1498649139650926E-3</c:v>
                </c:pt>
                <c:pt idx="545">
                  <c:v>8.1234441451401261E-3</c:v>
                </c:pt>
                <c:pt idx="546">
                  <c:v>8.0096017147619682E-3</c:v>
                </c:pt>
                <c:pt idx="547">
                  <c:v>7.8673958119687727E-3</c:v>
                </c:pt>
                <c:pt idx="548">
                  <c:v>7.7803626911335921E-3</c:v>
                </c:pt>
                <c:pt idx="549">
                  <c:v>7.7766715543124577E-3</c:v>
                </c:pt>
                <c:pt idx="550">
                  <c:v>7.537330472015713E-3</c:v>
                </c:pt>
                <c:pt idx="551">
                  <c:v>7.5128524067808178E-3</c:v>
                </c:pt>
                <c:pt idx="552">
                  <c:v>7.5066357552925917E-3</c:v>
                </c:pt>
                <c:pt idx="553">
                  <c:v>7.505470133138549E-3</c:v>
                </c:pt>
                <c:pt idx="554">
                  <c:v>7.5037216999074858E-3</c:v>
                </c:pt>
                <c:pt idx="555">
                  <c:v>7.4940081819571298E-3</c:v>
                </c:pt>
                <c:pt idx="556">
                  <c:v>7.4819634196986902E-3</c:v>
                </c:pt>
                <c:pt idx="557">
                  <c:v>7.4376697778450723E-3</c:v>
                </c:pt>
                <c:pt idx="558">
                  <c:v>7.4349499928189726E-3</c:v>
                </c:pt>
                <c:pt idx="559">
                  <c:v>7.3655954746534389E-3</c:v>
                </c:pt>
                <c:pt idx="560">
                  <c:v>7.2263036272453493E-3</c:v>
                </c:pt>
                <c:pt idx="561">
                  <c:v>7.2261093568863431E-3</c:v>
                </c:pt>
                <c:pt idx="562">
                  <c:v>7.2233895718602434E-3</c:v>
                </c:pt>
                <c:pt idx="563">
                  <c:v>7.2224182200652069E-3</c:v>
                </c:pt>
                <c:pt idx="564">
                  <c:v>7.2216411386291784E-3</c:v>
                </c:pt>
                <c:pt idx="565">
                  <c:v>7.2214468682701722E-3</c:v>
                </c:pt>
                <c:pt idx="566">
                  <c:v>7.2204755164751357E-3</c:v>
                </c:pt>
                <c:pt idx="567">
                  <c:v>7.2204755164751357E-3</c:v>
                </c:pt>
                <c:pt idx="568">
                  <c:v>7.2204755164751357E-3</c:v>
                </c:pt>
                <c:pt idx="569">
                  <c:v>7.219504164680101E-3</c:v>
                </c:pt>
                <c:pt idx="570">
                  <c:v>7.219504164680101E-3</c:v>
                </c:pt>
                <c:pt idx="571">
                  <c:v>7.2193098943210948E-3</c:v>
                </c:pt>
                <c:pt idx="572">
                  <c:v>7.2193098943210948E-3</c:v>
                </c:pt>
                <c:pt idx="573">
                  <c:v>7.2175614610900298E-3</c:v>
                </c:pt>
                <c:pt idx="574">
                  <c:v>7.2175614610900298E-3</c:v>
                </c:pt>
                <c:pt idx="575">
                  <c:v>7.2173671907310236E-3</c:v>
                </c:pt>
                <c:pt idx="576">
                  <c:v>7.2173671907310236E-3</c:v>
                </c:pt>
                <c:pt idx="577">
                  <c:v>7.2173671907310236E-3</c:v>
                </c:pt>
                <c:pt idx="578">
                  <c:v>7.2125104317558447E-3</c:v>
                </c:pt>
                <c:pt idx="579">
                  <c:v>7.1709365749283265E-3</c:v>
                </c:pt>
                <c:pt idx="580">
                  <c:v>7.1450986171803822E-3</c:v>
                </c:pt>
                <c:pt idx="581">
                  <c:v>7.1441272653853475E-3</c:v>
                </c:pt>
                <c:pt idx="582">
                  <c:v>7.143155913590311E-3</c:v>
                </c:pt>
                <c:pt idx="583">
                  <c:v>7.1423788321542826E-3</c:v>
                </c:pt>
                <c:pt idx="584">
                  <c:v>7.075161287937828E-3</c:v>
                </c:pt>
                <c:pt idx="585">
                  <c:v>7.0514603041389613E-3</c:v>
                </c:pt>
                <c:pt idx="586">
                  <c:v>7.0405811640345643E-3</c:v>
                </c:pt>
                <c:pt idx="587">
                  <c:v>7.0168801802356975E-3</c:v>
                </c:pt>
                <c:pt idx="588">
                  <c:v>7.0032812551052009E-3</c:v>
                </c:pt>
                <c:pt idx="589">
                  <c:v>6.9813287045373991E-3</c:v>
                </c:pt>
                <c:pt idx="590">
                  <c:v>6.968506860842931E-3</c:v>
                </c:pt>
                <c:pt idx="591">
                  <c:v>6.9418918216589583E-3</c:v>
                </c:pt>
                <c:pt idx="592">
                  <c:v>6.8371800981541324E-3</c:v>
                </c:pt>
                <c:pt idx="593">
                  <c:v>6.7876411566073231E-3</c:v>
                </c:pt>
                <c:pt idx="594">
                  <c:v>6.7482042737288823E-3</c:v>
                </c:pt>
                <c:pt idx="595">
                  <c:v>6.7006080357721425E-3</c:v>
                </c:pt>
                <c:pt idx="596">
                  <c:v>6.4686492271176683E-3</c:v>
                </c:pt>
                <c:pt idx="597">
                  <c:v>6.4577700870132714E-3</c:v>
                </c:pt>
                <c:pt idx="598">
                  <c:v>6.4330977514193699E-3</c:v>
                </c:pt>
                <c:pt idx="599">
                  <c:v>6.3720968586911415E-3</c:v>
                </c:pt>
                <c:pt idx="600">
                  <c:v>6.3460646305841893E-3</c:v>
                </c:pt>
                <c:pt idx="601">
                  <c:v>6.142663564703759E-3</c:v>
                </c:pt>
                <c:pt idx="602">
                  <c:v>6.0645668803829041E-3</c:v>
                </c:pt>
                <c:pt idx="603">
                  <c:v>6.0340664340187908E-3</c:v>
                </c:pt>
                <c:pt idx="604">
                  <c:v>6.0231872939143939E-3</c:v>
                </c:pt>
                <c:pt idx="605">
                  <c:v>5.9759795966756683E-3</c:v>
                </c:pt>
                <c:pt idx="606">
                  <c:v>5.9687915933924057E-3</c:v>
                </c:pt>
                <c:pt idx="607">
                  <c:v>5.7346958107888524E-3</c:v>
                </c:pt>
                <c:pt idx="608">
                  <c:v>5.6705865923165101E-3</c:v>
                </c:pt>
                <c:pt idx="609">
                  <c:v>5.5915185562006222E-3</c:v>
                </c:pt>
                <c:pt idx="610">
                  <c:v>5.5549957287072873E-3</c:v>
                </c:pt>
                <c:pt idx="611">
                  <c:v>5.5530530251172161E-3</c:v>
                </c:pt>
                <c:pt idx="612">
                  <c:v>5.4650485524870007E-3</c:v>
                </c:pt>
                <c:pt idx="613">
                  <c:v>5.403853389399766E-3</c:v>
                </c:pt>
                <c:pt idx="614">
                  <c:v>5.3605310993411828E-3</c:v>
                </c:pt>
                <c:pt idx="615">
                  <c:v>5.3605310993411828E-3</c:v>
                </c:pt>
                <c:pt idx="616">
                  <c:v>5.2746636006600449E-3</c:v>
                </c:pt>
                <c:pt idx="617">
                  <c:v>5.2744693303010386E-3</c:v>
                </c:pt>
                <c:pt idx="618">
                  <c:v>5.2734979785060022E-3</c:v>
                </c:pt>
                <c:pt idx="619">
                  <c:v>5.1180816913003243E-3</c:v>
                </c:pt>
                <c:pt idx="620">
                  <c:v>5.0687370201125213E-3</c:v>
                </c:pt>
                <c:pt idx="621">
                  <c:v>5.0541667431869899E-3</c:v>
                </c:pt>
                <c:pt idx="622">
                  <c:v>5.0343511665682655E-3</c:v>
                </c:pt>
                <c:pt idx="623">
                  <c:v>4.9801497364052854E-3</c:v>
                </c:pt>
                <c:pt idx="624">
                  <c:v>4.9741273552760656E-3</c:v>
                </c:pt>
                <c:pt idx="625">
                  <c:v>4.9651909187617381E-3</c:v>
                </c:pt>
                <c:pt idx="626">
                  <c:v>4.9576143747604613E-3</c:v>
                </c:pt>
                <c:pt idx="627">
                  <c:v>4.9576143747604613E-3</c:v>
                </c:pt>
                <c:pt idx="628">
                  <c:v>4.9245884137292546E-3</c:v>
                </c:pt>
                <c:pt idx="629">
                  <c:v>4.9220628990621629E-3</c:v>
                </c:pt>
                <c:pt idx="630">
                  <c:v>4.917594680805E-3</c:v>
                </c:pt>
                <c:pt idx="631">
                  <c:v>4.9117665700347864E-3</c:v>
                </c:pt>
                <c:pt idx="632">
                  <c:v>4.9030244038794669E-3</c:v>
                </c:pt>
                <c:pt idx="633">
                  <c:v>4.8812661236706731E-3</c:v>
                </c:pt>
                <c:pt idx="634">
                  <c:v>4.8614505470519487E-3</c:v>
                </c:pt>
                <c:pt idx="635">
                  <c:v>4.7446940612886832E-3</c:v>
                </c:pt>
                <c:pt idx="636">
                  <c:v>4.7103082077444257E-3</c:v>
                </c:pt>
                <c:pt idx="637">
                  <c:v>4.6599921847615879E-3</c:v>
                </c:pt>
                <c:pt idx="638">
                  <c:v>4.6244407090632895E-3</c:v>
                </c:pt>
                <c:pt idx="639">
                  <c:v>4.5760673896705212E-3</c:v>
                </c:pt>
                <c:pt idx="640">
                  <c:v>4.5633426811555571E-3</c:v>
                </c:pt>
                <c:pt idx="641">
                  <c:v>4.5502294319225787E-3</c:v>
                </c:pt>
                <c:pt idx="642">
                  <c:v>4.5327450996119397E-3</c:v>
                </c:pt>
                <c:pt idx="643">
                  <c:v>4.531579477457897E-3</c:v>
                </c:pt>
                <c:pt idx="644">
                  <c:v>4.5294425035088178E-3</c:v>
                </c:pt>
                <c:pt idx="645">
                  <c:v>4.312248242138883E-3</c:v>
                </c:pt>
                <c:pt idx="646">
                  <c:v>4.2815535254157617E-3</c:v>
                </c:pt>
                <c:pt idx="647">
                  <c:v>4.2730056296194502E-3</c:v>
                </c:pt>
                <c:pt idx="648">
                  <c:v>4.2667889781312224E-3</c:v>
                </c:pt>
                <c:pt idx="649">
                  <c:v>4.255132756590797E-3</c:v>
                </c:pt>
                <c:pt idx="650">
                  <c:v>4.2440593461273921E-3</c:v>
                </c:pt>
                <c:pt idx="651">
                  <c:v>4.2263807434577468E-3</c:v>
                </c:pt>
                <c:pt idx="652">
                  <c:v>4.2234666880726392E-3</c:v>
                </c:pt>
                <c:pt idx="653">
                  <c:v>4.2145302515583134E-3</c:v>
                </c:pt>
                <c:pt idx="654">
                  <c:v>4.2114219258141995E-3</c:v>
                </c:pt>
                <c:pt idx="655">
                  <c:v>4.20267975965888E-3</c:v>
                </c:pt>
                <c:pt idx="656">
                  <c:v>4.171013691140724E-3</c:v>
                </c:pt>
                <c:pt idx="657">
                  <c:v>3.9823771725448313E-3</c:v>
                </c:pt>
                <c:pt idx="658">
                  <c:v>3.9633386773621354E-3</c:v>
                </c:pt>
                <c:pt idx="659">
                  <c:v>3.9555678630018524E-3</c:v>
                </c:pt>
                <c:pt idx="660">
                  <c:v>3.9161309801234116E-3</c:v>
                </c:pt>
                <c:pt idx="661">
                  <c:v>3.9161309801234116E-3</c:v>
                </c:pt>
                <c:pt idx="662">
                  <c:v>3.9101085989941917E-3</c:v>
                </c:pt>
                <c:pt idx="663">
                  <c:v>3.8963154035046871E-3</c:v>
                </c:pt>
                <c:pt idx="664">
                  <c:v>3.8934013481195812E-3</c:v>
                </c:pt>
                <c:pt idx="665">
                  <c:v>3.8796081526300766E-3</c:v>
                </c:pt>
                <c:pt idx="666">
                  <c:v>3.876888367603977E-3</c:v>
                </c:pt>
                <c:pt idx="667">
                  <c:v>3.8737800418598631E-3</c:v>
                </c:pt>
                <c:pt idx="668">
                  <c:v>3.8735857715008568E-3</c:v>
                </c:pt>
                <c:pt idx="669">
                  <c:v>3.8638722535505009E-3</c:v>
                </c:pt>
                <c:pt idx="670">
                  <c:v>3.8459993805218494E-3</c:v>
                </c:pt>
                <c:pt idx="671">
                  <c:v>3.8380342958025584E-3</c:v>
                </c:pt>
                <c:pt idx="672">
                  <c:v>3.8292921296472389E-3</c:v>
                </c:pt>
                <c:pt idx="673">
                  <c:v>3.818218719183834E-3</c:v>
                </c:pt>
                <c:pt idx="674">
                  <c:v>3.656391510130922E-3</c:v>
                </c:pt>
                <c:pt idx="675">
                  <c:v>3.5767406629380119E-3</c:v>
                </c:pt>
                <c:pt idx="676">
                  <c:v>3.5347782653924777E-3</c:v>
                </c:pt>
                <c:pt idx="677">
                  <c:v>3.5235105845700665E-3</c:v>
                </c:pt>
                <c:pt idx="678">
                  <c:v>3.5130199851836838E-3</c:v>
                </c:pt>
                <c:pt idx="679">
                  <c:v>3.4677549915350294E-3</c:v>
                </c:pt>
                <c:pt idx="680">
                  <c:v>3.4578472032256672E-3</c:v>
                </c:pt>
                <c:pt idx="681">
                  <c:v>3.4450253595311991E-3</c:v>
                </c:pt>
                <c:pt idx="682">
                  <c:v>3.2748445250409819E-3</c:v>
                </c:pt>
                <c:pt idx="683">
                  <c:v>3.2544461373452353E-3</c:v>
                </c:pt>
                <c:pt idx="684">
                  <c:v>3.1450719252242403E-3</c:v>
                </c:pt>
                <c:pt idx="685">
                  <c:v>3.1396323551720409E-3</c:v>
                </c:pt>
                <c:pt idx="686">
                  <c:v>3.0588158858250881E-3</c:v>
                </c:pt>
                <c:pt idx="687">
                  <c:v>3.0222930583317549E-3</c:v>
                </c:pt>
                <c:pt idx="688">
                  <c:v>2.9649833024246591E-3</c:v>
                </c:pt>
                <c:pt idx="689">
                  <c:v>2.884361103436716E-3</c:v>
                </c:pt>
                <c:pt idx="690">
                  <c:v>2.8721220708192684E-3</c:v>
                </c:pt>
                <c:pt idx="691">
                  <c:v>2.850363790610471E-3</c:v>
                </c:pt>
                <c:pt idx="692">
                  <c:v>2.8406502726601168E-3</c:v>
                </c:pt>
                <c:pt idx="693">
                  <c:v>2.7961623604474926E-3</c:v>
                </c:pt>
                <c:pt idx="694">
                  <c:v>2.7911113311133093E-3</c:v>
                </c:pt>
                <c:pt idx="695">
                  <c:v>2.783923327830045E-3</c:v>
                </c:pt>
                <c:pt idx="696">
                  <c:v>2.7810092724449391E-3</c:v>
                </c:pt>
                <c:pt idx="697">
                  <c:v>2.7800379206499026E-3</c:v>
                </c:pt>
                <c:pt idx="698">
                  <c:v>2.7761525134697602E-3</c:v>
                </c:pt>
                <c:pt idx="699">
                  <c:v>2.7724613766486259E-3</c:v>
                </c:pt>
                <c:pt idx="700">
                  <c:v>2.7623593179802557E-3</c:v>
                </c:pt>
                <c:pt idx="701">
                  <c:v>2.7547827739789789E-3</c:v>
                </c:pt>
                <c:pt idx="702">
                  <c:v>2.7466234189006816E-3</c:v>
                </c:pt>
                <c:pt idx="703">
                  <c:v>2.5375885126090458E-3</c:v>
                </c:pt>
                <c:pt idx="704">
                  <c:v>2.5004828740386904E-3</c:v>
                </c:pt>
                <c:pt idx="705">
                  <c:v>2.4688168055205344E-3</c:v>
                </c:pt>
                <c:pt idx="706">
                  <c:v>2.4274372190520206E-3</c:v>
                </c:pt>
                <c:pt idx="707">
                  <c:v>2.4060674795612393E-3</c:v>
                </c:pt>
                <c:pt idx="708">
                  <c:v>2.380423792172303E-3</c:v>
                </c:pt>
                <c:pt idx="709">
                  <c:v>2.3794524403772666E-3</c:v>
                </c:pt>
                <c:pt idx="710">
                  <c:v>2.3722644370940058E-3</c:v>
                </c:pt>
                <c:pt idx="711">
                  <c:v>2.3594425933995376E-3</c:v>
                </c:pt>
                <c:pt idx="712">
                  <c:v>2.2479314073294634E-3</c:v>
                </c:pt>
                <c:pt idx="713">
                  <c:v>2.1661435861874759E-3</c:v>
                </c:pt>
                <c:pt idx="714">
                  <c:v>2.1500191463898859E-3</c:v>
                </c:pt>
                <c:pt idx="715">
                  <c:v>2.1500191463898859E-3</c:v>
                </c:pt>
                <c:pt idx="716">
                  <c:v>2.1496306056718699E-3</c:v>
                </c:pt>
                <c:pt idx="717">
                  <c:v>2.1389457359264792E-3</c:v>
                </c:pt>
                <c:pt idx="718">
                  <c:v>2.0907666868927206E-3</c:v>
                </c:pt>
                <c:pt idx="719">
                  <c:v>2.0896010647386762E-3</c:v>
                </c:pt>
                <c:pt idx="720">
                  <c:v>2.0690084066839268E-3</c:v>
                </c:pt>
                <c:pt idx="721">
                  <c:v>2.0662886216578254E-3</c:v>
                </c:pt>
                <c:pt idx="722">
                  <c:v>2.0643459180677559E-3</c:v>
                </c:pt>
                <c:pt idx="723">
                  <c:v>2.0552152111944222E-3</c:v>
                </c:pt>
                <c:pt idx="724">
                  <c:v>2.0544381297583937E-3</c:v>
                </c:pt>
                <c:pt idx="725">
                  <c:v>2.0334569309856283E-3</c:v>
                </c:pt>
                <c:pt idx="726">
                  <c:v>1.8358839758754082E-3</c:v>
                </c:pt>
                <c:pt idx="727">
                  <c:v>1.7647810244788113E-3</c:v>
                </c:pt>
                <c:pt idx="728">
                  <c:v>1.7645867541198033E-3</c:v>
                </c:pt>
                <c:pt idx="729">
                  <c:v>1.7618669690937054E-3</c:v>
                </c:pt>
                <c:pt idx="730">
                  <c:v>1.7608956172986689E-3</c:v>
                </c:pt>
                <c:pt idx="731">
                  <c:v>1.7511820993483147E-3</c:v>
                </c:pt>
                <c:pt idx="732">
                  <c:v>1.7507935586302988E-3</c:v>
                </c:pt>
                <c:pt idx="733">
                  <c:v>1.7490451253992338E-3</c:v>
                </c:pt>
                <c:pt idx="734">
                  <c:v>1.7362232817047657E-3</c:v>
                </c:pt>
                <c:pt idx="735">
                  <c:v>1.7253441416003705E-3</c:v>
                </c:pt>
                <c:pt idx="736">
                  <c:v>1.7208759233432076E-3</c:v>
                </c:pt>
                <c:pt idx="737">
                  <c:v>1.7123280275468944E-3</c:v>
                </c:pt>
                <c:pt idx="738">
                  <c:v>1.7008660763654752E-3</c:v>
                </c:pt>
                <c:pt idx="739">
                  <c:v>1.7006718060064673E-3</c:v>
                </c:pt>
                <c:pt idx="740">
                  <c:v>1.6208266884545526E-3</c:v>
                </c:pt>
                <c:pt idx="741">
                  <c:v>1.6126673333762519E-3</c:v>
                </c:pt>
                <c:pt idx="742">
                  <c:v>1.4760952709942619E-3</c:v>
                </c:pt>
                <c:pt idx="743">
                  <c:v>1.373131980720501E-3</c:v>
                </c:pt>
                <c:pt idx="744">
                  <c:v>1.3626413813341183E-3</c:v>
                </c:pt>
                <c:pt idx="745">
                  <c:v>1.3420487232793654E-3</c:v>
                </c:pt>
                <c:pt idx="746">
                  <c:v>1.3270899056358199E-3</c:v>
                </c:pt>
                <c:pt idx="747">
                  <c:v>1.3268956352768119E-3</c:v>
                </c:pt>
                <c:pt idx="748">
                  <c:v>1.322233146660641E-3</c:v>
                </c:pt>
                <c:pt idx="749">
                  <c:v>1.3129081694283028E-3</c:v>
                </c:pt>
                <c:pt idx="750">
                  <c:v>1.3057201661450385E-3</c:v>
                </c:pt>
                <c:pt idx="751">
                  <c:v>1.3008634071698597E-3</c:v>
                </c:pt>
                <c:pt idx="752">
                  <c:v>1.2721113940368095E-3</c:v>
                </c:pt>
                <c:pt idx="753">
                  <c:v>1.0199484680455985E-3</c:v>
                </c:pt>
                <c:pt idx="754">
                  <c:v>1.0001328914268741E-3</c:v>
                </c:pt>
                <c:pt idx="755">
                  <c:v>9.9624748424673171E-4</c:v>
                </c:pt>
                <c:pt idx="756">
                  <c:v>9.8148293696219066E-4</c:v>
                </c:pt>
                <c:pt idx="757">
                  <c:v>9.7060379685779546E-4</c:v>
                </c:pt>
                <c:pt idx="758">
                  <c:v>9.3408096936446056E-4</c:v>
                </c:pt>
                <c:pt idx="759">
                  <c:v>6.7123317362785886E-4</c:v>
                </c:pt>
                <c:pt idx="760">
                  <c:v>6.4928062306005355E-4</c:v>
                </c:pt>
                <c:pt idx="761">
                  <c:v>5.2844445975764112E-4</c:v>
                </c:pt>
                <c:pt idx="762">
                  <c:v>5.2844445975764112E-4</c:v>
                </c:pt>
                <c:pt idx="763">
                  <c:v>3.4505324085494157E-4</c:v>
                </c:pt>
                <c:pt idx="764">
                  <c:v>3.0950176515663966E-4</c:v>
                </c:pt>
                <c:pt idx="765">
                  <c:v>2.9667992146217154E-4</c:v>
                </c:pt>
                <c:pt idx="766">
                  <c:v>-1.0176858486138363E-4</c:v>
                </c:pt>
                <c:pt idx="767">
                  <c:v>-1.0720815491358296E-4</c:v>
                </c:pt>
                <c:pt idx="768">
                  <c:v>-1.6043823328152837E-4</c:v>
                </c:pt>
                <c:pt idx="769">
                  <c:v>-4.5300939394621667E-4</c:v>
                </c:pt>
                <c:pt idx="770">
                  <c:v>-4.9400043969671445E-4</c:v>
                </c:pt>
                <c:pt idx="771">
                  <c:v>-4.9594314328678737E-4</c:v>
                </c:pt>
                <c:pt idx="772">
                  <c:v>-4.9594314328678737E-4</c:v>
                </c:pt>
                <c:pt idx="773">
                  <c:v>-7.7297267523090615E-4</c:v>
                </c:pt>
                <c:pt idx="774">
                  <c:v>-7.7977213779615445E-4</c:v>
                </c:pt>
                <c:pt idx="775">
                  <c:v>-7.7977213779615445E-4</c:v>
                </c:pt>
                <c:pt idx="776">
                  <c:v>-7.7977213779615445E-4</c:v>
                </c:pt>
                <c:pt idx="777">
                  <c:v>-7.7996640815516244E-4</c:v>
                </c:pt>
                <c:pt idx="778">
                  <c:v>-7.7996640815516244E-4</c:v>
                </c:pt>
                <c:pt idx="779">
                  <c:v>-7.7996640815516244E-4</c:v>
                </c:pt>
                <c:pt idx="780">
                  <c:v>-7.7996640815516244E-4</c:v>
                </c:pt>
                <c:pt idx="781">
                  <c:v>-7.8288046354026836E-4</c:v>
                </c:pt>
                <c:pt idx="782">
                  <c:v>-7.8288046354026836E-4</c:v>
                </c:pt>
                <c:pt idx="783">
                  <c:v>-7.8288046354026836E-4</c:v>
                </c:pt>
                <c:pt idx="784">
                  <c:v>-1.1877398917110628E-3</c:v>
                </c:pt>
                <c:pt idx="785">
                  <c:v>-1.2232913674093612E-3</c:v>
                </c:pt>
                <c:pt idx="786">
                  <c:v>-1.2607855466977291E-3</c:v>
                </c:pt>
                <c:pt idx="787">
                  <c:v>-1.2619511688517736E-3</c:v>
                </c:pt>
                <c:pt idx="788">
                  <c:v>-1.2716646868021278E-3</c:v>
                </c:pt>
                <c:pt idx="789">
                  <c:v>-1.4764256451956087E-3</c:v>
                </c:pt>
                <c:pt idx="790">
                  <c:v>-1.5315984271536236E-3</c:v>
                </c:pt>
                <c:pt idx="791">
                  <c:v>-1.5957076456259676E-3</c:v>
                </c:pt>
                <c:pt idx="792">
                  <c:v>-1.6786610889219962E-3</c:v>
                </c:pt>
                <c:pt idx="793">
                  <c:v>-1.8399054868978894E-3</c:v>
                </c:pt>
                <c:pt idx="794">
                  <c:v>-1.8772053958272528E-3</c:v>
                </c:pt>
                <c:pt idx="795">
                  <c:v>-1.8781767476222858E-3</c:v>
                </c:pt>
                <c:pt idx="796">
                  <c:v>-1.9127568715255512E-3</c:v>
                </c:pt>
                <c:pt idx="797">
                  <c:v>-1.9306297445542027E-3</c:v>
                </c:pt>
                <c:pt idx="798">
                  <c:v>-1.9523880247629966E-3</c:v>
                </c:pt>
                <c:pt idx="799">
                  <c:v>-2.2348571267593181E-3</c:v>
                </c:pt>
                <c:pt idx="800">
                  <c:v>-2.2350513971183261E-3</c:v>
                </c:pt>
                <c:pt idx="801">
                  <c:v>-2.239713885734497E-3</c:v>
                </c:pt>
                <c:pt idx="802">
                  <c:v>-2.3069314299509515E-3</c:v>
                </c:pt>
                <c:pt idx="803">
                  <c:v>-2.3168392182603137E-3</c:v>
                </c:pt>
                <c:pt idx="804">
                  <c:v>-2.57483025502174E-3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58-4FF4-831E-3E4236EB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88720"/>
        <c:axId val="1"/>
      </c:scatterChart>
      <c:valAx>
        <c:axId val="93488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8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19354838709677"/>
          <c:y val="0.91277520216514996"/>
          <c:w val="0.7016129032258064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0</xdr:row>
      <xdr:rowOff>0</xdr:rowOff>
    </xdr:from>
    <xdr:to>
      <xdr:col>26</xdr:col>
      <xdr:colOff>9525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173AA79-E40D-3DA9-5C43-151516503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0</xdr:row>
      <xdr:rowOff>0</xdr:rowOff>
    </xdr:from>
    <xdr:to>
      <xdr:col>16</xdr:col>
      <xdr:colOff>342900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3965F12-802F-8522-599D-6F257E1A7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6029" TargetMode="External"/><Relationship Id="rId47" Type="http://schemas.openxmlformats.org/officeDocument/2006/relationships/hyperlink" Target="http://www.konkoly.hu/cgi-bin/IBVS?298" TargetMode="External"/><Relationship Id="rId50" Type="http://schemas.openxmlformats.org/officeDocument/2006/relationships/hyperlink" Target="http://www.konkoly.hu/cgi-bin/IBVS?298" TargetMode="External"/><Relationship Id="rId55" Type="http://schemas.openxmlformats.org/officeDocument/2006/relationships/hyperlink" Target="http://www.konkoly.hu/cgi-bin/IBVS?394" TargetMode="External"/><Relationship Id="rId63" Type="http://schemas.openxmlformats.org/officeDocument/2006/relationships/hyperlink" Target="http://www.konkoly.hu/cgi-bin/IBVS?1187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konkoly.hu/cgi-bin/IBVS?4122" TargetMode="External"/><Relationship Id="rId84" Type="http://schemas.openxmlformats.org/officeDocument/2006/relationships/hyperlink" Target="http://www.konkoly.hu/cgi-bin/IBVS?4122" TargetMode="External"/><Relationship Id="rId89" Type="http://schemas.openxmlformats.org/officeDocument/2006/relationships/hyperlink" Target="http://www.konkoly.hu/cgi-bin/IBVS?4122" TargetMode="External"/><Relationship Id="rId9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775" TargetMode="External"/><Relationship Id="rId71" Type="http://schemas.openxmlformats.org/officeDocument/2006/relationships/hyperlink" Target="http://vsolj.cetus-net.org/no47.pdf" TargetMode="External"/><Relationship Id="rId92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1128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894" TargetMode="External"/><Relationship Id="rId45" Type="http://schemas.openxmlformats.org/officeDocument/2006/relationships/hyperlink" Target="http://www.konkoly.hu/cgi-bin/IBVS?298" TargetMode="External"/><Relationship Id="rId53" Type="http://schemas.openxmlformats.org/officeDocument/2006/relationships/hyperlink" Target="http://www.konkoly.hu/cgi-bin/IBVS?298" TargetMode="External"/><Relationship Id="rId58" Type="http://schemas.openxmlformats.org/officeDocument/2006/relationships/hyperlink" Target="http://www.konkoly.hu/cgi-bin/IBVS?394" TargetMode="External"/><Relationship Id="rId66" Type="http://schemas.openxmlformats.org/officeDocument/2006/relationships/hyperlink" Target="http://www.konkoly.hu/cgi-bin/IBVS?1468" TargetMode="External"/><Relationship Id="rId74" Type="http://schemas.openxmlformats.org/officeDocument/2006/relationships/hyperlink" Target="http://www.konkoly.hu/cgi-bin/IBVS?4122" TargetMode="External"/><Relationship Id="rId79" Type="http://schemas.openxmlformats.org/officeDocument/2006/relationships/hyperlink" Target="http://www.konkoly.hu/cgi-bin/IBVS?4122" TargetMode="External"/><Relationship Id="rId87" Type="http://schemas.openxmlformats.org/officeDocument/2006/relationships/hyperlink" Target="http://www.konkoly.hu/cgi-bin/IBVS?4122" TargetMode="External"/><Relationship Id="rId5" Type="http://schemas.openxmlformats.org/officeDocument/2006/relationships/hyperlink" Target="http://www.konkoly.hu/cgi-bin/IBVS?187" TargetMode="External"/><Relationship Id="rId61" Type="http://schemas.openxmlformats.org/officeDocument/2006/relationships/hyperlink" Target="http://www.konkoly.hu/cgi-bin/IBVS?501" TargetMode="External"/><Relationship Id="rId82" Type="http://schemas.openxmlformats.org/officeDocument/2006/relationships/hyperlink" Target="http://www.konkoly.hu/cgi-bin/IBVS?4122" TargetMode="External"/><Relationship Id="rId90" Type="http://schemas.openxmlformats.org/officeDocument/2006/relationships/hyperlink" Target="http://vsolj.cetus-net.org/no42.pdf" TargetMode="External"/><Relationship Id="rId95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28" TargetMode="External"/><Relationship Id="rId22" Type="http://schemas.openxmlformats.org/officeDocument/2006/relationships/hyperlink" Target="http://www.konkoly.hu/cgi-bin/IBVS?5820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5898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bav-astro.de/sfs/BAVM_link.php?BAVMnr=15" TargetMode="External"/><Relationship Id="rId48" Type="http://schemas.openxmlformats.org/officeDocument/2006/relationships/hyperlink" Target="http://www.konkoly.hu/cgi-bin/IBVS?298" TargetMode="External"/><Relationship Id="rId56" Type="http://schemas.openxmlformats.org/officeDocument/2006/relationships/hyperlink" Target="http://www.konkoly.hu/cgi-bin/IBVS?394" TargetMode="External"/><Relationship Id="rId64" Type="http://schemas.openxmlformats.org/officeDocument/2006/relationships/hyperlink" Target="http://www.konkoly.hu/cgi-bin/IBVS?1187" TargetMode="External"/><Relationship Id="rId69" Type="http://schemas.openxmlformats.org/officeDocument/2006/relationships/hyperlink" Target="http://vsolj.cetus-net.org/no47.pdf" TargetMode="External"/><Relationship Id="rId77" Type="http://schemas.openxmlformats.org/officeDocument/2006/relationships/hyperlink" Target="http://www.konkoly.hu/cgi-bin/IBVS?4122" TargetMode="External"/><Relationship Id="rId8" Type="http://schemas.openxmlformats.org/officeDocument/2006/relationships/hyperlink" Target="http://www.konkoly.hu/cgi-bin/IBVS?775" TargetMode="External"/><Relationship Id="rId51" Type="http://schemas.openxmlformats.org/officeDocument/2006/relationships/hyperlink" Target="http://www.konkoly.hu/cgi-bin/IBVS?298" TargetMode="External"/><Relationship Id="rId72" Type="http://schemas.openxmlformats.org/officeDocument/2006/relationships/hyperlink" Target="http://www.konkoly.hu/cgi-bin/IBVS?4122" TargetMode="External"/><Relationship Id="rId80" Type="http://schemas.openxmlformats.org/officeDocument/2006/relationships/hyperlink" Target="http://www.konkoly.hu/cgi-bin/IBVS?4122" TargetMode="External"/><Relationship Id="rId85" Type="http://schemas.openxmlformats.org/officeDocument/2006/relationships/hyperlink" Target="http://www.konkoly.hu/cgi-bin/IBVS?4122" TargetMode="External"/><Relationship Id="rId93" Type="http://schemas.openxmlformats.org/officeDocument/2006/relationships/hyperlink" Target="http://vsolj.cetus-net.org/no44.pdf" TargetMode="External"/><Relationship Id="rId9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1468" TargetMode="External"/><Relationship Id="rId17" Type="http://schemas.openxmlformats.org/officeDocument/2006/relationships/hyperlink" Target="http://www.konkoly.hu/cgi-bin/IBVS?5741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298" TargetMode="External"/><Relationship Id="rId59" Type="http://schemas.openxmlformats.org/officeDocument/2006/relationships/hyperlink" Target="http://www.konkoly.hu/cgi-bin/IBVS?394" TargetMode="External"/><Relationship Id="rId67" Type="http://schemas.openxmlformats.org/officeDocument/2006/relationships/hyperlink" Target="http://www.konkoly.hu/cgi-bin/IBVS?1468" TargetMode="External"/><Relationship Id="rId20" Type="http://schemas.openxmlformats.org/officeDocument/2006/relationships/hyperlink" Target="http://www.bav-astro.de/sfs/BAVM_link.php?BAVMnr=173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konkoly.hu/cgi-bin/IBVS?394" TargetMode="External"/><Relationship Id="rId62" Type="http://schemas.openxmlformats.org/officeDocument/2006/relationships/hyperlink" Target="http://www.konkoly.hu/cgi-bin/IBVS?1187" TargetMode="External"/><Relationship Id="rId70" Type="http://schemas.openxmlformats.org/officeDocument/2006/relationships/hyperlink" Target="http://vsolj.cetus-net.org/no47.pdf" TargetMode="External"/><Relationship Id="rId75" Type="http://schemas.openxmlformats.org/officeDocument/2006/relationships/hyperlink" Target="http://www.konkoly.hu/cgi-bin/IBVS?4122" TargetMode="External"/><Relationship Id="rId83" Type="http://schemas.openxmlformats.org/officeDocument/2006/relationships/hyperlink" Target="http://www.konkoly.hu/cgi-bin/IBVS?4122" TargetMode="External"/><Relationship Id="rId88" Type="http://schemas.openxmlformats.org/officeDocument/2006/relationships/hyperlink" Target="http://www.konkoly.hu/cgi-bin/IBVS?4122" TargetMode="External"/><Relationship Id="rId91" Type="http://schemas.openxmlformats.org/officeDocument/2006/relationships/hyperlink" Target="http://www.konkoly.hu/cgi-bin/IBVS?5493" TargetMode="External"/><Relationship Id="rId9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775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konkoly.hu/cgi-bin/IBVS?5898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298" TargetMode="External"/><Relationship Id="rId57" Type="http://schemas.openxmlformats.org/officeDocument/2006/relationships/hyperlink" Target="http://www.konkoly.hu/cgi-bin/IBVS?394" TargetMode="External"/><Relationship Id="rId10" Type="http://schemas.openxmlformats.org/officeDocument/2006/relationships/hyperlink" Target="http://www.konkoly.hu/cgi-bin/IBVS?1128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konkoly.hu/cgi-bin/IBVS?298" TargetMode="External"/><Relationship Id="rId52" Type="http://schemas.openxmlformats.org/officeDocument/2006/relationships/hyperlink" Target="http://www.konkoly.hu/cgi-bin/IBVS?298" TargetMode="External"/><Relationship Id="rId60" Type="http://schemas.openxmlformats.org/officeDocument/2006/relationships/hyperlink" Target="http://www.konkoly.hu/cgi-bin/IBVS?501" TargetMode="External"/><Relationship Id="rId65" Type="http://schemas.openxmlformats.org/officeDocument/2006/relationships/hyperlink" Target="http://www.konkoly.hu/cgi-bin/IBVS?1187" TargetMode="External"/><Relationship Id="rId73" Type="http://schemas.openxmlformats.org/officeDocument/2006/relationships/hyperlink" Target="http://www.konkoly.hu/cgi-bin/IBVS?4122" TargetMode="External"/><Relationship Id="rId78" Type="http://schemas.openxmlformats.org/officeDocument/2006/relationships/hyperlink" Target="http://www.konkoly.hu/cgi-bin/IBVS?4122" TargetMode="External"/><Relationship Id="rId81" Type="http://schemas.openxmlformats.org/officeDocument/2006/relationships/hyperlink" Target="http://www.konkoly.hu/cgi-bin/IBVS?4122" TargetMode="External"/><Relationship Id="rId86" Type="http://schemas.openxmlformats.org/officeDocument/2006/relationships/hyperlink" Target="http://www.konkoly.hu/cgi-bin/IBVS?4122" TargetMode="External"/><Relationship Id="rId94" Type="http://schemas.openxmlformats.org/officeDocument/2006/relationships/hyperlink" Target="http://vsolj.cetus-net.org/no44.pdf" TargetMode="External"/><Relationship Id="rId99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1128" TargetMode="External"/><Relationship Id="rId13" Type="http://schemas.openxmlformats.org/officeDocument/2006/relationships/hyperlink" Target="http://www.konkoly.hu/cgi-bin/IBVS?5263" TargetMode="External"/><Relationship Id="rId18" Type="http://schemas.openxmlformats.org/officeDocument/2006/relationships/hyperlink" Target="http://var.astro.cz/oejv/issues/oejv0003.pdf" TargetMode="External"/><Relationship Id="rId39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1"/>
  <sheetViews>
    <sheetView tabSelected="1" workbookViewId="0">
      <pane xSplit="14" ySplit="22" topLeftCell="O82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71093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E1" s="3" t="s">
        <v>1</v>
      </c>
    </row>
    <row r="2" spans="1:6">
      <c r="A2" s="1" t="s">
        <v>2</v>
      </c>
      <c r="B2" s="4" t="s">
        <v>3</v>
      </c>
      <c r="C2" s="5"/>
    </row>
    <row r="3" spans="1:6">
      <c r="C3" s="5" t="s">
        <v>4</v>
      </c>
    </row>
    <row r="4" spans="1:6">
      <c r="A4" s="3" t="s">
        <v>5</v>
      </c>
      <c r="C4" s="6">
        <v>37432.820399999997</v>
      </c>
      <c r="D4" s="7">
        <v>0.19667128</v>
      </c>
    </row>
    <row r="5" spans="1:6">
      <c r="A5" s="8" t="s">
        <v>6</v>
      </c>
      <c r="B5"/>
      <c r="C5" s="9">
        <v>-9.5</v>
      </c>
      <c r="D5" t="s">
        <v>7</v>
      </c>
    </row>
    <row r="6" spans="1:6">
      <c r="A6" s="3" t="s">
        <v>8</v>
      </c>
    </row>
    <row r="7" spans="1:6">
      <c r="A7" s="1" t="s">
        <v>9</v>
      </c>
      <c r="C7" s="1">
        <f>+C4</f>
        <v>37432.820399999997</v>
      </c>
    </row>
    <row r="8" spans="1:6">
      <c r="A8" s="1" t="s">
        <v>10</v>
      </c>
      <c r="C8" s="1">
        <f>+D4</f>
        <v>0.19667128</v>
      </c>
    </row>
    <row r="9" spans="1:6">
      <c r="A9" s="10" t="s">
        <v>11</v>
      </c>
      <c r="B9" s="11">
        <v>777</v>
      </c>
      <c r="C9" s="12" t="str">
        <f>"F"&amp;B9</f>
        <v>F777</v>
      </c>
      <c r="D9" s="13" t="str">
        <f>"G"&amp;B9</f>
        <v>G777</v>
      </c>
    </row>
    <row r="10" spans="1:6">
      <c r="A10"/>
      <c r="B10"/>
      <c r="C10" s="14" t="s">
        <v>12</v>
      </c>
      <c r="D10" s="14" t="s">
        <v>13</v>
      </c>
      <c r="E10"/>
    </row>
    <row r="11" spans="1:6">
      <c r="A11" t="s">
        <v>14</v>
      </c>
      <c r="B11"/>
      <c r="C11" s="15">
        <f ca="1">INTERCEPT(INDIRECT($D$9):G958,INDIRECT($C$9):F958)</f>
        <v>1.8629196619525959E-2</v>
      </c>
      <c r="D11" s="16"/>
      <c r="E11"/>
    </row>
    <row r="12" spans="1:6">
      <c r="A12" t="s">
        <v>15</v>
      </c>
      <c r="B12"/>
      <c r="C12" s="15">
        <f ca="1">SLOPE(INDIRECT($D$9):G958,INDIRECT($C$9):F958)</f>
        <v>-1.9427035900709775E-7</v>
      </c>
      <c r="D12" s="16"/>
      <c r="E12"/>
    </row>
    <row r="13" spans="1:6">
      <c r="A13" t="s">
        <v>16</v>
      </c>
      <c r="B13"/>
      <c r="C13" s="16" t="s">
        <v>17</v>
      </c>
    </row>
    <row r="14" spans="1:6">
      <c r="A14"/>
      <c r="B14"/>
      <c r="C14"/>
    </row>
    <row r="15" spans="1:6">
      <c r="A15" s="17" t="s">
        <v>18</v>
      </c>
      <c r="B15"/>
      <c r="C15" s="18">
        <f ca="1">(C7+C11)+(C8+C12)*INT(MAX(F21:F3499))</f>
        <v>59804.371702029006</v>
      </c>
      <c r="E15" s="10" t="s">
        <v>19</v>
      </c>
      <c r="F15" s="9">
        <v>1</v>
      </c>
    </row>
    <row r="16" spans="1:6">
      <c r="A16" s="17" t="s">
        <v>20</v>
      </c>
      <c r="B16"/>
      <c r="C16" s="18">
        <f ca="1">+C8+C12</f>
        <v>0.19667108572964101</v>
      </c>
      <c r="E16" s="10" t="s">
        <v>21</v>
      </c>
      <c r="F16" s="15">
        <f ca="1">NOW()+15018.5+$C$5/24</f>
        <v>60173.847084606481</v>
      </c>
    </row>
    <row r="17" spans="1:17">
      <c r="A17" s="10" t="s">
        <v>22</v>
      </c>
      <c r="B17"/>
      <c r="C17">
        <f>COUNT(C21:C2157)</f>
        <v>821</v>
      </c>
      <c r="E17" s="10" t="s">
        <v>23</v>
      </c>
      <c r="F17" s="15">
        <f ca="1">ROUND(2*(F16-$C$7)/$C$8,0)/2+F15</f>
        <v>115630.5</v>
      </c>
    </row>
    <row r="18" spans="1:17">
      <c r="A18" s="17" t="s">
        <v>24</v>
      </c>
      <c r="B18"/>
      <c r="C18" s="19">
        <f ca="1">+C15</f>
        <v>59804.371702029006</v>
      </c>
      <c r="D18" s="20">
        <f ca="1">+C16</f>
        <v>0.19667108572964101</v>
      </c>
      <c r="E18" s="10" t="s">
        <v>25</v>
      </c>
      <c r="F18" s="13">
        <f ca="1">ROUND(2*(F16-$C$15)/$C$16,0)/2+F15</f>
        <v>1879.5</v>
      </c>
    </row>
    <row r="19" spans="1:17">
      <c r="E19" s="10" t="s">
        <v>26</v>
      </c>
      <c r="F19" s="21">
        <f ca="1">+$C$15+$C$16*F18-15018.5-$C$5/24</f>
        <v>45155.910840991201</v>
      </c>
    </row>
    <row r="20" spans="1:17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</row>
    <row r="21" spans="1:17">
      <c r="A21" s="23" t="s">
        <v>44</v>
      </c>
      <c r="B21" s="24" t="s">
        <v>45</v>
      </c>
      <c r="C21" s="25">
        <v>26432.36</v>
      </c>
      <c r="D21" s="26"/>
      <c r="E21" s="27">
        <f t="shared" ref="E21:E84" si="0">+(C21-C$7)/C$8</f>
        <v>-55933.232345871729</v>
      </c>
      <c r="F21" s="27">
        <f t="shared" ref="F21:F84" si="1">ROUND(2*E21,0)/2</f>
        <v>-55933</v>
      </c>
      <c r="G21" s="27">
        <f t="shared" ref="G21:G84" si="2">+C21-(C$7+F21*C$8)</f>
        <v>-4.5695759996306151E-2</v>
      </c>
      <c r="H21" s="27">
        <f t="shared" ref="H21:H52" si="3">G21</f>
        <v>-4.5695759996306151E-2</v>
      </c>
      <c r="I21" s="27"/>
      <c r="J21" s="27"/>
      <c r="L21" s="27"/>
      <c r="M21" s="27"/>
      <c r="O21" s="27">
        <f t="shared" ref="O21:O52" ca="1" si="4">+C$11+C$12*F21</f>
        <v>2.9495320609869959E-2</v>
      </c>
      <c r="P21" s="27"/>
      <c r="Q21" s="68">
        <f t="shared" ref="Q21:Q84" si="5">+C21-15018.5</f>
        <v>11413.86</v>
      </c>
    </row>
    <row r="22" spans="1:17">
      <c r="A22" s="23" t="s">
        <v>44</v>
      </c>
      <c r="B22" s="24" t="s">
        <v>45</v>
      </c>
      <c r="C22" s="25">
        <v>26450.312999999998</v>
      </c>
      <c r="D22" s="26"/>
      <c r="E22" s="27">
        <f t="shared" si="0"/>
        <v>-55841.948046506834</v>
      </c>
      <c r="F22" s="27">
        <f t="shared" si="1"/>
        <v>-55842</v>
      </c>
      <c r="G22" s="27">
        <f t="shared" si="2"/>
        <v>1.0217760001978604E-2</v>
      </c>
      <c r="H22" s="27">
        <f t="shared" si="3"/>
        <v>1.0217760001978604E-2</v>
      </c>
      <c r="I22" s="27"/>
      <c r="J22" s="27"/>
      <c r="L22" s="27"/>
      <c r="M22" s="27"/>
      <c r="O22" s="27">
        <f t="shared" ca="1" si="4"/>
        <v>2.9477642007200312E-2</v>
      </c>
      <c r="P22" s="27"/>
      <c r="Q22" s="68">
        <f t="shared" si="5"/>
        <v>11431.812999999998</v>
      </c>
    </row>
    <row r="23" spans="1:17">
      <c r="A23" s="23" t="s">
        <v>46</v>
      </c>
      <c r="B23" s="24" t="s">
        <v>45</v>
      </c>
      <c r="C23" s="25">
        <v>27307.395</v>
      </c>
      <c r="D23" s="26"/>
      <c r="E23" s="27">
        <f t="shared" si="0"/>
        <v>-51484.00620568492</v>
      </c>
      <c r="F23" s="27">
        <f t="shared" si="1"/>
        <v>-51484</v>
      </c>
      <c r="G23" s="27">
        <f t="shared" si="2"/>
        <v>-1.2204799968458246E-3</v>
      </c>
      <c r="H23" s="27">
        <f t="shared" si="3"/>
        <v>-1.2204799968458246E-3</v>
      </c>
      <c r="I23" s="27"/>
      <c r="J23" s="27"/>
      <c r="L23" s="27"/>
      <c r="M23" s="27"/>
      <c r="O23" s="27">
        <f t="shared" ca="1" si="4"/>
        <v>2.8631011782647379E-2</v>
      </c>
      <c r="P23" s="27"/>
      <c r="Q23" s="68">
        <f t="shared" si="5"/>
        <v>12288.895</v>
      </c>
    </row>
    <row r="24" spans="1:17">
      <c r="A24" s="23" t="s">
        <v>46</v>
      </c>
      <c r="B24" s="24" t="s">
        <v>45</v>
      </c>
      <c r="C24" s="25">
        <v>27329.421999999999</v>
      </c>
      <c r="D24" s="26"/>
      <c r="E24" s="27">
        <f t="shared" si="0"/>
        <v>-51372.007138002038</v>
      </c>
      <c r="F24" s="27">
        <f t="shared" si="1"/>
        <v>-51372</v>
      </c>
      <c r="G24" s="27">
        <f t="shared" si="2"/>
        <v>-1.4038399967830628E-3</v>
      </c>
      <c r="H24" s="27">
        <f t="shared" si="3"/>
        <v>-1.4038399967830628E-3</v>
      </c>
      <c r="I24" s="27"/>
      <c r="J24" s="27"/>
      <c r="L24" s="27"/>
      <c r="M24" s="27"/>
      <c r="O24" s="27">
        <f t="shared" ca="1" si="4"/>
        <v>2.8609253502438585E-2</v>
      </c>
      <c r="P24" s="27"/>
      <c r="Q24" s="68">
        <f t="shared" si="5"/>
        <v>12310.921999999999</v>
      </c>
    </row>
    <row r="25" spans="1:17">
      <c r="A25" s="23" t="s">
        <v>46</v>
      </c>
      <c r="B25" s="24" t="s">
        <v>45</v>
      </c>
      <c r="C25" s="25">
        <v>27338.272000000001</v>
      </c>
      <c r="D25" s="26"/>
      <c r="E25" s="27">
        <f t="shared" si="0"/>
        <v>-51327.008193570487</v>
      </c>
      <c r="F25" s="27">
        <f t="shared" si="1"/>
        <v>-51327</v>
      </c>
      <c r="G25" s="27">
        <f t="shared" si="2"/>
        <v>-1.6114399950311054E-3</v>
      </c>
      <c r="H25" s="27">
        <f t="shared" si="3"/>
        <v>-1.6114399950311054E-3</v>
      </c>
      <c r="I25" s="27"/>
      <c r="J25" s="27"/>
      <c r="L25" s="27"/>
      <c r="M25" s="27"/>
      <c r="O25" s="27">
        <f t="shared" ca="1" si="4"/>
        <v>2.8600511336283267E-2</v>
      </c>
      <c r="P25" s="27"/>
      <c r="Q25" s="68">
        <f t="shared" si="5"/>
        <v>12319.772000000001</v>
      </c>
    </row>
    <row r="26" spans="1:17">
      <c r="A26" s="23" t="s">
        <v>46</v>
      </c>
      <c r="B26" s="24" t="s">
        <v>45</v>
      </c>
      <c r="C26" s="25">
        <v>27338.273000000001</v>
      </c>
      <c r="D26" s="26"/>
      <c r="E26" s="27">
        <f t="shared" si="0"/>
        <v>-51327.003108944002</v>
      </c>
      <c r="F26" s="27">
        <f t="shared" si="1"/>
        <v>-51327</v>
      </c>
      <c r="G26" s="27">
        <f t="shared" si="2"/>
        <v>-6.1143999482737854E-4</v>
      </c>
      <c r="H26" s="27">
        <f t="shared" si="3"/>
        <v>-6.1143999482737854E-4</v>
      </c>
      <c r="I26" s="27"/>
      <c r="J26" s="27"/>
      <c r="L26" s="27"/>
      <c r="M26" s="27"/>
      <c r="O26" s="27">
        <f t="shared" ca="1" si="4"/>
        <v>2.8600511336283267E-2</v>
      </c>
      <c r="P26" s="27"/>
      <c r="Q26" s="68">
        <f t="shared" si="5"/>
        <v>12319.773000000001</v>
      </c>
    </row>
    <row r="27" spans="1:17">
      <c r="A27" s="23" t="s">
        <v>46</v>
      </c>
      <c r="B27" s="24" t="s">
        <v>45</v>
      </c>
      <c r="C27" s="25">
        <v>27339.255000000001</v>
      </c>
      <c r="D27" s="26"/>
      <c r="E27" s="27">
        <f t="shared" si="0"/>
        <v>-51322.010005731368</v>
      </c>
      <c r="F27" s="27">
        <f t="shared" si="1"/>
        <v>-51322</v>
      </c>
      <c r="G27" s="27">
        <f t="shared" si="2"/>
        <v>-1.9678399949043524E-3</v>
      </c>
      <c r="H27" s="27">
        <f t="shared" si="3"/>
        <v>-1.9678399949043524E-3</v>
      </c>
      <c r="I27" s="27"/>
      <c r="J27" s="27"/>
      <c r="L27" s="27"/>
      <c r="M27" s="27"/>
      <c r="O27" s="27">
        <f t="shared" ca="1" si="4"/>
        <v>2.8599539984488227E-2</v>
      </c>
      <c r="P27" s="27"/>
      <c r="Q27" s="68">
        <f t="shared" si="5"/>
        <v>12320.755000000001</v>
      </c>
    </row>
    <row r="28" spans="1:17">
      <c r="A28" s="23" t="s">
        <v>47</v>
      </c>
      <c r="B28" s="24" t="s">
        <v>45</v>
      </c>
      <c r="C28" s="25">
        <v>27339.256000000001</v>
      </c>
      <c r="D28" s="26"/>
      <c r="E28" s="27">
        <f t="shared" si="0"/>
        <v>-51322.004921104875</v>
      </c>
      <c r="F28" s="27">
        <f t="shared" si="1"/>
        <v>-51322</v>
      </c>
      <c r="G28" s="27">
        <f t="shared" si="2"/>
        <v>-9.6783999470062554E-4</v>
      </c>
      <c r="H28" s="27">
        <f t="shared" si="3"/>
        <v>-9.6783999470062554E-4</v>
      </c>
      <c r="I28" s="27"/>
      <c r="J28" s="27"/>
      <c r="L28" s="27"/>
      <c r="M28" s="27"/>
      <c r="O28" s="27">
        <f t="shared" ca="1" si="4"/>
        <v>2.8599539984488227E-2</v>
      </c>
      <c r="P28" s="27"/>
      <c r="Q28" s="68">
        <f t="shared" si="5"/>
        <v>12320.756000000001</v>
      </c>
    </row>
    <row r="29" spans="1:17">
      <c r="A29" s="23" t="s">
        <v>46</v>
      </c>
      <c r="B29" s="24" t="s">
        <v>45</v>
      </c>
      <c r="C29" s="25">
        <v>27339.257000000001</v>
      </c>
      <c r="D29" s="26"/>
      <c r="E29" s="27">
        <f t="shared" si="0"/>
        <v>-51321.99983647839</v>
      </c>
      <c r="F29" s="27">
        <f t="shared" si="1"/>
        <v>-51322</v>
      </c>
      <c r="G29" s="27">
        <f t="shared" si="2"/>
        <v>3.2160005503101274E-5</v>
      </c>
      <c r="H29" s="27">
        <f t="shared" si="3"/>
        <v>3.2160005503101274E-5</v>
      </c>
      <c r="I29" s="27"/>
      <c r="J29" s="27"/>
      <c r="L29" s="27"/>
      <c r="M29" s="27"/>
      <c r="O29" s="27">
        <f t="shared" ca="1" si="4"/>
        <v>2.8599539984488227E-2</v>
      </c>
      <c r="P29" s="27"/>
      <c r="Q29" s="68">
        <f t="shared" si="5"/>
        <v>12320.757000000001</v>
      </c>
    </row>
    <row r="30" spans="1:17">
      <c r="A30" s="23" t="s">
        <v>46</v>
      </c>
      <c r="B30" s="24" t="s">
        <v>45</v>
      </c>
      <c r="C30" s="25">
        <v>27341.222000000002</v>
      </c>
      <c r="D30" s="26"/>
      <c r="E30" s="27">
        <f t="shared" si="0"/>
        <v>-51312.008545426637</v>
      </c>
      <c r="F30" s="27">
        <f t="shared" si="1"/>
        <v>-51312</v>
      </c>
      <c r="G30" s="27">
        <f t="shared" si="2"/>
        <v>-1.6806399944471195E-3</v>
      </c>
      <c r="H30" s="27">
        <f t="shared" si="3"/>
        <v>-1.6806399944471195E-3</v>
      </c>
      <c r="I30" s="27"/>
      <c r="J30" s="27"/>
      <c r="L30" s="27"/>
      <c r="M30" s="27"/>
      <c r="O30" s="27">
        <f t="shared" ca="1" si="4"/>
        <v>2.8597597280898161E-2</v>
      </c>
      <c r="P30" s="27"/>
      <c r="Q30" s="68">
        <f t="shared" si="5"/>
        <v>12322.722000000002</v>
      </c>
    </row>
    <row r="31" spans="1:17">
      <c r="A31" s="23" t="s">
        <v>46</v>
      </c>
      <c r="B31" s="24" t="s">
        <v>45</v>
      </c>
      <c r="C31" s="25">
        <v>27341.222000000002</v>
      </c>
      <c r="D31" s="26"/>
      <c r="E31" s="27">
        <f t="shared" si="0"/>
        <v>-51312.008545426637</v>
      </c>
      <c r="F31" s="27">
        <f t="shared" si="1"/>
        <v>-51312</v>
      </c>
      <c r="G31" s="27">
        <f t="shared" si="2"/>
        <v>-1.6806399944471195E-3</v>
      </c>
      <c r="H31" s="27">
        <f t="shared" si="3"/>
        <v>-1.6806399944471195E-3</v>
      </c>
      <c r="I31" s="27"/>
      <c r="J31" s="27"/>
      <c r="L31" s="27"/>
      <c r="M31" s="27"/>
      <c r="O31" s="27">
        <f t="shared" ca="1" si="4"/>
        <v>2.8597597280898161E-2</v>
      </c>
      <c r="P31" s="27"/>
      <c r="Q31" s="68">
        <f t="shared" si="5"/>
        <v>12322.722000000002</v>
      </c>
    </row>
    <row r="32" spans="1:17">
      <c r="A32" s="23" t="s">
        <v>46</v>
      </c>
      <c r="B32" s="24" t="s">
        <v>45</v>
      </c>
      <c r="C32" s="25">
        <v>27341.419000000002</v>
      </c>
      <c r="D32" s="26"/>
      <c r="E32" s="27">
        <f t="shared" si="0"/>
        <v>-51311.006874008221</v>
      </c>
      <c r="F32" s="27">
        <f t="shared" si="1"/>
        <v>-51311</v>
      </c>
      <c r="G32" s="27">
        <f t="shared" si="2"/>
        <v>-1.3519199928850867E-3</v>
      </c>
      <c r="H32" s="27">
        <f t="shared" si="3"/>
        <v>-1.3519199928850867E-3</v>
      </c>
      <c r="I32" s="27"/>
      <c r="J32" s="27"/>
      <c r="L32" s="27"/>
      <c r="M32" s="27"/>
      <c r="O32" s="27">
        <f t="shared" ca="1" si="4"/>
        <v>2.8597403010539153E-2</v>
      </c>
      <c r="P32" s="27"/>
      <c r="Q32" s="68">
        <f t="shared" si="5"/>
        <v>12322.919000000002</v>
      </c>
    </row>
    <row r="33" spans="1:17">
      <c r="A33" s="23" t="s">
        <v>46</v>
      </c>
      <c r="B33" s="24" t="s">
        <v>45</v>
      </c>
      <c r="C33" s="25">
        <v>27341.42</v>
      </c>
      <c r="D33" s="26"/>
      <c r="E33" s="27">
        <f t="shared" si="0"/>
        <v>-51311.001789381749</v>
      </c>
      <c r="F33" s="27">
        <f t="shared" si="1"/>
        <v>-51311</v>
      </c>
      <c r="G33" s="27">
        <f t="shared" si="2"/>
        <v>-3.5191999631933868E-4</v>
      </c>
      <c r="H33" s="27">
        <f t="shared" si="3"/>
        <v>-3.5191999631933868E-4</v>
      </c>
      <c r="I33" s="27"/>
      <c r="J33" s="27"/>
      <c r="L33" s="27"/>
      <c r="M33" s="27"/>
      <c r="O33" s="27">
        <f t="shared" ca="1" si="4"/>
        <v>2.8597403010539153E-2</v>
      </c>
      <c r="P33" s="27"/>
      <c r="Q33" s="68">
        <f t="shared" si="5"/>
        <v>12322.919999999998</v>
      </c>
    </row>
    <row r="34" spans="1:17">
      <c r="A34" s="23" t="s">
        <v>46</v>
      </c>
      <c r="B34" s="24" t="s">
        <v>45</v>
      </c>
      <c r="C34" s="25">
        <v>27342.205000000002</v>
      </c>
      <c r="D34" s="26"/>
      <c r="E34" s="27">
        <f t="shared" si="0"/>
        <v>-51307.010357587518</v>
      </c>
      <c r="F34" s="27">
        <f t="shared" si="1"/>
        <v>-51307</v>
      </c>
      <c r="G34" s="27">
        <f t="shared" si="2"/>
        <v>-2.0370399943203665E-3</v>
      </c>
      <c r="H34" s="27">
        <f t="shared" si="3"/>
        <v>-2.0370399943203665E-3</v>
      </c>
      <c r="I34" s="27"/>
      <c r="J34" s="27"/>
      <c r="L34" s="27"/>
      <c r="M34" s="27"/>
      <c r="O34" s="27">
        <f t="shared" ca="1" si="4"/>
        <v>2.8596625929103121E-2</v>
      </c>
      <c r="P34" s="27"/>
      <c r="Q34" s="68">
        <f t="shared" si="5"/>
        <v>12323.705000000002</v>
      </c>
    </row>
    <row r="35" spans="1:17">
      <c r="A35" s="23" t="s">
        <v>46</v>
      </c>
      <c r="B35" s="24" t="s">
        <v>45</v>
      </c>
      <c r="C35" s="25">
        <v>27356.562999999998</v>
      </c>
      <c r="D35" s="26"/>
      <c r="E35" s="27">
        <f t="shared" si="0"/>
        <v>-51234.005290452158</v>
      </c>
      <c r="F35" s="27">
        <f t="shared" si="1"/>
        <v>-51234</v>
      </c>
      <c r="G35" s="27">
        <f t="shared" si="2"/>
        <v>-1.0404799977550283E-3</v>
      </c>
      <c r="H35" s="27">
        <f t="shared" si="3"/>
        <v>-1.0404799977550283E-3</v>
      </c>
      <c r="I35" s="27"/>
      <c r="J35" s="27"/>
      <c r="L35" s="27"/>
      <c r="M35" s="27"/>
      <c r="O35" s="27">
        <f t="shared" ca="1" si="4"/>
        <v>2.8582444192895604E-2</v>
      </c>
      <c r="P35" s="27"/>
      <c r="Q35" s="68">
        <f t="shared" si="5"/>
        <v>12338.062999999998</v>
      </c>
    </row>
    <row r="36" spans="1:17">
      <c r="A36" s="23" t="s">
        <v>46</v>
      </c>
      <c r="B36" s="24" t="s">
        <v>45</v>
      </c>
      <c r="C36" s="25">
        <v>27482.432000000001</v>
      </c>
      <c r="D36" s="26"/>
      <c r="E36" s="27">
        <f t="shared" si="0"/>
        <v>-50594.00843885287</v>
      </c>
      <c r="F36" s="27">
        <f t="shared" si="1"/>
        <v>-50594</v>
      </c>
      <c r="G36" s="27">
        <f t="shared" si="2"/>
        <v>-1.6596799978287891E-3</v>
      </c>
      <c r="H36" s="27">
        <f t="shared" si="3"/>
        <v>-1.6596799978287891E-3</v>
      </c>
      <c r="I36" s="27"/>
      <c r="J36" s="27"/>
      <c r="L36" s="27"/>
      <c r="M36" s="27"/>
      <c r="O36" s="27">
        <f t="shared" ca="1" si="4"/>
        <v>2.8458111163131062E-2</v>
      </c>
      <c r="P36" s="27"/>
      <c r="Q36" s="68">
        <f t="shared" si="5"/>
        <v>12463.932000000001</v>
      </c>
    </row>
    <row r="37" spans="1:17">
      <c r="A37" s="23" t="s">
        <v>46</v>
      </c>
      <c r="B37" s="24" t="s">
        <v>45</v>
      </c>
      <c r="C37" s="25">
        <v>27532.386999999999</v>
      </c>
      <c r="D37" s="26"/>
      <c r="E37" s="27">
        <f t="shared" si="0"/>
        <v>-50340.005922572927</v>
      </c>
      <c r="F37" s="27">
        <f t="shared" si="1"/>
        <v>-50340</v>
      </c>
      <c r="G37" s="27">
        <f t="shared" si="2"/>
        <v>-1.1647999963315669E-3</v>
      </c>
      <c r="H37" s="27">
        <f t="shared" si="3"/>
        <v>-1.1647999963315669E-3</v>
      </c>
      <c r="I37" s="27"/>
      <c r="J37" s="27"/>
      <c r="L37" s="27"/>
      <c r="M37" s="27"/>
      <c r="O37" s="27">
        <f t="shared" ca="1" si="4"/>
        <v>2.8408766491943259E-2</v>
      </c>
      <c r="P37" s="27"/>
      <c r="Q37" s="68">
        <f t="shared" si="5"/>
        <v>12513.886999999999</v>
      </c>
    </row>
    <row r="38" spans="1:17">
      <c r="A38" s="23" t="s">
        <v>46</v>
      </c>
      <c r="B38" s="24" t="s">
        <v>45</v>
      </c>
      <c r="C38" s="25">
        <v>27532.387999999999</v>
      </c>
      <c r="D38" s="26"/>
      <c r="E38" s="27">
        <f t="shared" si="0"/>
        <v>-50340.000837946434</v>
      </c>
      <c r="F38" s="27">
        <f t="shared" si="1"/>
        <v>-50340</v>
      </c>
      <c r="G38" s="27">
        <f t="shared" si="2"/>
        <v>-1.6479999612784013E-4</v>
      </c>
      <c r="H38" s="27">
        <f t="shared" si="3"/>
        <v>-1.6479999612784013E-4</v>
      </c>
      <c r="I38" s="27"/>
      <c r="J38" s="27"/>
      <c r="L38" s="27"/>
      <c r="M38" s="27"/>
      <c r="O38" s="27">
        <f t="shared" ca="1" si="4"/>
        <v>2.8408766491943259E-2</v>
      </c>
      <c r="P38" s="27"/>
      <c r="Q38" s="68">
        <f t="shared" si="5"/>
        <v>12513.887999999999</v>
      </c>
    </row>
    <row r="39" spans="1:17">
      <c r="A39" s="23" t="s">
        <v>46</v>
      </c>
      <c r="B39" s="24" t="s">
        <v>45</v>
      </c>
      <c r="C39" s="25">
        <v>27534.353999999999</v>
      </c>
      <c r="D39" s="26"/>
      <c r="E39" s="27">
        <f t="shared" si="0"/>
        <v>-50330.004462268196</v>
      </c>
      <c r="F39" s="27">
        <f t="shared" si="1"/>
        <v>-50330</v>
      </c>
      <c r="G39" s="27">
        <f t="shared" si="2"/>
        <v>-8.7759999587433413E-4</v>
      </c>
      <c r="H39" s="27">
        <f t="shared" si="3"/>
        <v>-8.7759999587433413E-4</v>
      </c>
      <c r="I39" s="27"/>
      <c r="J39" s="27"/>
      <c r="L39" s="27"/>
      <c r="M39" s="27"/>
      <c r="O39" s="27">
        <f t="shared" ca="1" si="4"/>
        <v>2.8406823788353189E-2</v>
      </c>
      <c r="P39" s="27"/>
      <c r="Q39" s="68">
        <f t="shared" si="5"/>
        <v>12515.853999999999</v>
      </c>
    </row>
    <row r="40" spans="1:17">
      <c r="A40" s="23" t="s">
        <v>46</v>
      </c>
      <c r="B40" s="24" t="s">
        <v>45</v>
      </c>
      <c r="C40" s="25">
        <v>27543.4</v>
      </c>
      <c r="D40" s="26"/>
      <c r="E40" s="27">
        <f t="shared" si="0"/>
        <v>-50284.008931044715</v>
      </c>
      <c r="F40" s="27">
        <f t="shared" si="1"/>
        <v>-50284</v>
      </c>
      <c r="G40" s="27">
        <f t="shared" si="2"/>
        <v>-1.7564799927640706E-3</v>
      </c>
      <c r="H40" s="27">
        <f t="shared" si="3"/>
        <v>-1.7564799927640706E-3</v>
      </c>
      <c r="I40" s="27"/>
      <c r="J40" s="27"/>
      <c r="L40" s="27"/>
      <c r="M40" s="27"/>
      <c r="O40" s="27">
        <f t="shared" ca="1" si="4"/>
        <v>2.839788735183886E-2</v>
      </c>
      <c r="P40" s="27"/>
      <c r="Q40" s="68">
        <f t="shared" si="5"/>
        <v>12524.900000000001</v>
      </c>
    </row>
    <row r="41" spans="1:17">
      <c r="A41" s="23" t="s">
        <v>46</v>
      </c>
      <c r="B41" s="24" t="s">
        <v>45</v>
      </c>
      <c r="C41" s="25">
        <v>27566.41</v>
      </c>
      <c r="D41" s="26"/>
      <c r="E41" s="27">
        <f t="shared" si="0"/>
        <v>-50167.011675522714</v>
      </c>
      <c r="F41" s="27">
        <f t="shared" si="1"/>
        <v>-50167</v>
      </c>
      <c r="G41" s="27">
        <f t="shared" si="2"/>
        <v>-2.2962399962125346E-3</v>
      </c>
      <c r="H41" s="27">
        <f t="shared" si="3"/>
        <v>-2.2962399962125346E-3</v>
      </c>
      <c r="I41" s="27"/>
      <c r="J41" s="27"/>
      <c r="L41" s="27"/>
      <c r="M41" s="27"/>
      <c r="O41" s="27">
        <f t="shared" ca="1" si="4"/>
        <v>2.837515771983503E-2</v>
      </c>
      <c r="P41" s="27"/>
      <c r="Q41" s="68">
        <f t="shared" si="5"/>
        <v>12547.91</v>
      </c>
    </row>
    <row r="42" spans="1:17">
      <c r="A42" s="23" t="s">
        <v>46</v>
      </c>
      <c r="B42" s="24" t="s">
        <v>45</v>
      </c>
      <c r="C42" s="25">
        <v>27671.433000000001</v>
      </c>
      <c r="D42" s="26"/>
      <c r="E42" s="27">
        <f t="shared" si="0"/>
        <v>-49633.008947722286</v>
      </c>
      <c r="F42" s="27">
        <f t="shared" si="1"/>
        <v>-49633</v>
      </c>
      <c r="G42" s="27">
        <f t="shared" si="2"/>
        <v>-1.7597599980945233E-3</v>
      </c>
      <c r="H42" s="27">
        <f t="shared" si="3"/>
        <v>-1.7597599980945233E-3</v>
      </c>
      <c r="I42" s="27"/>
      <c r="J42" s="27"/>
      <c r="L42" s="27"/>
      <c r="M42" s="27"/>
      <c r="O42" s="27">
        <f t="shared" ca="1" si="4"/>
        <v>2.8271417348125244E-2</v>
      </c>
      <c r="P42" s="27"/>
      <c r="Q42" s="68">
        <f t="shared" si="5"/>
        <v>12652.933000000001</v>
      </c>
    </row>
    <row r="43" spans="1:17">
      <c r="A43" s="23" t="s">
        <v>46</v>
      </c>
      <c r="B43" s="24" t="s">
        <v>45</v>
      </c>
      <c r="C43" s="25">
        <v>27671.434000000001</v>
      </c>
      <c r="D43" s="26"/>
      <c r="E43" s="27">
        <f t="shared" si="0"/>
        <v>-49633.003863095801</v>
      </c>
      <c r="F43" s="27">
        <f t="shared" si="1"/>
        <v>-49633</v>
      </c>
      <c r="G43" s="27">
        <f t="shared" si="2"/>
        <v>-7.5975999789079651E-4</v>
      </c>
      <c r="H43" s="27">
        <f t="shared" si="3"/>
        <v>-7.5975999789079651E-4</v>
      </c>
      <c r="I43" s="27"/>
      <c r="J43" s="27"/>
      <c r="L43" s="27"/>
      <c r="M43" s="27"/>
      <c r="O43" s="27">
        <f t="shared" ca="1" si="4"/>
        <v>2.8271417348125244E-2</v>
      </c>
      <c r="P43" s="27"/>
      <c r="Q43" s="68">
        <f t="shared" si="5"/>
        <v>12652.934000000001</v>
      </c>
    </row>
    <row r="44" spans="1:17">
      <c r="A44" s="23" t="s">
        <v>46</v>
      </c>
      <c r="B44" s="24" t="s">
        <v>45</v>
      </c>
      <c r="C44" s="25">
        <v>27680.282999999999</v>
      </c>
      <c r="D44" s="26"/>
      <c r="E44" s="27">
        <f t="shared" si="0"/>
        <v>-49588.010003290758</v>
      </c>
      <c r="F44" s="27">
        <f t="shared" si="1"/>
        <v>-49588</v>
      </c>
      <c r="G44" s="27">
        <f t="shared" si="2"/>
        <v>-1.9673599963425659E-3</v>
      </c>
      <c r="H44" s="27">
        <f t="shared" si="3"/>
        <v>-1.9673599963425659E-3</v>
      </c>
      <c r="I44" s="27"/>
      <c r="J44" s="27"/>
      <c r="L44" s="27"/>
      <c r="M44" s="27"/>
      <c r="O44" s="27">
        <f t="shared" ca="1" si="4"/>
        <v>2.8262675181969923E-2</v>
      </c>
      <c r="P44" s="27"/>
      <c r="Q44" s="68">
        <f t="shared" si="5"/>
        <v>12661.782999999999</v>
      </c>
    </row>
    <row r="45" spans="1:17">
      <c r="A45" s="23" t="s">
        <v>46</v>
      </c>
      <c r="B45" s="24" t="s">
        <v>45</v>
      </c>
      <c r="C45" s="25">
        <v>27680.282999999999</v>
      </c>
      <c r="D45" s="26"/>
      <c r="E45" s="27">
        <f t="shared" si="0"/>
        <v>-49588.010003290758</v>
      </c>
      <c r="F45" s="27">
        <f t="shared" si="1"/>
        <v>-49588</v>
      </c>
      <c r="G45" s="27">
        <f t="shared" si="2"/>
        <v>-1.9673599963425659E-3</v>
      </c>
      <c r="H45" s="27">
        <f t="shared" si="3"/>
        <v>-1.9673599963425659E-3</v>
      </c>
      <c r="I45" s="27"/>
      <c r="J45" s="27"/>
      <c r="L45" s="27"/>
      <c r="M45" s="27"/>
      <c r="O45" s="27">
        <f t="shared" ca="1" si="4"/>
        <v>2.8262675181969923E-2</v>
      </c>
      <c r="P45" s="27"/>
      <c r="Q45" s="68">
        <f t="shared" si="5"/>
        <v>12661.782999999999</v>
      </c>
    </row>
    <row r="46" spans="1:17">
      <c r="A46" s="23" t="s">
        <v>46</v>
      </c>
      <c r="B46" s="24" t="s">
        <v>45</v>
      </c>
      <c r="C46" s="25">
        <v>27722.567999999999</v>
      </c>
      <c r="D46" s="26"/>
      <c r="E46" s="27">
        <f t="shared" si="0"/>
        <v>-49373.0065721848</v>
      </c>
      <c r="F46" s="27">
        <f t="shared" si="1"/>
        <v>-49373</v>
      </c>
      <c r="G46" s="27">
        <f t="shared" si="2"/>
        <v>-1.2925599949085154E-3</v>
      </c>
      <c r="H46" s="27">
        <f t="shared" si="3"/>
        <v>-1.2925599949085154E-3</v>
      </c>
      <c r="I46" s="27"/>
      <c r="J46" s="27"/>
      <c r="L46" s="27"/>
      <c r="M46" s="27"/>
      <c r="O46" s="27">
        <f t="shared" ca="1" si="4"/>
        <v>2.8220907054783397E-2</v>
      </c>
      <c r="P46" s="27"/>
      <c r="Q46" s="68">
        <f t="shared" si="5"/>
        <v>12704.067999999999</v>
      </c>
    </row>
    <row r="47" spans="1:17">
      <c r="A47" s="23" t="s">
        <v>46</v>
      </c>
      <c r="B47" s="24" t="s">
        <v>45</v>
      </c>
      <c r="C47" s="25">
        <v>28013.445</v>
      </c>
      <c r="D47" s="26"/>
      <c r="E47" s="27">
        <f t="shared" si="0"/>
        <v>-47894.005672816063</v>
      </c>
      <c r="F47" s="27">
        <f t="shared" si="1"/>
        <v>-47894</v>
      </c>
      <c r="G47" s="27">
        <f t="shared" si="2"/>
        <v>-1.1156799955642782E-3</v>
      </c>
      <c r="H47" s="27">
        <f t="shared" si="3"/>
        <v>-1.1156799955642782E-3</v>
      </c>
      <c r="I47" s="27"/>
      <c r="J47" s="27"/>
      <c r="L47" s="27"/>
      <c r="M47" s="27"/>
      <c r="O47" s="27">
        <f t="shared" ca="1" si="4"/>
        <v>2.7933581193811896E-2</v>
      </c>
      <c r="P47" s="27"/>
      <c r="Q47" s="68">
        <f t="shared" si="5"/>
        <v>12994.945</v>
      </c>
    </row>
    <row r="48" spans="1:17">
      <c r="A48" s="23" t="s">
        <v>46</v>
      </c>
      <c r="B48" s="24" t="s">
        <v>45</v>
      </c>
      <c r="C48" s="25">
        <v>28095.26</v>
      </c>
      <c r="D48" s="26"/>
      <c r="E48" s="27">
        <f t="shared" si="0"/>
        <v>-47478.006956582569</v>
      </c>
      <c r="F48" s="27">
        <f t="shared" si="1"/>
        <v>-47478</v>
      </c>
      <c r="G48" s="27">
        <f t="shared" si="2"/>
        <v>-1.3681599994015414E-3</v>
      </c>
      <c r="H48" s="27">
        <f t="shared" si="3"/>
        <v>-1.3681599994015414E-3</v>
      </c>
      <c r="I48" s="27"/>
      <c r="J48" s="27"/>
      <c r="L48" s="27"/>
      <c r="M48" s="27"/>
      <c r="O48" s="27">
        <f t="shared" ca="1" si="4"/>
        <v>2.7852764724464948E-2</v>
      </c>
      <c r="P48" s="27"/>
      <c r="Q48" s="68">
        <f t="shared" si="5"/>
        <v>13076.759999999998</v>
      </c>
    </row>
    <row r="49" spans="1:17">
      <c r="A49" s="23" t="s">
        <v>46</v>
      </c>
      <c r="B49" s="24" t="s">
        <v>45</v>
      </c>
      <c r="C49" s="25">
        <v>28248.467000000001</v>
      </c>
      <c r="D49" s="26"/>
      <c r="E49" s="27">
        <f t="shared" si="0"/>
        <v>-46699.006586014977</v>
      </c>
      <c r="F49" s="27">
        <f t="shared" si="1"/>
        <v>-46699</v>
      </c>
      <c r="G49" s="27">
        <f t="shared" si="2"/>
        <v>-1.295279995247256E-3</v>
      </c>
      <c r="H49" s="27">
        <f t="shared" si="3"/>
        <v>-1.295279995247256E-3</v>
      </c>
      <c r="I49" s="27"/>
      <c r="J49" s="27"/>
      <c r="L49" s="27"/>
      <c r="M49" s="27"/>
      <c r="O49" s="27">
        <f t="shared" ca="1" si="4"/>
        <v>2.7701428114798417E-2</v>
      </c>
      <c r="P49" s="27"/>
      <c r="Q49" s="68">
        <f t="shared" si="5"/>
        <v>13229.967000000001</v>
      </c>
    </row>
    <row r="50" spans="1:17">
      <c r="A50" s="23" t="s">
        <v>46</v>
      </c>
      <c r="B50" s="24" t="s">
        <v>45</v>
      </c>
      <c r="C50" s="25">
        <v>28252.399000000001</v>
      </c>
      <c r="D50" s="26"/>
      <c r="E50" s="27">
        <f t="shared" si="0"/>
        <v>-46679.013834658501</v>
      </c>
      <c r="F50" s="27">
        <f t="shared" si="1"/>
        <v>-46679</v>
      </c>
      <c r="G50" s="27">
        <f t="shared" si="2"/>
        <v>-2.720879994740244E-3</v>
      </c>
      <c r="H50" s="27">
        <f t="shared" si="3"/>
        <v>-2.720879994740244E-3</v>
      </c>
      <c r="I50" s="27"/>
      <c r="J50" s="27"/>
      <c r="L50" s="27"/>
      <c r="M50" s="27"/>
      <c r="O50" s="27">
        <f t="shared" ca="1" si="4"/>
        <v>2.7697542707618275E-2</v>
      </c>
      <c r="P50" s="27"/>
      <c r="Q50" s="68">
        <f t="shared" si="5"/>
        <v>13233.899000000001</v>
      </c>
    </row>
    <row r="51" spans="1:17">
      <c r="A51" s="23" t="s">
        <v>46</v>
      </c>
      <c r="B51" s="24" t="s">
        <v>45</v>
      </c>
      <c r="C51" s="25">
        <v>28252.399000000001</v>
      </c>
      <c r="D51" s="26"/>
      <c r="E51" s="27">
        <f t="shared" si="0"/>
        <v>-46679.013834658501</v>
      </c>
      <c r="F51" s="27">
        <f t="shared" si="1"/>
        <v>-46679</v>
      </c>
      <c r="G51" s="27">
        <f t="shared" si="2"/>
        <v>-2.720879994740244E-3</v>
      </c>
      <c r="H51" s="27">
        <f t="shared" si="3"/>
        <v>-2.720879994740244E-3</v>
      </c>
      <c r="I51" s="27"/>
      <c r="J51" s="27"/>
      <c r="L51" s="27"/>
      <c r="M51" s="27"/>
      <c r="O51" s="27">
        <f t="shared" ca="1" si="4"/>
        <v>2.7697542707618275E-2</v>
      </c>
      <c r="P51" s="27"/>
      <c r="Q51" s="68">
        <f t="shared" si="5"/>
        <v>13233.899000000001</v>
      </c>
    </row>
    <row r="52" spans="1:17">
      <c r="A52" s="23" t="s">
        <v>46</v>
      </c>
      <c r="B52" s="24" t="s">
        <v>45</v>
      </c>
      <c r="C52" s="25">
        <v>28301.370999999999</v>
      </c>
      <c r="D52" s="26"/>
      <c r="E52" s="27">
        <f t="shared" si="0"/>
        <v>-46430.00950621767</v>
      </c>
      <c r="F52" s="27">
        <f t="shared" si="1"/>
        <v>-46430</v>
      </c>
      <c r="G52" s="27">
        <f t="shared" si="2"/>
        <v>-1.8695999970077537E-3</v>
      </c>
      <c r="H52" s="27">
        <f t="shared" si="3"/>
        <v>-1.8695999970077537E-3</v>
      </c>
      <c r="I52" s="27"/>
      <c r="J52" s="27"/>
      <c r="L52" s="27"/>
      <c r="M52" s="27"/>
      <c r="O52" s="27">
        <f t="shared" ca="1" si="4"/>
        <v>2.7649169388225509E-2</v>
      </c>
      <c r="P52" s="27"/>
      <c r="Q52" s="68">
        <f t="shared" si="5"/>
        <v>13282.870999999999</v>
      </c>
    </row>
    <row r="53" spans="1:17">
      <c r="A53" s="23" t="s">
        <v>46</v>
      </c>
      <c r="B53" s="24" t="s">
        <v>45</v>
      </c>
      <c r="C53" s="25">
        <v>28301.371999999999</v>
      </c>
      <c r="D53" s="26"/>
      <c r="E53" s="27">
        <f t="shared" si="0"/>
        <v>-46430.004421591184</v>
      </c>
      <c r="F53" s="27">
        <f t="shared" si="1"/>
        <v>-46430</v>
      </c>
      <c r="G53" s="27">
        <f t="shared" si="2"/>
        <v>-8.6959999680402689E-4</v>
      </c>
      <c r="H53" s="27">
        <f t="shared" ref="H53:H84" si="6">G53</f>
        <v>-8.6959999680402689E-4</v>
      </c>
      <c r="I53" s="27"/>
      <c r="J53" s="27"/>
      <c r="L53" s="27"/>
      <c r="M53" s="27"/>
      <c r="O53" s="27">
        <f t="shared" ref="O53:O79" ca="1" si="7">+C$11+C$12*F53</f>
        <v>2.7649169388225509E-2</v>
      </c>
      <c r="P53" s="27"/>
      <c r="Q53" s="68">
        <f t="shared" si="5"/>
        <v>13282.871999999999</v>
      </c>
    </row>
    <row r="54" spans="1:17">
      <c r="A54" s="23" t="s">
        <v>48</v>
      </c>
      <c r="B54" s="24" t="s">
        <v>45</v>
      </c>
      <c r="C54" s="25">
        <v>34484.719899999996</v>
      </c>
      <c r="D54" s="26"/>
      <c r="E54" s="27">
        <f t="shared" si="0"/>
        <v>-14989.989895830242</v>
      </c>
      <c r="F54" s="27">
        <f t="shared" si="1"/>
        <v>-14990</v>
      </c>
      <c r="G54" s="27">
        <f t="shared" si="2"/>
        <v>1.9871999975293875E-3</v>
      </c>
      <c r="H54" s="27">
        <f t="shared" si="6"/>
        <v>1.9871999975293875E-3</v>
      </c>
      <c r="I54" s="27"/>
      <c r="J54" s="27"/>
      <c r="L54" s="27"/>
      <c r="M54" s="27"/>
      <c r="O54" s="27">
        <f t="shared" ca="1" si="7"/>
        <v>2.1541309301042352E-2</v>
      </c>
      <c r="P54" s="27"/>
      <c r="Q54" s="68">
        <f t="shared" si="5"/>
        <v>19466.219899999996</v>
      </c>
    </row>
    <row r="55" spans="1:17">
      <c r="A55" s="23" t="s">
        <v>48</v>
      </c>
      <c r="B55" s="24" t="s">
        <v>45</v>
      </c>
      <c r="C55" s="25">
        <v>34484.916499999999</v>
      </c>
      <c r="D55" s="26"/>
      <c r="E55" s="27">
        <f t="shared" si="0"/>
        <v>-14988.990258262404</v>
      </c>
      <c r="F55" s="27">
        <f t="shared" si="1"/>
        <v>-14989</v>
      </c>
      <c r="G55" s="27">
        <f t="shared" si="2"/>
        <v>1.9159200019203126E-3</v>
      </c>
      <c r="H55" s="27">
        <f t="shared" si="6"/>
        <v>1.9159200019203126E-3</v>
      </c>
      <c r="I55" s="27"/>
      <c r="J55" s="27"/>
      <c r="L55" s="27"/>
      <c r="M55" s="27"/>
      <c r="O55" s="27">
        <f t="shared" ca="1" si="7"/>
        <v>2.1541115030683348E-2</v>
      </c>
      <c r="P55" s="27"/>
      <c r="Q55" s="68">
        <f t="shared" si="5"/>
        <v>19466.416499999999</v>
      </c>
    </row>
    <row r="56" spans="1:17">
      <c r="A56" s="23" t="s">
        <v>48</v>
      </c>
      <c r="B56" s="24" t="s">
        <v>45</v>
      </c>
      <c r="C56" s="25">
        <v>34485.899599999997</v>
      </c>
      <c r="D56" s="26"/>
      <c r="E56" s="27">
        <f t="shared" si="0"/>
        <v>-14983.991561960647</v>
      </c>
      <c r="F56" s="27">
        <f t="shared" si="1"/>
        <v>-14984</v>
      </c>
      <c r="G56" s="27">
        <f t="shared" si="2"/>
        <v>1.6595199995208532E-3</v>
      </c>
      <c r="H56" s="27">
        <f t="shared" si="6"/>
        <v>1.6595199995208532E-3</v>
      </c>
      <c r="I56" s="27"/>
      <c r="J56" s="27"/>
      <c r="L56" s="27"/>
      <c r="M56" s="27"/>
      <c r="O56" s="27">
        <f t="shared" ca="1" si="7"/>
        <v>2.1540143678888311E-2</v>
      </c>
      <c r="P56" s="27"/>
      <c r="Q56" s="68">
        <f t="shared" si="5"/>
        <v>19467.399599999997</v>
      </c>
    </row>
    <row r="57" spans="1:17">
      <c r="A57" s="23" t="s">
        <v>48</v>
      </c>
      <c r="B57" s="24" t="s">
        <v>45</v>
      </c>
      <c r="C57" s="25">
        <v>34490.816700000003</v>
      </c>
      <c r="D57" s="26"/>
      <c r="E57" s="27">
        <f t="shared" si="0"/>
        <v>-14958.989945049392</v>
      </c>
      <c r="F57" s="27">
        <f t="shared" si="1"/>
        <v>-14959</v>
      </c>
      <c r="G57" s="27">
        <f t="shared" si="2"/>
        <v>1.9775200053118169E-3</v>
      </c>
      <c r="H57" s="27">
        <f t="shared" si="6"/>
        <v>1.9775200053118169E-3</v>
      </c>
      <c r="I57" s="27"/>
      <c r="J57" s="27"/>
      <c r="L57" s="27"/>
      <c r="M57" s="27"/>
      <c r="O57" s="27">
        <f t="shared" ca="1" si="7"/>
        <v>2.1535286919913132E-2</v>
      </c>
      <c r="P57" s="27"/>
      <c r="Q57" s="68">
        <f t="shared" si="5"/>
        <v>19472.316700000003</v>
      </c>
    </row>
    <row r="58" spans="1:17">
      <c r="A58" s="23" t="s">
        <v>48</v>
      </c>
      <c r="B58" s="24" t="s">
        <v>45</v>
      </c>
      <c r="C58" s="25">
        <v>34518.743799999997</v>
      </c>
      <c r="D58" s="26"/>
      <c r="E58" s="27">
        <f t="shared" si="0"/>
        <v>-14816.991072616196</v>
      </c>
      <c r="F58" s="27">
        <f t="shared" si="1"/>
        <v>-14817</v>
      </c>
      <c r="G58" s="27">
        <f t="shared" si="2"/>
        <v>1.7557600003783591E-3</v>
      </c>
      <c r="H58" s="27">
        <f t="shared" si="6"/>
        <v>1.7557600003783591E-3</v>
      </c>
      <c r="I58" s="27"/>
      <c r="J58" s="27"/>
      <c r="L58" s="27"/>
      <c r="M58" s="27"/>
      <c r="O58" s="27">
        <f t="shared" ca="1" si="7"/>
        <v>2.1507700528934127E-2</v>
      </c>
      <c r="P58" s="27"/>
      <c r="Q58" s="68">
        <f t="shared" si="5"/>
        <v>19500.243799999997</v>
      </c>
    </row>
    <row r="59" spans="1:17">
      <c r="A59" s="23" t="s">
        <v>48</v>
      </c>
      <c r="B59" s="24" t="s">
        <v>45</v>
      </c>
      <c r="C59" s="25">
        <v>34518.940900000001</v>
      </c>
      <c r="D59" s="26"/>
      <c r="E59" s="27">
        <f t="shared" si="0"/>
        <v>-14815.988892735102</v>
      </c>
      <c r="F59" s="27">
        <f t="shared" si="1"/>
        <v>-14816</v>
      </c>
      <c r="G59" s="27">
        <f t="shared" si="2"/>
        <v>2.1844800066901371E-3</v>
      </c>
      <c r="H59" s="27">
        <f t="shared" si="6"/>
        <v>2.1844800066901371E-3</v>
      </c>
      <c r="I59" s="27"/>
      <c r="J59" s="27"/>
      <c r="L59" s="27"/>
      <c r="M59" s="27"/>
      <c r="O59" s="27">
        <f t="shared" ca="1" si="7"/>
        <v>2.1507506258575119E-2</v>
      </c>
      <c r="P59" s="27"/>
      <c r="Q59" s="68">
        <f t="shared" si="5"/>
        <v>19500.440900000001</v>
      </c>
    </row>
    <row r="60" spans="1:17">
      <c r="A60" s="23" t="s">
        <v>48</v>
      </c>
      <c r="B60" s="24" t="s">
        <v>45</v>
      </c>
      <c r="C60" s="25">
        <v>34519.727299999999</v>
      </c>
      <c r="D60" s="26"/>
      <c r="E60" s="27">
        <f t="shared" si="0"/>
        <v>-14811.990342463821</v>
      </c>
      <c r="F60" s="27">
        <f t="shared" si="1"/>
        <v>-14812</v>
      </c>
      <c r="G60" s="27">
        <f t="shared" si="2"/>
        <v>1.8993600024259649E-3</v>
      </c>
      <c r="H60" s="27">
        <f t="shared" si="6"/>
        <v>1.8993600024259649E-3</v>
      </c>
      <c r="I60" s="27"/>
      <c r="J60" s="27"/>
      <c r="L60" s="27"/>
      <c r="M60" s="27"/>
      <c r="O60" s="27">
        <f t="shared" ca="1" si="7"/>
        <v>2.150672917713909E-2</v>
      </c>
      <c r="P60" s="27"/>
      <c r="Q60" s="68">
        <f t="shared" si="5"/>
        <v>19501.227299999999</v>
      </c>
    </row>
    <row r="61" spans="1:17">
      <c r="A61" s="23" t="s">
        <v>48</v>
      </c>
      <c r="B61" s="24" t="s">
        <v>45</v>
      </c>
      <c r="C61" s="25">
        <v>34519.923999999999</v>
      </c>
      <c r="D61" s="26"/>
      <c r="E61" s="27">
        <f t="shared" si="0"/>
        <v>-14810.990196433348</v>
      </c>
      <c r="F61" s="27">
        <f t="shared" si="1"/>
        <v>-14811</v>
      </c>
      <c r="G61" s="27">
        <f t="shared" si="2"/>
        <v>1.9280800042906776E-3</v>
      </c>
      <c r="H61" s="27">
        <f t="shared" si="6"/>
        <v>1.9280800042906776E-3</v>
      </c>
      <c r="I61" s="27"/>
      <c r="J61" s="27"/>
      <c r="L61" s="27"/>
      <c r="M61" s="27"/>
      <c r="O61" s="27">
        <f t="shared" ca="1" si="7"/>
        <v>2.1506534906780082E-2</v>
      </c>
      <c r="P61" s="27"/>
      <c r="Q61" s="68">
        <f t="shared" si="5"/>
        <v>19501.423999999999</v>
      </c>
    </row>
    <row r="62" spans="1:17">
      <c r="A62" s="23" t="s">
        <v>48</v>
      </c>
      <c r="B62" s="24" t="s">
        <v>45</v>
      </c>
      <c r="C62" s="25">
        <v>34541.7546</v>
      </c>
      <c r="D62" s="26"/>
      <c r="E62" s="27">
        <f t="shared" si="0"/>
        <v>-14699.98974939298</v>
      </c>
      <c r="F62" s="27">
        <f t="shared" si="1"/>
        <v>-14700</v>
      </c>
      <c r="G62" s="27">
        <f t="shared" si="2"/>
        <v>2.0160000058240257E-3</v>
      </c>
      <c r="H62" s="27">
        <f t="shared" si="6"/>
        <v>2.0160000058240257E-3</v>
      </c>
      <c r="I62" s="27"/>
      <c r="J62" s="27"/>
      <c r="L62" s="27"/>
      <c r="M62" s="27"/>
      <c r="O62" s="27">
        <f t="shared" ca="1" si="7"/>
        <v>2.1484970896930296E-2</v>
      </c>
      <c r="P62" s="27"/>
      <c r="Q62" s="68">
        <f t="shared" si="5"/>
        <v>19523.2546</v>
      </c>
    </row>
    <row r="63" spans="1:17">
      <c r="A63" s="23" t="s">
        <v>48</v>
      </c>
      <c r="B63" s="24" t="s">
        <v>45</v>
      </c>
      <c r="C63" s="25">
        <v>34542.7379</v>
      </c>
      <c r="D63" s="26"/>
      <c r="E63" s="27">
        <f t="shared" si="0"/>
        <v>-14694.990036165915</v>
      </c>
      <c r="F63" s="27">
        <f t="shared" si="1"/>
        <v>-14695</v>
      </c>
      <c r="G63" s="27">
        <f t="shared" si="2"/>
        <v>1.9596000056480989E-3</v>
      </c>
      <c r="H63" s="27">
        <f t="shared" si="6"/>
        <v>1.9596000056480989E-3</v>
      </c>
      <c r="I63" s="27"/>
      <c r="J63" s="27"/>
      <c r="L63" s="27"/>
      <c r="M63" s="27"/>
      <c r="O63" s="27">
        <f t="shared" ca="1" si="7"/>
        <v>2.148399954513526E-2</v>
      </c>
      <c r="P63" s="27"/>
      <c r="Q63" s="68">
        <f t="shared" si="5"/>
        <v>19524.2379</v>
      </c>
    </row>
    <row r="64" spans="1:17">
      <c r="A64" s="23" t="s">
        <v>49</v>
      </c>
      <c r="B64" s="24" t="s">
        <v>45</v>
      </c>
      <c r="C64" s="25">
        <v>35195.883199999997</v>
      </c>
      <c r="D64" s="26"/>
      <c r="E64" s="27">
        <f t="shared" si="0"/>
        <v>-11373.990142332934</v>
      </c>
      <c r="F64" s="27">
        <f t="shared" si="1"/>
        <v>-11374</v>
      </c>
      <c r="G64" s="27">
        <f t="shared" si="2"/>
        <v>1.9387200009077787E-3</v>
      </c>
      <c r="H64" s="27">
        <f t="shared" si="6"/>
        <v>1.9387200009077787E-3</v>
      </c>
      <c r="I64" s="27"/>
      <c r="J64" s="27"/>
      <c r="L64" s="27"/>
      <c r="M64" s="27"/>
      <c r="O64" s="27">
        <f t="shared" ca="1" si="7"/>
        <v>2.083882768287269E-2</v>
      </c>
      <c r="P64" s="27"/>
      <c r="Q64" s="68">
        <f t="shared" si="5"/>
        <v>20177.383199999997</v>
      </c>
    </row>
    <row r="65" spans="1:17">
      <c r="A65" s="23" t="s">
        <v>49</v>
      </c>
      <c r="B65" s="24" t="s">
        <v>45</v>
      </c>
      <c r="C65" s="25">
        <v>35217.910000000003</v>
      </c>
      <c r="D65" s="26"/>
      <c r="E65" s="27">
        <f t="shared" si="0"/>
        <v>-11261.99209157531</v>
      </c>
      <c r="F65" s="27">
        <f t="shared" si="1"/>
        <v>-11262</v>
      </c>
      <c r="G65" s="27">
        <f t="shared" si="2"/>
        <v>1.5553600096609443E-3</v>
      </c>
      <c r="H65" s="27">
        <f t="shared" si="6"/>
        <v>1.5553600096609443E-3</v>
      </c>
      <c r="I65" s="27"/>
      <c r="J65" s="27"/>
      <c r="L65" s="27"/>
      <c r="M65" s="27"/>
      <c r="O65" s="27">
        <f t="shared" ca="1" si="7"/>
        <v>2.0817069402663892E-2</v>
      </c>
      <c r="P65" s="27"/>
      <c r="Q65" s="68">
        <f t="shared" si="5"/>
        <v>20199.410000000003</v>
      </c>
    </row>
    <row r="66" spans="1:17">
      <c r="A66" s="23" t="s">
        <v>49</v>
      </c>
      <c r="B66" s="24" t="s">
        <v>45</v>
      </c>
      <c r="C66" s="25">
        <v>35223.8102</v>
      </c>
      <c r="D66" s="26"/>
      <c r="E66" s="27">
        <f t="shared" si="0"/>
        <v>-11231.991778362337</v>
      </c>
      <c r="F66" s="27">
        <f t="shared" si="1"/>
        <v>-11232</v>
      </c>
      <c r="G66" s="27">
        <f t="shared" si="2"/>
        <v>1.616960005776491E-3</v>
      </c>
      <c r="H66" s="27">
        <f t="shared" si="6"/>
        <v>1.616960005776491E-3</v>
      </c>
      <c r="I66" s="27"/>
      <c r="J66" s="27"/>
      <c r="L66" s="27"/>
      <c r="M66" s="27"/>
      <c r="O66" s="27">
        <f t="shared" ca="1" si="7"/>
        <v>2.0811241291893681E-2</v>
      </c>
      <c r="P66" s="27"/>
      <c r="Q66" s="68">
        <f t="shared" si="5"/>
        <v>20205.3102</v>
      </c>
    </row>
    <row r="67" spans="1:17">
      <c r="A67" s="23" t="s">
        <v>49</v>
      </c>
      <c r="B67" s="24" t="s">
        <v>45</v>
      </c>
      <c r="C67" s="25">
        <v>35225.777199999997</v>
      </c>
      <c r="D67" s="26"/>
      <c r="E67" s="27">
        <f t="shared" si="0"/>
        <v>-11221.990318057624</v>
      </c>
      <c r="F67" s="27">
        <f t="shared" si="1"/>
        <v>-11222</v>
      </c>
      <c r="G67" s="27">
        <f t="shared" si="2"/>
        <v>1.904160002595745E-3</v>
      </c>
      <c r="H67" s="27">
        <f t="shared" si="6"/>
        <v>1.904160002595745E-3</v>
      </c>
      <c r="I67" s="27"/>
      <c r="J67" s="27"/>
      <c r="L67" s="27"/>
      <c r="M67" s="27"/>
      <c r="O67" s="27">
        <f t="shared" ca="1" si="7"/>
        <v>2.0809298588303611E-2</v>
      </c>
      <c r="P67" s="27"/>
      <c r="Q67" s="68">
        <f t="shared" si="5"/>
        <v>20207.277199999997</v>
      </c>
    </row>
    <row r="68" spans="1:17">
      <c r="A68" s="23" t="s">
        <v>49</v>
      </c>
      <c r="B68" s="24" t="s">
        <v>45</v>
      </c>
      <c r="C68" s="25">
        <v>35250.754399999998</v>
      </c>
      <c r="D68" s="26"/>
      <c r="E68" s="27">
        <f t="shared" si="0"/>
        <v>-11094.990585305586</v>
      </c>
      <c r="F68" s="27">
        <f t="shared" si="1"/>
        <v>-11095</v>
      </c>
      <c r="G68" s="27">
        <f t="shared" si="2"/>
        <v>1.8515999981900677E-3</v>
      </c>
      <c r="H68" s="27">
        <f t="shared" si="6"/>
        <v>1.8515999981900677E-3</v>
      </c>
      <c r="I68" s="27"/>
      <c r="J68" s="27"/>
      <c r="L68" s="27"/>
      <c r="M68" s="27"/>
      <c r="O68" s="27">
        <f t="shared" ca="1" si="7"/>
        <v>2.0784626252709708E-2</v>
      </c>
      <c r="P68" s="27"/>
      <c r="Q68" s="68">
        <f t="shared" si="5"/>
        <v>20232.254399999998</v>
      </c>
    </row>
    <row r="69" spans="1:17">
      <c r="A69" s="23" t="s">
        <v>49</v>
      </c>
      <c r="B69" s="24" t="s">
        <v>45</v>
      </c>
      <c r="C69" s="25">
        <v>36308.845600000001</v>
      </c>
      <c r="D69" s="26"/>
      <c r="E69" s="27">
        <f t="shared" si="0"/>
        <v>-5714.9920415425995</v>
      </c>
      <c r="F69" s="27">
        <f t="shared" si="1"/>
        <v>-5715</v>
      </c>
      <c r="G69" s="27">
        <f t="shared" si="2"/>
        <v>1.5652000001864508E-3</v>
      </c>
      <c r="H69" s="27">
        <f t="shared" si="6"/>
        <v>1.5652000001864508E-3</v>
      </c>
      <c r="I69" s="27"/>
      <c r="J69" s="27"/>
      <c r="L69" s="27"/>
      <c r="M69" s="27"/>
      <c r="O69" s="27">
        <f t="shared" ca="1" si="7"/>
        <v>1.9739451721251522E-2</v>
      </c>
      <c r="P69" s="27"/>
      <c r="Q69" s="68">
        <f t="shared" si="5"/>
        <v>21290.345600000001</v>
      </c>
    </row>
    <row r="70" spans="1:17">
      <c r="A70" s="23" t="s">
        <v>49</v>
      </c>
      <c r="B70" s="24" t="s">
        <v>45</v>
      </c>
      <c r="C70" s="25">
        <v>36316.9087</v>
      </c>
      <c r="D70" s="26"/>
      <c r="E70" s="27">
        <f t="shared" si="0"/>
        <v>-5673.9941896956025</v>
      </c>
      <c r="F70" s="27">
        <f t="shared" si="1"/>
        <v>-5674</v>
      </c>
      <c r="G70" s="27">
        <f t="shared" si="2"/>
        <v>1.1427200006437488E-3</v>
      </c>
      <c r="H70" s="27">
        <f t="shared" si="6"/>
        <v>1.1427200006437488E-3</v>
      </c>
      <c r="I70" s="27"/>
      <c r="J70" s="27"/>
      <c r="L70" s="27"/>
      <c r="M70" s="27"/>
      <c r="O70" s="27">
        <f t="shared" ca="1" si="7"/>
        <v>1.9731486636532233E-2</v>
      </c>
      <c r="P70" s="27"/>
      <c r="Q70" s="68">
        <f t="shared" si="5"/>
        <v>21298.4087</v>
      </c>
    </row>
    <row r="71" spans="1:17">
      <c r="A71" s="23" t="s">
        <v>49</v>
      </c>
      <c r="B71" s="24" t="s">
        <v>45</v>
      </c>
      <c r="C71" s="25">
        <v>36323.792800000003</v>
      </c>
      <c r="D71" s="26"/>
      <c r="E71" s="27">
        <f t="shared" si="0"/>
        <v>-5638.9911124796363</v>
      </c>
      <c r="F71" s="27">
        <f t="shared" si="1"/>
        <v>-5639</v>
      </c>
      <c r="G71" s="27">
        <f t="shared" si="2"/>
        <v>1.7479200032539666E-3</v>
      </c>
      <c r="H71" s="27">
        <f t="shared" si="6"/>
        <v>1.7479200032539666E-3</v>
      </c>
      <c r="I71" s="27"/>
      <c r="J71" s="27"/>
      <c r="L71" s="27"/>
      <c r="M71" s="27"/>
      <c r="O71" s="27">
        <f t="shared" ca="1" si="7"/>
        <v>1.9724687173966984E-2</v>
      </c>
      <c r="P71" s="27"/>
      <c r="Q71" s="68">
        <f t="shared" si="5"/>
        <v>21305.292800000003</v>
      </c>
    </row>
    <row r="72" spans="1:17">
      <c r="A72" s="23" t="s">
        <v>49</v>
      </c>
      <c r="B72" s="24" t="s">
        <v>45</v>
      </c>
      <c r="C72" s="25">
        <v>37399.9764</v>
      </c>
      <c r="D72" s="26"/>
      <c r="E72" s="27">
        <f t="shared" si="0"/>
        <v>-166.99947241914182</v>
      </c>
      <c r="F72" s="27">
        <f t="shared" si="1"/>
        <v>-167</v>
      </c>
      <c r="G72" s="27">
        <f t="shared" si="2"/>
        <v>1.037600013660267E-4</v>
      </c>
      <c r="H72" s="27">
        <f t="shared" si="6"/>
        <v>1.037600013660267E-4</v>
      </c>
      <c r="I72" s="27"/>
      <c r="J72" s="27"/>
      <c r="L72" s="27"/>
      <c r="M72" s="27"/>
      <c r="O72" s="27">
        <f t="shared" ca="1" si="7"/>
        <v>1.8661639769480143E-2</v>
      </c>
      <c r="P72" s="27"/>
      <c r="Q72" s="68">
        <f t="shared" si="5"/>
        <v>22381.4764</v>
      </c>
    </row>
    <row r="73" spans="1:17">
      <c r="A73" s="23" t="s">
        <v>49</v>
      </c>
      <c r="B73" s="24" t="s">
        <v>45</v>
      </c>
      <c r="C73" s="25">
        <v>37402.926500000001</v>
      </c>
      <c r="D73" s="26"/>
      <c r="E73" s="27">
        <f t="shared" si="0"/>
        <v>-151.99931581263661</v>
      </c>
      <c r="F73" s="27">
        <f t="shared" si="1"/>
        <v>-152</v>
      </c>
      <c r="G73" s="27">
        <f t="shared" si="2"/>
        <v>1.3456000306177884E-4</v>
      </c>
      <c r="H73" s="27">
        <f t="shared" si="6"/>
        <v>1.3456000306177884E-4</v>
      </c>
      <c r="I73" s="27"/>
      <c r="J73" s="27"/>
      <c r="L73" s="27"/>
      <c r="M73" s="27"/>
      <c r="O73" s="27">
        <f t="shared" ca="1" si="7"/>
        <v>1.8658725714095038E-2</v>
      </c>
      <c r="P73" s="27"/>
      <c r="Q73" s="68">
        <f t="shared" si="5"/>
        <v>22384.426500000001</v>
      </c>
    </row>
    <row r="74" spans="1:17">
      <c r="A74" s="23" t="s">
        <v>49</v>
      </c>
      <c r="B74" s="24" t="s">
        <v>45</v>
      </c>
      <c r="C74" s="25">
        <v>37403.713199999998</v>
      </c>
      <c r="D74" s="26"/>
      <c r="E74" s="27">
        <f t="shared" si="0"/>
        <v>-147.99924015341008</v>
      </c>
      <c r="F74" s="27">
        <f t="shared" si="1"/>
        <v>-148</v>
      </c>
      <c r="G74" s="27">
        <f t="shared" si="2"/>
        <v>1.4943999849492684E-4</v>
      </c>
      <c r="H74" s="27">
        <f t="shared" si="6"/>
        <v>1.4943999849492684E-4</v>
      </c>
      <c r="I74" s="27"/>
      <c r="J74" s="27"/>
      <c r="L74" s="27"/>
      <c r="M74" s="27"/>
      <c r="O74" s="27">
        <f t="shared" ca="1" si="7"/>
        <v>1.8657948632659009E-2</v>
      </c>
      <c r="P74" s="27"/>
      <c r="Q74" s="68">
        <f t="shared" si="5"/>
        <v>22385.213199999998</v>
      </c>
    </row>
    <row r="75" spans="1:17">
      <c r="A75" s="23" t="s">
        <v>49</v>
      </c>
      <c r="B75" s="24" t="s">
        <v>45</v>
      </c>
      <c r="C75" s="25">
        <v>37427.7071</v>
      </c>
      <c r="D75" s="26"/>
      <c r="E75" s="27">
        <f t="shared" si="0"/>
        <v>-25.99922062843773</v>
      </c>
      <c r="F75" s="27">
        <f t="shared" si="1"/>
        <v>-26</v>
      </c>
      <c r="G75" s="27">
        <f t="shared" si="2"/>
        <v>1.5328000154113397E-4</v>
      </c>
      <c r="H75" s="27">
        <f t="shared" si="6"/>
        <v>1.5328000154113397E-4</v>
      </c>
      <c r="I75" s="27"/>
      <c r="J75" s="27"/>
      <c r="L75" s="27"/>
      <c r="M75" s="27"/>
      <c r="O75" s="27">
        <f t="shared" ca="1" si="7"/>
        <v>1.8634247648860142E-2</v>
      </c>
      <c r="P75" s="27"/>
      <c r="Q75" s="68">
        <f t="shared" si="5"/>
        <v>22409.2071</v>
      </c>
    </row>
    <row r="76" spans="1:17">
      <c r="A76" s="23" t="s">
        <v>49</v>
      </c>
      <c r="B76" s="24" t="s">
        <v>45</v>
      </c>
      <c r="C76" s="25">
        <v>37427.903700000003</v>
      </c>
      <c r="D76" s="26"/>
      <c r="E76" s="27">
        <f t="shared" si="0"/>
        <v>-24.999583060598919</v>
      </c>
      <c r="F76" s="27">
        <f t="shared" si="1"/>
        <v>-25</v>
      </c>
      <c r="G76" s="27">
        <f t="shared" si="2"/>
        <v>8.2000005932059139E-5</v>
      </c>
      <c r="H76" s="27">
        <f t="shared" si="6"/>
        <v>8.2000005932059139E-5</v>
      </c>
      <c r="I76" s="27"/>
      <c r="J76" s="27"/>
      <c r="L76" s="27"/>
      <c r="M76" s="27"/>
      <c r="O76" s="27">
        <f t="shared" ca="1" si="7"/>
        <v>1.8634053378501138E-2</v>
      </c>
      <c r="P76" s="27"/>
      <c r="Q76" s="68">
        <f t="shared" si="5"/>
        <v>22409.403700000003</v>
      </c>
    </row>
    <row r="77" spans="1:17">
      <c r="A77" s="23" t="s">
        <v>49</v>
      </c>
      <c r="B77" s="24" t="s">
        <v>45</v>
      </c>
      <c r="C77" s="25">
        <v>37428.690499999997</v>
      </c>
      <c r="D77" s="26"/>
      <c r="E77" s="27">
        <f t="shared" si="0"/>
        <v>-20.998998938736285</v>
      </c>
      <c r="F77" s="27">
        <f t="shared" si="1"/>
        <v>-21</v>
      </c>
      <c r="G77" s="27">
        <f t="shared" si="2"/>
        <v>1.9687999883899465E-4</v>
      </c>
      <c r="H77" s="27">
        <f t="shared" si="6"/>
        <v>1.9687999883899465E-4</v>
      </c>
      <c r="I77" s="27"/>
      <c r="J77" s="27"/>
      <c r="L77" s="27"/>
      <c r="M77" s="27"/>
      <c r="O77" s="27">
        <f t="shared" ca="1" si="7"/>
        <v>1.8633276297065109E-2</v>
      </c>
      <c r="P77" s="27"/>
      <c r="Q77" s="68">
        <f t="shared" si="5"/>
        <v>22410.190499999997</v>
      </c>
    </row>
    <row r="78" spans="1:17">
      <c r="A78" s="23" t="s">
        <v>49</v>
      </c>
      <c r="B78" s="24" t="s">
        <v>45</v>
      </c>
      <c r="C78" s="25">
        <v>37428.886599999998</v>
      </c>
      <c r="D78" s="26"/>
      <c r="E78" s="27">
        <f t="shared" si="0"/>
        <v>-20.001903684151962</v>
      </c>
      <c r="F78" s="27">
        <f t="shared" si="1"/>
        <v>-20</v>
      </c>
      <c r="G78" s="27">
        <f t="shared" si="2"/>
        <v>-3.7439999869093299E-4</v>
      </c>
      <c r="H78" s="27">
        <f t="shared" si="6"/>
        <v>-3.7439999869093299E-4</v>
      </c>
      <c r="I78" s="27"/>
      <c r="J78" s="27"/>
      <c r="L78" s="27"/>
      <c r="M78" s="27"/>
      <c r="O78" s="27">
        <f t="shared" ca="1" si="7"/>
        <v>1.8633082026706101E-2</v>
      </c>
      <c r="P78" s="27"/>
      <c r="Q78" s="68">
        <f t="shared" si="5"/>
        <v>22410.386599999998</v>
      </c>
    </row>
    <row r="79" spans="1:17">
      <c r="A79" s="23" t="s">
        <v>49</v>
      </c>
      <c r="B79" s="24" t="s">
        <v>45</v>
      </c>
      <c r="C79" s="25">
        <v>37432.820299999999</v>
      </c>
      <c r="D79" s="26"/>
      <c r="E79" s="27">
        <f t="shared" si="0"/>
        <v>-5.0846263609911685E-4</v>
      </c>
      <c r="F79" s="27">
        <f t="shared" si="1"/>
        <v>0</v>
      </c>
      <c r="G79" s="27">
        <f t="shared" si="2"/>
        <v>-9.9999997473787516E-5</v>
      </c>
      <c r="H79" s="27">
        <f t="shared" si="6"/>
        <v>-9.9999997473787516E-5</v>
      </c>
      <c r="I79" s="27"/>
      <c r="J79" s="27"/>
      <c r="L79" s="27"/>
      <c r="M79" s="27"/>
      <c r="O79" s="27">
        <f t="shared" ca="1" si="7"/>
        <v>1.8629196619525959E-2</v>
      </c>
      <c r="P79" s="27"/>
      <c r="Q79" s="68">
        <f t="shared" si="5"/>
        <v>22414.320299999999</v>
      </c>
    </row>
    <row r="80" spans="1:17">
      <c r="A80" s="1" t="s">
        <v>50</v>
      </c>
      <c r="C80" s="28">
        <v>37432.820399999997</v>
      </c>
      <c r="D80" s="28" t="s">
        <v>17</v>
      </c>
      <c r="E80" s="1">
        <f t="shared" si="0"/>
        <v>0</v>
      </c>
      <c r="F80" s="1">
        <f t="shared" si="1"/>
        <v>0</v>
      </c>
      <c r="G80" s="1">
        <f t="shared" si="2"/>
        <v>0</v>
      </c>
      <c r="H80" s="27">
        <f t="shared" si="6"/>
        <v>0</v>
      </c>
      <c r="Q80" s="69">
        <f t="shared" si="5"/>
        <v>22414.320399999997</v>
      </c>
    </row>
    <row r="81" spans="1:17">
      <c r="A81" s="23" t="s">
        <v>49</v>
      </c>
      <c r="B81" s="24" t="s">
        <v>45</v>
      </c>
      <c r="C81" s="25">
        <v>37436.753599999996</v>
      </c>
      <c r="D81" s="26"/>
      <c r="E81" s="27">
        <f t="shared" si="0"/>
        <v>19.998852908261377</v>
      </c>
      <c r="F81" s="27">
        <f t="shared" si="1"/>
        <v>20</v>
      </c>
      <c r="G81" s="27">
        <f t="shared" si="2"/>
        <v>-2.2560000070370734E-4</v>
      </c>
      <c r="H81" s="27">
        <f t="shared" si="6"/>
        <v>-2.2560000070370734E-4</v>
      </c>
      <c r="I81" s="27"/>
      <c r="J81" s="27"/>
      <c r="L81" s="27"/>
      <c r="M81" s="27"/>
      <c r="O81" s="27">
        <f t="shared" ref="O81:O106" ca="1" si="8">+C$11+C$12*F81</f>
        <v>1.8625311212345817E-2</v>
      </c>
      <c r="P81" s="27"/>
      <c r="Q81" s="68">
        <f t="shared" si="5"/>
        <v>22418.253599999996</v>
      </c>
    </row>
    <row r="82" spans="1:17">
      <c r="A82" s="23" t="s">
        <v>49</v>
      </c>
      <c r="B82" s="24" t="s">
        <v>45</v>
      </c>
      <c r="C82" s="25">
        <v>37436.950299999997</v>
      </c>
      <c r="D82" s="26"/>
      <c r="E82" s="27">
        <f t="shared" si="0"/>
        <v>20.998998938736285</v>
      </c>
      <c r="F82" s="27">
        <f t="shared" si="1"/>
        <v>21</v>
      </c>
      <c r="G82" s="27">
        <f t="shared" si="2"/>
        <v>-1.9687999883899465E-4</v>
      </c>
      <c r="H82" s="27">
        <f t="shared" si="6"/>
        <v>-1.9687999883899465E-4</v>
      </c>
      <c r="I82" s="27"/>
      <c r="J82" s="27"/>
      <c r="L82" s="27"/>
      <c r="M82" s="27"/>
      <c r="O82" s="27">
        <f t="shared" ca="1" si="8"/>
        <v>1.8625116941986809E-2</v>
      </c>
      <c r="P82" s="27"/>
      <c r="Q82" s="68">
        <f t="shared" si="5"/>
        <v>22418.450299999997</v>
      </c>
    </row>
    <row r="83" spans="1:17">
      <c r="A83" s="23" t="s">
        <v>49</v>
      </c>
      <c r="B83" s="24" t="s">
        <v>45</v>
      </c>
      <c r="C83" s="25">
        <v>37464.877699999997</v>
      </c>
      <c r="D83" s="26"/>
      <c r="E83" s="27">
        <f t="shared" si="0"/>
        <v>162.9993967599153</v>
      </c>
      <c r="F83" s="27">
        <f t="shared" si="1"/>
        <v>163</v>
      </c>
      <c r="G83" s="27">
        <f t="shared" si="2"/>
        <v>-1.186399967991747E-4</v>
      </c>
      <c r="H83" s="27">
        <f t="shared" si="6"/>
        <v>-1.186399967991747E-4</v>
      </c>
      <c r="I83" s="27"/>
      <c r="J83" s="27"/>
      <c r="L83" s="27"/>
      <c r="M83" s="27"/>
      <c r="O83" s="27">
        <f t="shared" ca="1" si="8"/>
        <v>1.8597530551007803E-2</v>
      </c>
      <c r="P83" s="27"/>
      <c r="Q83" s="68">
        <f t="shared" si="5"/>
        <v>22446.377699999997</v>
      </c>
    </row>
    <row r="84" spans="1:17">
      <c r="A84" s="23" t="s">
        <v>51</v>
      </c>
      <c r="B84" s="24" t="s">
        <v>45</v>
      </c>
      <c r="C84" s="25">
        <v>37466.453000000001</v>
      </c>
      <c r="D84" s="26"/>
      <c r="E84" s="27">
        <f t="shared" si="0"/>
        <v>171.00920886875022</v>
      </c>
      <c r="F84" s="27">
        <f t="shared" si="1"/>
        <v>171</v>
      </c>
      <c r="G84" s="27">
        <f t="shared" si="2"/>
        <v>1.811120004276745E-3</v>
      </c>
      <c r="H84" s="27">
        <f t="shared" si="6"/>
        <v>1.811120004276745E-3</v>
      </c>
      <c r="I84" s="27"/>
      <c r="J84" s="27"/>
      <c r="L84" s="27"/>
      <c r="M84" s="27"/>
      <c r="O84" s="27">
        <f t="shared" ca="1" si="8"/>
        <v>1.8595976388135746E-2</v>
      </c>
      <c r="P84" s="27"/>
      <c r="Q84" s="68">
        <f t="shared" si="5"/>
        <v>22447.953000000001</v>
      </c>
    </row>
    <row r="85" spans="1:17">
      <c r="A85" s="23" t="s">
        <v>52</v>
      </c>
      <c r="B85" s="24" t="s">
        <v>45</v>
      </c>
      <c r="C85" s="25">
        <v>37759.489000000001</v>
      </c>
      <c r="D85" s="26"/>
      <c r="E85" s="27">
        <f t="shared" ref="E85:E148" si="9">+(C85-C$7)/C$8</f>
        <v>1660.9878168281841</v>
      </c>
      <c r="F85" s="27">
        <f t="shared" ref="F85:F148" si="10">ROUND(2*E85,0)/2</f>
        <v>1661</v>
      </c>
      <c r="G85" s="27">
        <f t="shared" ref="G85:G148" si="11">+C85-(C$7+F85*C$8)</f>
        <v>-2.3960799953783862E-3</v>
      </c>
      <c r="H85" s="27">
        <f t="shared" ref="H85:H92" si="12">G85</f>
        <v>-2.3960799953783862E-3</v>
      </c>
      <c r="I85" s="27"/>
      <c r="J85" s="27"/>
      <c r="L85" s="27"/>
      <c r="M85" s="27"/>
      <c r="O85" s="27">
        <f t="shared" ca="1" si="8"/>
        <v>1.8306513553215168E-2</v>
      </c>
      <c r="P85" s="27"/>
      <c r="Q85" s="68">
        <f t="shared" ref="Q85:Q148" si="13">+C85-15018.5</f>
        <v>22740.989000000001</v>
      </c>
    </row>
    <row r="86" spans="1:17">
      <c r="A86" s="23" t="s">
        <v>49</v>
      </c>
      <c r="B86" s="24" t="s">
        <v>45</v>
      </c>
      <c r="C86" s="25">
        <v>37822.819900000002</v>
      </c>
      <c r="D86" s="26"/>
      <c r="E86" s="27">
        <f t="shared" si="9"/>
        <v>1983.0017885682412</v>
      </c>
      <c r="F86" s="27">
        <f t="shared" si="10"/>
        <v>1983</v>
      </c>
      <c r="G86" s="27">
        <f t="shared" si="11"/>
        <v>3.517600052873604E-4</v>
      </c>
      <c r="H86" s="27">
        <f t="shared" si="12"/>
        <v>3.517600052873604E-4</v>
      </c>
      <c r="I86" s="27"/>
      <c r="J86" s="27"/>
      <c r="L86" s="27"/>
      <c r="M86" s="27"/>
      <c r="O86" s="27">
        <f t="shared" ca="1" si="8"/>
        <v>1.8243958497614884E-2</v>
      </c>
      <c r="P86" s="27"/>
      <c r="Q86" s="68">
        <f t="shared" si="13"/>
        <v>22804.319900000002</v>
      </c>
    </row>
    <row r="87" spans="1:17">
      <c r="A87" s="23" t="s">
        <v>49</v>
      </c>
      <c r="B87" s="24" t="s">
        <v>45</v>
      </c>
      <c r="C87" s="25">
        <v>37823.803200000002</v>
      </c>
      <c r="D87" s="26"/>
      <c r="E87" s="27">
        <f t="shared" si="9"/>
        <v>1988.0015017953065</v>
      </c>
      <c r="F87" s="27">
        <f t="shared" si="10"/>
        <v>1988</v>
      </c>
      <c r="G87" s="27">
        <f t="shared" si="11"/>
        <v>2.9536000511143357E-4</v>
      </c>
      <c r="H87" s="27">
        <f t="shared" si="12"/>
        <v>2.9536000511143357E-4</v>
      </c>
      <c r="I87" s="27"/>
      <c r="J87" s="27"/>
      <c r="L87" s="27"/>
      <c r="M87" s="27"/>
      <c r="O87" s="27">
        <f t="shared" ca="1" si="8"/>
        <v>1.8242987145819848E-2</v>
      </c>
      <c r="P87" s="27"/>
      <c r="Q87" s="68">
        <f t="shared" si="13"/>
        <v>22805.303200000002</v>
      </c>
    </row>
    <row r="88" spans="1:17">
      <c r="A88" s="23" t="s">
        <v>49</v>
      </c>
      <c r="B88" s="24" t="s">
        <v>45</v>
      </c>
      <c r="C88" s="25">
        <v>37824.786099999998</v>
      </c>
      <c r="D88" s="26"/>
      <c r="E88" s="27">
        <f t="shared" si="9"/>
        <v>1992.9991811717534</v>
      </c>
      <c r="F88" s="27">
        <f t="shared" si="10"/>
        <v>1993</v>
      </c>
      <c r="G88" s="27">
        <f t="shared" si="11"/>
        <v>-1.6103999951155856E-4</v>
      </c>
      <c r="H88" s="27">
        <f t="shared" si="12"/>
        <v>-1.6103999951155856E-4</v>
      </c>
      <c r="I88" s="27"/>
      <c r="J88" s="27"/>
      <c r="L88" s="27"/>
      <c r="M88" s="27"/>
      <c r="O88" s="27">
        <f t="shared" ca="1" si="8"/>
        <v>1.8242015794024811E-2</v>
      </c>
      <c r="P88" s="27"/>
      <c r="Q88" s="68">
        <f t="shared" si="13"/>
        <v>22806.286099999998</v>
      </c>
    </row>
    <row r="89" spans="1:17">
      <c r="A89" s="23" t="s">
        <v>49</v>
      </c>
      <c r="B89" s="24" t="s">
        <v>45</v>
      </c>
      <c r="C89" s="25">
        <v>37838.749799999998</v>
      </c>
      <c r="D89" s="26"/>
      <c r="E89" s="27">
        <f t="shared" si="9"/>
        <v>2063.9993800823431</v>
      </c>
      <c r="F89" s="27">
        <f t="shared" si="10"/>
        <v>2064</v>
      </c>
      <c r="G89" s="27">
        <f t="shared" si="11"/>
        <v>-1.2191999849164858E-4</v>
      </c>
      <c r="H89" s="27">
        <f t="shared" si="12"/>
        <v>-1.2191999849164858E-4</v>
      </c>
      <c r="I89" s="27"/>
      <c r="J89" s="27"/>
      <c r="L89" s="27"/>
      <c r="M89" s="27"/>
      <c r="O89" s="27">
        <f t="shared" ca="1" si="8"/>
        <v>1.822822259853531E-2</v>
      </c>
      <c r="P89" s="27"/>
      <c r="Q89" s="68">
        <f t="shared" si="13"/>
        <v>22820.249799999998</v>
      </c>
    </row>
    <row r="90" spans="1:17">
      <c r="A90" s="23" t="s">
        <v>51</v>
      </c>
      <c r="B90" s="24" t="s">
        <v>45</v>
      </c>
      <c r="C90" s="25">
        <v>38112.321000000004</v>
      </c>
      <c r="D90" s="26"/>
      <c r="E90" s="27">
        <f t="shared" si="9"/>
        <v>3455.0067503501614</v>
      </c>
      <c r="F90" s="27">
        <f t="shared" si="10"/>
        <v>3455</v>
      </c>
      <c r="G90" s="27">
        <f t="shared" si="11"/>
        <v>1.3276000099722296E-3</v>
      </c>
      <c r="H90" s="27">
        <f t="shared" si="12"/>
        <v>1.3276000099722296E-3</v>
      </c>
      <c r="I90" s="27"/>
      <c r="J90" s="27"/>
      <c r="L90" s="27"/>
      <c r="M90" s="27"/>
      <c r="O90" s="27">
        <f t="shared" ca="1" si="8"/>
        <v>1.7957992529156436E-2</v>
      </c>
      <c r="P90" s="27"/>
      <c r="Q90" s="68">
        <f t="shared" si="13"/>
        <v>23093.821000000004</v>
      </c>
    </row>
    <row r="91" spans="1:17">
      <c r="A91" s="23" t="s">
        <v>51</v>
      </c>
      <c r="B91" s="24" t="s">
        <v>45</v>
      </c>
      <c r="C91" s="25">
        <v>38112.322</v>
      </c>
      <c r="D91" s="26"/>
      <c r="E91" s="27">
        <f t="shared" si="9"/>
        <v>3455.0118349766331</v>
      </c>
      <c r="F91" s="27">
        <f t="shared" si="10"/>
        <v>3455</v>
      </c>
      <c r="G91" s="27">
        <f t="shared" si="11"/>
        <v>2.3276000065379776E-3</v>
      </c>
      <c r="H91" s="27">
        <f t="shared" si="12"/>
        <v>2.3276000065379776E-3</v>
      </c>
      <c r="I91" s="27"/>
      <c r="J91" s="27"/>
      <c r="L91" s="27"/>
      <c r="M91" s="27"/>
      <c r="O91" s="27">
        <f t="shared" ca="1" si="8"/>
        <v>1.7957992529156436E-2</v>
      </c>
      <c r="P91" s="27"/>
      <c r="Q91" s="68">
        <f t="shared" si="13"/>
        <v>23093.822</v>
      </c>
    </row>
    <row r="92" spans="1:17">
      <c r="A92" s="23" t="s">
        <v>51</v>
      </c>
      <c r="B92" s="24" t="s">
        <v>45</v>
      </c>
      <c r="C92" s="25">
        <v>38112.322</v>
      </c>
      <c r="D92" s="26"/>
      <c r="E92" s="27">
        <f t="shared" si="9"/>
        <v>3455.0118349766331</v>
      </c>
      <c r="F92" s="27">
        <f t="shared" si="10"/>
        <v>3455</v>
      </c>
      <c r="G92" s="27">
        <f t="shared" si="11"/>
        <v>2.3276000065379776E-3</v>
      </c>
      <c r="H92" s="27">
        <f t="shared" si="12"/>
        <v>2.3276000065379776E-3</v>
      </c>
      <c r="I92" s="27"/>
      <c r="J92" s="27"/>
      <c r="L92" s="27"/>
      <c r="M92" s="27"/>
      <c r="O92" s="27">
        <f t="shared" ca="1" si="8"/>
        <v>1.7957992529156436E-2</v>
      </c>
      <c r="P92" s="27"/>
      <c r="Q92" s="68">
        <f t="shared" si="13"/>
        <v>23093.822</v>
      </c>
    </row>
    <row r="93" spans="1:17">
      <c r="A93" s="23" t="s">
        <v>53</v>
      </c>
      <c r="B93" s="24" t="s">
        <v>45</v>
      </c>
      <c r="C93" s="25">
        <v>38500.548999999999</v>
      </c>
      <c r="D93" s="26"/>
      <c r="E93" s="27">
        <f t="shared" si="9"/>
        <v>5429.0011230923101</v>
      </c>
      <c r="F93" s="27">
        <f t="shared" si="10"/>
        <v>5429</v>
      </c>
      <c r="G93" s="27">
        <f t="shared" si="11"/>
        <v>2.2087999968789518E-4</v>
      </c>
      <c r="H93" s="27"/>
      <c r="I93" s="27">
        <f t="shared" ref="I93:I106" si="14">G93</f>
        <v>2.2087999968789518E-4</v>
      </c>
      <c r="J93" s="27"/>
      <c r="L93" s="27"/>
      <c r="M93" s="27"/>
      <c r="O93" s="27">
        <f t="shared" ca="1" si="8"/>
        <v>1.7574502840476427E-2</v>
      </c>
      <c r="P93" s="27"/>
      <c r="Q93" s="68">
        <f t="shared" si="13"/>
        <v>23482.048999999999</v>
      </c>
    </row>
    <row r="94" spans="1:17">
      <c r="A94" s="23" t="s">
        <v>53</v>
      </c>
      <c r="B94" s="24" t="s">
        <v>45</v>
      </c>
      <c r="C94" s="25">
        <v>38500.548999999999</v>
      </c>
      <c r="D94" s="26"/>
      <c r="E94" s="27">
        <f t="shared" si="9"/>
        <v>5429.0011230923101</v>
      </c>
      <c r="F94" s="27">
        <f t="shared" si="10"/>
        <v>5429</v>
      </c>
      <c r="G94" s="27">
        <f t="shared" si="11"/>
        <v>2.2087999968789518E-4</v>
      </c>
      <c r="H94" s="27"/>
      <c r="I94" s="27">
        <f t="shared" si="14"/>
        <v>2.2087999968789518E-4</v>
      </c>
      <c r="J94" s="27"/>
      <c r="L94" s="27"/>
      <c r="M94" s="27"/>
      <c r="O94" s="27">
        <f t="shared" ca="1" si="8"/>
        <v>1.7574502840476427E-2</v>
      </c>
      <c r="P94" s="27"/>
      <c r="Q94" s="68">
        <f t="shared" si="13"/>
        <v>23482.048999999999</v>
      </c>
    </row>
    <row r="95" spans="1:17">
      <c r="A95" s="23" t="s">
        <v>53</v>
      </c>
      <c r="B95" s="24" t="s">
        <v>45</v>
      </c>
      <c r="C95" s="25">
        <v>38502.517</v>
      </c>
      <c r="D95" s="26"/>
      <c r="E95" s="27">
        <f t="shared" si="9"/>
        <v>5439.0076680235306</v>
      </c>
      <c r="F95" s="27">
        <f t="shared" si="10"/>
        <v>5439</v>
      </c>
      <c r="G95" s="27">
        <f t="shared" si="11"/>
        <v>1.5080800003488548E-3</v>
      </c>
      <c r="H95" s="27"/>
      <c r="I95" s="27">
        <f t="shared" si="14"/>
        <v>1.5080800003488548E-3</v>
      </c>
      <c r="J95" s="27"/>
      <c r="L95" s="27"/>
      <c r="M95" s="27"/>
      <c r="O95" s="27">
        <f t="shared" ca="1" si="8"/>
        <v>1.7572560136886354E-2</v>
      </c>
      <c r="P95" s="27"/>
      <c r="Q95" s="68">
        <f t="shared" si="13"/>
        <v>23484.017</v>
      </c>
    </row>
    <row r="96" spans="1:17">
      <c r="A96" s="23" t="s">
        <v>54</v>
      </c>
      <c r="B96" s="24" t="s">
        <v>45</v>
      </c>
      <c r="C96" s="25">
        <v>38965.480000000003</v>
      </c>
      <c r="D96" s="26"/>
      <c r="E96" s="27">
        <f t="shared" si="9"/>
        <v>7793.0016014539915</v>
      </c>
      <c r="F96" s="27">
        <f t="shared" si="10"/>
        <v>7793</v>
      </c>
      <c r="G96" s="27">
        <f t="shared" si="11"/>
        <v>3.1496000883635134E-4</v>
      </c>
      <c r="H96" s="27"/>
      <c r="I96" s="27">
        <f t="shared" si="14"/>
        <v>3.1496000883635134E-4</v>
      </c>
      <c r="J96" s="27"/>
      <c r="L96" s="27"/>
      <c r="M96" s="27"/>
      <c r="O96" s="27">
        <f t="shared" ca="1" si="8"/>
        <v>1.7115247711783646E-2</v>
      </c>
      <c r="P96" s="27"/>
      <c r="Q96" s="68">
        <f t="shared" si="13"/>
        <v>23946.980000000003</v>
      </c>
    </row>
    <row r="97" spans="1:24">
      <c r="A97" s="23" t="s">
        <v>54</v>
      </c>
      <c r="B97" s="24" t="s">
        <v>45</v>
      </c>
      <c r="C97" s="25">
        <v>38965.480000000003</v>
      </c>
      <c r="D97" s="26"/>
      <c r="E97" s="27">
        <f t="shared" si="9"/>
        <v>7793.0016014539915</v>
      </c>
      <c r="F97" s="27">
        <f t="shared" si="10"/>
        <v>7793</v>
      </c>
      <c r="G97" s="27">
        <f t="shared" si="11"/>
        <v>3.1496000883635134E-4</v>
      </c>
      <c r="H97" s="27"/>
      <c r="I97" s="27">
        <f t="shared" si="14"/>
        <v>3.1496000883635134E-4</v>
      </c>
      <c r="J97" s="27"/>
      <c r="L97" s="27"/>
      <c r="M97" s="27"/>
      <c r="O97" s="27">
        <f t="shared" ca="1" si="8"/>
        <v>1.7115247711783646E-2</v>
      </c>
      <c r="P97" s="27"/>
      <c r="Q97" s="68">
        <f t="shared" si="13"/>
        <v>23946.980000000003</v>
      </c>
    </row>
    <row r="98" spans="1:24">
      <c r="A98" s="23" t="s">
        <v>54</v>
      </c>
      <c r="B98" s="24" t="s">
        <v>45</v>
      </c>
      <c r="C98" s="25">
        <v>38965.481</v>
      </c>
      <c r="D98" s="26"/>
      <c r="E98" s="27">
        <f t="shared" si="9"/>
        <v>7793.0066860804627</v>
      </c>
      <c r="F98" s="27">
        <f t="shared" si="10"/>
        <v>7793</v>
      </c>
      <c r="G98" s="27">
        <f t="shared" si="11"/>
        <v>1.3149600054020993E-3</v>
      </c>
      <c r="H98" s="27"/>
      <c r="I98" s="27">
        <f t="shared" si="14"/>
        <v>1.3149600054020993E-3</v>
      </c>
      <c r="J98" s="27"/>
      <c r="L98" s="27"/>
      <c r="M98" s="27"/>
      <c r="O98" s="27">
        <f t="shared" ca="1" si="8"/>
        <v>1.7115247711783646E-2</v>
      </c>
      <c r="P98" s="27"/>
      <c r="Q98" s="68">
        <f t="shared" si="13"/>
        <v>23946.981</v>
      </c>
    </row>
    <row r="99" spans="1:24">
      <c r="A99" s="23" t="s">
        <v>54</v>
      </c>
      <c r="B99" s="24" t="s">
        <v>45</v>
      </c>
      <c r="C99" s="25">
        <v>38965.482000000004</v>
      </c>
      <c r="D99" s="26"/>
      <c r="E99" s="27">
        <f t="shared" si="9"/>
        <v>7793.0117707069721</v>
      </c>
      <c r="F99" s="27">
        <f t="shared" si="10"/>
        <v>7793</v>
      </c>
      <c r="G99" s="27">
        <f t="shared" si="11"/>
        <v>2.314960009243805E-3</v>
      </c>
      <c r="H99" s="27"/>
      <c r="I99" s="27">
        <f t="shared" si="14"/>
        <v>2.314960009243805E-3</v>
      </c>
      <c r="J99" s="27"/>
      <c r="L99" s="27"/>
      <c r="M99" s="27"/>
      <c r="O99" s="27">
        <f t="shared" ca="1" si="8"/>
        <v>1.7115247711783646E-2</v>
      </c>
      <c r="P99" s="27"/>
      <c r="Q99" s="68">
        <f t="shared" si="13"/>
        <v>23946.982000000004</v>
      </c>
    </row>
    <row r="100" spans="1:24">
      <c r="A100" s="23" t="s">
        <v>54</v>
      </c>
      <c r="B100" s="24" t="s">
        <v>45</v>
      </c>
      <c r="C100" s="25">
        <v>38965.482000000004</v>
      </c>
      <c r="D100" s="26"/>
      <c r="E100" s="27">
        <f t="shared" si="9"/>
        <v>7793.0117707069721</v>
      </c>
      <c r="F100" s="27">
        <f t="shared" si="10"/>
        <v>7793</v>
      </c>
      <c r="G100" s="27">
        <f t="shared" si="11"/>
        <v>2.314960009243805E-3</v>
      </c>
      <c r="H100" s="27"/>
      <c r="I100" s="27">
        <f t="shared" si="14"/>
        <v>2.314960009243805E-3</v>
      </c>
      <c r="J100" s="27"/>
      <c r="L100" s="27"/>
      <c r="M100" s="27"/>
      <c r="O100" s="27">
        <f t="shared" ca="1" si="8"/>
        <v>1.7115247711783646E-2</v>
      </c>
      <c r="P100" s="27"/>
      <c r="Q100" s="68">
        <f t="shared" si="13"/>
        <v>23946.982000000004</v>
      </c>
    </row>
    <row r="101" spans="1:24">
      <c r="A101" s="23" t="s">
        <v>54</v>
      </c>
      <c r="B101" s="24" t="s">
        <v>45</v>
      </c>
      <c r="C101" s="25">
        <v>38967.447</v>
      </c>
      <c r="D101" s="26"/>
      <c r="E101" s="27">
        <f t="shared" si="9"/>
        <v>7803.0030617587036</v>
      </c>
      <c r="F101" s="27">
        <f t="shared" si="10"/>
        <v>7803</v>
      </c>
      <c r="G101" s="27">
        <f t="shared" si="11"/>
        <v>6.0216000565560535E-4</v>
      </c>
      <c r="H101" s="27"/>
      <c r="I101" s="27">
        <f t="shared" si="14"/>
        <v>6.0216000565560535E-4</v>
      </c>
      <c r="J101" s="27"/>
      <c r="L101" s="27"/>
      <c r="M101" s="27"/>
      <c r="O101" s="27">
        <f t="shared" ca="1" si="8"/>
        <v>1.7113305008193577E-2</v>
      </c>
      <c r="P101" s="27"/>
      <c r="Q101" s="68">
        <f t="shared" si="13"/>
        <v>23948.947</v>
      </c>
    </row>
    <row r="102" spans="1:24">
      <c r="A102" s="23" t="s">
        <v>54</v>
      </c>
      <c r="B102" s="24" t="s">
        <v>45</v>
      </c>
      <c r="C102" s="25">
        <v>38967.447</v>
      </c>
      <c r="D102" s="26"/>
      <c r="E102" s="27">
        <f t="shared" si="9"/>
        <v>7803.0030617587036</v>
      </c>
      <c r="F102" s="27">
        <f t="shared" si="10"/>
        <v>7803</v>
      </c>
      <c r="G102" s="27">
        <f t="shared" si="11"/>
        <v>6.0216000565560535E-4</v>
      </c>
      <c r="H102" s="27"/>
      <c r="I102" s="27">
        <f t="shared" si="14"/>
        <v>6.0216000565560535E-4</v>
      </c>
      <c r="J102" s="27"/>
      <c r="L102" s="27"/>
      <c r="M102" s="27"/>
      <c r="O102" s="27">
        <f t="shared" ca="1" si="8"/>
        <v>1.7113305008193577E-2</v>
      </c>
      <c r="P102" s="27"/>
      <c r="Q102" s="68">
        <f t="shared" si="13"/>
        <v>23948.947</v>
      </c>
    </row>
    <row r="103" spans="1:24">
      <c r="A103" s="23" t="s">
        <v>54</v>
      </c>
      <c r="B103" s="24" t="s">
        <v>45</v>
      </c>
      <c r="C103" s="25">
        <v>38967.447</v>
      </c>
      <c r="D103" s="26"/>
      <c r="E103" s="27">
        <f t="shared" si="9"/>
        <v>7803.0030617587036</v>
      </c>
      <c r="F103" s="27">
        <f t="shared" si="10"/>
        <v>7803</v>
      </c>
      <c r="G103" s="27">
        <f t="shared" si="11"/>
        <v>6.0216000565560535E-4</v>
      </c>
      <c r="H103" s="27"/>
      <c r="I103" s="27">
        <f t="shared" si="14"/>
        <v>6.0216000565560535E-4</v>
      </c>
      <c r="J103" s="27"/>
      <c r="L103" s="27"/>
      <c r="M103" s="27"/>
      <c r="O103" s="27">
        <f t="shared" ca="1" si="8"/>
        <v>1.7113305008193577E-2</v>
      </c>
      <c r="P103" s="27"/>
      <c r="Q103" s="68">
        <f t="shared" si="13"/>
        <v>23948.947</v>
      </c>
    </row>
    <row r="104" spans="1:24">
      <c r="A104" s="23" t="s">
        <v>54</v>
      </c>
      <c r="B104" s="24" t="s">
        <v>45</v>
      </c>
      <c r="C104" s="25">
        <v>38967.447999999997</v>
      </c>
      <c r="D104" s="26"/>
      <c r="E104" s="27">
        <f t="shared" si="9"/>
        <v>7803.0081463851748</v>
      </c>
      <c r="F104" s="27">
        <f t="shared" si="10"/>
        <v>7803</v>
      </c>
      <c r="G104" s="27">
        <f t="shared" si="11"/>
        <v>1.6021600022213534E-3</v>
      </c>
      <c r="H104" s="27"/>
      <c r="I104" s="27">
        <f t="shared" si="14"/>
        <v>1.6021600022213534E-3</v>
      </c>
      <c r="J104" s="27"/>
      <c r="L104" s="27"/>
      <c r="M104" s="27"/>
      <c r="O104" s="27">
        <f t="shared" ca="1" si="8"/>
        <v>1.7113305008193577E-2</v>
      </c>
      <c r="P104" s="27"/>
      <c r="Q104" s="68">
        <f t="shared" si="13"/>
        <v>23948.947999999997</v>
      </c>
    </row>
    <row r="105" spans="1:24">
      <c r="A105" s="23" t="s">
        <v>54</v>
      </c>
      <c r="B105" s="24" t="s">
        <v>45</v>
      </c>
      <c r="C105" s="25">
        <v>38967.447999999997</v>
      </c>
      <c r="D105" s="26"/>
      <c r="E105" s="27">
        <f t="shared" si="9"/>
        <v>7803.0081463851748</v>
      </c>
      <c r="F105" s="27">
        <f t="shared" si="10"/>
        <v>7803</v>
      </c>
      <c r="G105" s="27">
        <f t="shared" si="11"/>
        <v>1.6021600022213534E-3</v>
      </c>
      <c r="H105" s="27"/>
      <c r="I105" s="27">
        <f t="shared" si="14"/>
        <v>1.6021600022213534E-3</v>
      </c>
      <c r="J105" s="27"/>
      <c r="L105" s="27"/>
      <c r="M105" s="27"/>
      <c r="O105" s="27">
        <f t="shared" ca="1" si="8"/>
        <v>1.7113305008193577E-2</v>
      </c>
      <c r="P105" s="27"/>
      <c r="Q105" s="68">
        <f t="shared" si="13"/>
        <v>23948.947999999997</v>
      </c>
    </row>
    <row r="106" spans="1:24">
      <c r="A106" s="23" t="s">
        <v>54</v>
      </c>
      <c r="B106" s="24" t="s">
        <v>45</v>
      </c>
      <c r="C106" s="25">
        <v>38967.449000000001</v>
      </c>
      <c r="D106" s="26"/>
      <c r="E106" s="27">
        <f t="shared" si="9"/>
        <v>7803.0132310116842</v>
      </c>
      <c r="F106" s="27">
        <f t="shared" si="10"/>
        <v>7803</v>
      </c>
      <c r="G106" s="27">
        <f t="shared" si="11"/>
        <v>2.602160006063059E-3</v>
      </c>
      <c r="H106" s="27"/>
      <c r="I106" s="27">
        <f t="shared" si="14"/>
        <v>2.602160006063059E-3</v>
      </c>
      <c r="J106" s="27"/>
      <c r="L106" s="27"/>
      <c r="M106" s="27"/>
      <c r="O106" s="27">
        <f t="shared" ca="1" si="8"/>
        <v>1.7113305008193577E-2</v>
      </c>
      <c r="P106" s="27"/>
      <c r="Q106" s="68">
        <f t="shared" si="13"/>
        <v>23948.949000000001</v>
      </c>
    </row>
    <row r="107" spans="1:24">
      <c r="A107" s="29" t="s">
        <v>55</v>
      </c>
      <c r="B107" s="30"/>
      <c r="C107" s="28">
        <v>39265.400399999999</v>
      </c>
      <c r="D107" s="28"/>
      <c r="E107" s="1">
        <f t="shared" si="9"/>
        <v>9317.9848120172992</v>
      </c>
      <c r="F107" s="1">
        <f t="shared" si="10"/>
        <v>9318</v>
      </c>
      <c r="G107" s="1">
        <f t="shared" si="11"/>
        <v>-2.9870399957871996E-3</v>
      </c>
      <c r="H107" s="1">
        <f>G107</f>
        <v>-2.9870399957871996E-3</v>
      </c>
      <c r="Q107" s="69">
        <f t="shared" si="13"/>
        <v>24246.900399999999</v>
      </c>
    </row>
    <row r="108" spans="1:24">
      <c r="A108" s="29" t="s">
        <v>55</v>
      </c>
      <c r="B108" s="30"/>
      <c r="C108" s="28">
        <v>39268.354599999999</v>
      </c>
      <c r="D108" s="28"/>
      <c r="E108" s="1">
        <f t="shared" si="9"/>
        <v>9333.0058155924035</v>
      </c>
      <c r="F108" s="1">
        <f t="shared" si="10"/>
        <v>9333</v>
      </c>
      <c r="G108" s="1">
        <f t="shared" si="11"/>
        <v>1.1437600041972473E-3</v>
      </c>
      <c r="H108" s="1">
        <f>G108</f>
        <v>1.1437600041972473E-3</v>
      </c>
      <c r="Q108" s="69">
        <f t="shared" si="13"/>
        <v>24249.854599999999</v>
      </c>
      <c r="X108" s="27"/>
    </row>
    <row r="109" spans="1:24">
      <c r="A109" s="29" t="s">
        <v>55</v>
      </c>
      <c r="B109" s="30"/>
      <c r="C109" s="28">
        <v>39277.400300000001</v>
      </c>
      <c r="D109" s="28"/>
      <c r="E109" s="1">
        <f t="shared" si="9"/>
        <v>9378.9998214279385</v>
      </c>
      <c r="F109" s="1">
        <f t="shared" si="10"/>
        <v>9379</v>
      </c>
      <c r="G109" s="1">
        <f t="shared" si="11"/>
        <v>-3.511999238980934E-5</v>
      </c>
      <c r="H109" s="1">
        <f>G109</f>
        <v>-3.511999238980934E-5</v>
      </c>
      <c r="Q109" s="69">
        <f t="shared" si="13"/>
        <v>24258.900300000001</v>
      </c>
    </row>
    <row r="110" spans="1:24">
      <c r="A110" s="29" t="s">
        <v>55</v>
      </c>
      <c r="B110" s="30"/>
      <c r="C110" s="28">
        <v>39285.464</v>
      </c>
      <c r="D110" s="28"/>
      <c r="E110" s="1">
        <f t="shared" si="9"/>
        <v>9420.0007240508276</v>
      </c>
      <c r="F110" s="1">
        <f t="shared" si="10"/>
        <v>9420</v>
      </c>
      <c r="G110" s="1">
        <f t="shared" si="11"/>
        <v>1.4240000018617138E-4</v>
      </c>
      <c r="H110" s="1">
        <f>G110</f>
        <v>1.4240000018617138E-4</v>
      </c>
      <c r="Q110" s="69">
        <f t="shared" si="13"/>
        <v>24266.964</v>
      </c>
      <c r="X110" s="27"/>
    </row>
    <row r="111" spans="1:24">
      <c r="A111" s="29" t="s">
        <v>55</v>
      </c>
      <c r="B111" s="30"/>
      <c r="C111" s="28">
        <v>39291.364999999998</v>
      </c>
      <c r="D111" s="28"/>
      <c r="E111" s="1">
        <f t="shared" si="9"/>
        <v>9450.005104965001</v>
      </c>
      <c r="F111" s="1">
        <f t="shared" si="10"/>
        <v>9450</v>
      </c>
      <c r="G111" s="1">
        <f t="shared" si="11"/>
        <v>1.003999997919891E-3</v>
      </c>
      <c r="H111" s="1">
        <f>G111</f>
        <v>1.003999997919891E-3</v>
      </c>
      <c r="Q111" s="69">
        <f t="shared" si="13"/>
        <v>24272.864999999998</v>
      </c>
      <c r="X111" s="27"/>
    </row>
    <row r="112" spans="1:24">
      <c r="A112" s="23" t="s">
        <v>56</v>
      </c>
      <c r="B112" s="24" t="s">
        <v>45</v>
      </c>
      <c r="C112" s="25">
        <v>39528.942799999997</v>
      </c>
      <c r="D112" s="26"/>
      <c r="E112" s="27">
        <f t="shared" si="9"/>
        <v>10657.999480147788</v>
      </c>
      <c r="F112" s="27">
        <f t="shared" si="10"/>
        <v>10658</v>
      </c>
      <c r="G112" s="27">
        <f t="shared" si="11"/>
        <v>-1.0224000288872048E-4</v>
      </c>
      <c r="H112" s="27"/>
      <c r="I112" s="27"/>
      <c r="J112" s="1">
        <f>G112</f>
        <v>-1.0224000288872048E-4</v>
      </c>
      <c r="L112" s="27"/>
      <c r="M112" s="27"/>
      <c r="N112" s="27"/>
      <c r="O112" s="27">
        <f t="shared" ref="O112:O122" ca="1" si="15">+C$11+C$12*F112</f>
        <v>1.6558663133228312E-2</v>
      </c>
      <c r="P112" s="27"/>
      <c r="Q112" s="68">
        <f t="shared" si="13"/>
        <v>24510.442799999997</v>
      </c>
      <c r="X112" s="27"/>
    </row>
    <row r="113" spans="1:24">
      <c r="A113" s="23" t="s">
        <v>56</v>
      </c>
      <c r="B113" s="24" t="s">
        <v>45</v>
      </c>
      <c r="C113" s="25">
        <v>39529.926500000001</v>
      </c>
      <c r="D113" s="26"/>
      <c r="E113" s="27">
        <f t="shared" si="9"/>
        <v>10663.001227225472</v>
      </c>
      <c r="F113" s="27">
        <f t="shared" si="10"/>
        <v>10663</v>
      </c>
      <c r="G113" s="27">
        <f t="shared" si="11"/>
        <v>2.4136000138241798E-4</v>
      </c>
      <c r="H113" s="27"/>
      <c r="I113" s="27"/>
      <c r="J113" s="1">
        <f>G113</f>
        <v>2.4136000138241798E-4</v>
      </c>
      <c r="L113" s="27"/>
      <c r="M113" s="27"/>
      <c r="N113" s="27"/>
      <c r="O113" s="27">
        <f t="shared" ca="1" si="15"/>
        <v>1.6557691781433275E-2</v>
      </c>
      <c r="P113" s="27"/>
      <c r="Q113" s="68">
        <f t="shared" si="13"/>
        <v>24511.426500000001</v>
      </c>
    </row>
    <row r="114" spans="1:24">
      <c r="A114" s="23" t="s">
        <v>57</v>
      </c>
      <c r="B114" s="24" t="s">
        <v>45</v>
      </c>
      <c r="C114" s="25">
        <v>39906.356</v>
      </c>
      <c r="D114" s="26"/>
      <c r="E114" s="27">
        <f t="shared" si="9"/>
        <v>12577.004634331983</v>
      </c>
      <c r="F114" s="27">
        <f t="shared" si="10"/>
        <v>12577</v>
      </c>
      <c r="G114" s="27">
        <f t="shared" si="11"/>
        <v>9.1144000180065632E-4</v>
      </c>
      <c r="H114" s="27"/>
      <c r="I114" s="27"/>
      <c r="J114" s="27"/>
      <c r="L114" s="27"/>
      <c r="M114" s="27"/>
      <c r="N114" s="27">
        <f>G114</f>
        <v>9.1144000180065632E-4</v>
      </c>
      <c r="O114" s="27">
        <f t="shared" ca="1" si="15"/>
        <v>1.6185858314293689E-2</v>
      </c>
      <c r="P114" s="27"/>
      <c r="Q114" s="68">
        <f t="shared" si="13"/>
        <v>24887.856</v>
      </c>
    </row>
    <row r="115" spans="1:24">
      <c r="A115" s="23" t="s">
        <v>56</v>
      </c>
      <c r="B115" s="24" t="s">
        <v>45</v>
      </c>
      <c r="C115" s="25">
        <v>39966.732400000001</v>
      </c>
      <c r="D115" s="26"/>
      <c r="E115" s="27">
        <f t="shared" si="9"/>
        <v>12883.99607710899</v>
      </c>
      <c r="F115" s="27">
        <f t="shared" si="10"/>
        <v>12884</v>
      </c>
      <c r="G115" s="27">
        <f t="shared" si="11"/>
        <v>-7.7151999721536413E-4</v>
      </c>
      <c r="H115" s="27"/>
      <c r="I115" s="27"/>
      <c r="J115" s="27">
        <f t="shared" ref="J115:J122" si="16">G115</f>
        <v>-7.7151999721536413E-4</v>
      </c>
      <c r="L115" s="27"/>
      <c r="M115" s="27"/>
      <c r="N115" s="27"/>
      <c r="O115" s="27">
        <f t="shared" ca="1" si="15"/>
        <v>1.6126217314078511E-2</v>
      </c>
      <c r="P115" s="27"/>
      <c r="Q115" s="68">
        <f t="shared" si="13"/>
        <v>24948.232400000001</v>
      </c>
    </row>
    <row r="116" spans="1:24">
      <c r="A116" s="23" t="s">
        <v>56</v>
      </c>
      <c r="B116" s="24" t="s">
        <v>45</v>
      </c>
      <c r="C116" s="25">
        <v>39972.829899999997</v>
      </c>
      <c r="D116" s="26"/>
      <c r="E116" s="27">
        <f t="shared" si="9"/>
        <v>12914.99958712833</v>
      </c>
      <c r="F116" s="27">
        <f t="shared" si="10"/>
        <v>12915</v>
      </c>
      <c r="G116" s="27">
        <f t="shared" si="11"/>
        <v>-8.1199999840464443E-5</v>
      </c>
      <c r="H116" s="27"/>
      <c r="I116" s="27"/>
      <c r="J116" s="27">
        <f t="shared" si="16"/>
        <v>-8.1199999840464443E-5</v>
      </c>
      <c r="L116" s="27"/>
      <c r="M116" s="27"/>
      <c r="N116" s="27"/>
      <c r="O116" s="27">
        <f t="shared" ca="1" si="15"/>
        <v>1.6120194932949292E-2</v>
      </c>
      <c r="P116" s="27"/>
      <c r="Q116" s="68">
        <f t="shared" si="13"/>
        <v>24954.329899999997</v>
      </c>
    </row>
    <row r="117" spans="1:24">
      <c r="A117" s="23" t="s">
        <v>56</v>
      </c>
      <c r="B117" s="24" t="s">
        <v>45</v>
      </c>
      <c r="C117" s="25">
        <v>39975.779699999999</v>
      </c>
      <c r="D117" s="26"/>
      <c r="E117" s="27">
        <f t="shared" si="9"/>
        <v>12929.998218346889</v>
      </c>
      <c r="F117" s="27">
        <f t="shared" si="10"/>
        <v>12930</v>
      </c>
      <c r="G117" s="27">
        <f t="shared" si="11"/>
        <v>-3.5039999784203246E-4</v>
      </c>
      <c r="H117" s="27"/>
      <c r="I117" s="27"/>
      <c r="J117" s="27">
        <f t="shared" si="16"/>
        <v>-3.5039999784203246E-4</v>
      </c>
      <c r="L117" s="27"/>
      <c r="M117" s="27"/>
      <c r="N117" s="27"/>
      <c r="O117" s="27">
        <f t="shared" ca="1" si="15"/>
        <v>1.6117280877564186E-2</v>
      </c>
      <c r="P117" s="27"/>
      <c r="Q117" s="68">
        <f t="shared" si="13"/>
        <v>24957.279699999999</v>
      </c>
    </row>
    <row r="118" spans="1:24">
      <c r="A118" s="23" t="s">
        <v>56</v>
      </c>
      <c r="B118" s="24" t="s">
        <v>45</v>
      </c>
      <c r="C118" s="25">
        <v>39977.746400000004</v>
      </c>
      <c r="D118" s="26"/>
      <c r="E118" s="27">
        <f t="shared" si="9"/>
        <v>12939.998153263694</v>
      </c>
      <c r="F118" s="27">
        <f t="shared" si="10"/>
        <v>12940</v>
      </c>
      <c r="G118" s="27">
        <f t="shared" si="11"/>
        <v>-3.63199993444141E-4</v>
      </c>
      <c r="H118" s="27"/>
      <c r="I118" s="27"/>
      <c r="J118" s="1">
        <f t="shared" si="16"/>
        <v>-3.63199993444141E-4</v>
      </c>
      <c r="L118" s="27"/>
      <c r="M118" s="27"/>
      <c r="N118" s="27"/>
      <c r="O118" s="27">
        <f t="shared" ca="1" si="15"/>
        <v>1.6115338173974113E-2</v>
      </c>
      <c r="P118" s="27"/>
      <c r="Q118" s="68">
        <f t="shared" si="13"/>
        <v>24959.246400000004</v>
      </c>
    </row>
    <row r="119" spans="1:24">
      <c r="A119" s="23" t="s">
        <v>56</v>
      </c>
      <c r="B119" s="24" t="s">
        <v>45</v>
      </c>
      <c r="C119" s="25">
        <v>39978.729500000001</v>
      </c>
      <c r="D119" s="26"/>
      <c r="E119" s="27">
        <f t="shared" si="9"/>
        <v>12944.996849565448</v>
      </c>
      <c r="F119" s="27">
        <f t="shared" si="10"/>
        <v>12945</v>
      </c>
      <c r="G119" s="27">
        <f t="shared" si="11"/>
        <v>-6.1959999584360048E-4</v>
      </c>
      <c r="H119" s="27"/>
      <c r="I119" s="27"/>
      <c r="J119" s="1">
        <f t="shared" si="16"/>
        <v>-6.1959999584360048E-4</v>
      </c>
      <c r="L119" s="27"/>
      <c r="M119" s="27"/>
      <c r="N119" s="27"/>
      <c r="O119" s="27">
        <f t="shared" ca="1" si="15"/>
        <v>1.611436682217908E-2</v>
      </c>
      <c r="P119" s="27"/>
      <c r="Q119" s="68">
        <f t="shared" si="13"/>
        <v>24960.229500000001</v>
      </c>
    </row>
    <row r="120" spans="1:24">
      <c r="A120" s="23" t="s">
        <v>56</v>
      </c>
      <c r="B120" s="24" t="s">
        <v>45</v>
      </c>
      <c r="C120" s="25">
        <v>40004.8871</v>
      </c>
      <c r="D120" s="26"/>
      <c r="E120" s="27">
        <f t="shared" si="9"/>
        <v>13077.998475425609</v>
      </c>
      <c r="F120" s="27">
        <f t="shared" si="10"/>
        <v>13078</v>
      </c>
      <c r="G120" s="27">
        <f t="shared" si="11"/>
        <v>-2.9983999411342666E-4</v>
      </c>
      <c r="H120" s="27"/>
      <c r="I120" s="27"/>
      <c r="J120" s="27">
        <f t="shared" si="16"/>
        <v>-2.9983999411342666E-4</v>
      </c>
      <c r="L120" s="27"/>
      <c r="M120" s="27"/>
      <c r="N120" s="27"/>
      <c r="O120" s="27">
        <f t="shared" ca="1" si="15"/>
        <v>1.6088528864431136E-2</v>
      </c>
      <c r="P120" s="27"/>
      <c r="Q120" s="68">
        <f t="shared" si="13"/>
        <v>24986.3871</v>
      </c>
    </row>
    <row r="121" spans="1:24">
      <c r="A121" s="23" t="s">
        <v>56</v>
      </c>
      <c r="B121" s="24" t="s">
        <v>45</v>
      </c>
      <c r="C121" s="25">
        <v>40026.717400000001</v>
      </c>
      <c r="D121" s="26"/>
      <c r="E121" s="27">
        <f t="shared" si="9"/>
        <v>13188.99739707803</v>
      </c>
      <c r="F121" s="27">
        <f t="shared" si="10"/>
        <v>13189</v>
      </c>
      <c r="G121" s="27">
        <f t="shared" si="11"/>
        <v>-5.1191999227739871E-4</v>
      </c>
      <c r="H121" s="27"/>
      <c r="I121" s="27"/>
      <c r="J121" s="27">
        <f t="shared" si="16"/>
        <v>-5.1191999227739871E-4</v>
      </c>
      <c r="L121" s="27"/>
      <c r="M121" s="27"/>
      <c r="N121" s="27"/>
      <c r="O121" s="27">
        <f t="shared" ca="1" si="15"/>
        <v>1.6066964854581346E-2</v>
      </c>
      <c r="P121" s="27"/>
      <c r="Q121" s="68">
        <f t="shared" si="13"/>
        <v>25008.217400000001</v>
      </c>
    </row>
    <row r="122" spans="1:24">
      <c r="A122" s="23" t="s">
        <v>56</v>
      </c>
      <c r="B122" s="24" t="s">
        <v>45</v>
      </c>
      <c r="C122" s="25">
        <v>40028.881000000001</v>
      </c>
      <c r="D122" s="26"/>
      <c r="E122" s="27">
        <f t="shared" si="9"/>
        <v>13199.998494950582</v>
      </c>
      <c r="F122" s="27">
        <f t="shared" si="10"/>
        <v>13200</v>
      </c>
      <c r="G122" s="27">
        <f t="shared" si="11"/>
        <v>-2.9599999834317714E-4</v>
      </c>
      <c r="H122" s="27"/>
      <c r="I122" s="27"/>
      <c r="J122" s="27">
        <f t="shared" si="16"/>
        <v>-2.9599999834317714E-4</v>
      </c>
      <c r="L122" s="27"/>
      <c r="M122" s="27"/>
      <c r="N122" s="27"/>
      <c r="O122" s="27">
        <f t="shared" ca="1" si="15"/>
        <v>1.6064827880632269E-2</v>
      </c>
      <c r="P122" s="27"/>
      <c r="Q122" s="68">
        <f t="shared" si="13"/>
        <v>25010.381000000001</v>
      </c>
    </row>
    <row r="123" spans="1:24">
      <c r="A123" s="29" t="s">
        <v>58</v>
      </c>
      <c r="B123" s="30"/>
      <c r="C123" s="28">
        <v>40112.268900000003</v>
      </c>
      <c r="D123" s="28"/>
      <c r="E123" s="1">
        <f t="shared" si="9"/>
        <v>13623.994820189333</v>
      </c>
      <c r="F123" s="1">
        <f t="shared" si="10"/>
        <v>13624</v>
      </c>
      <c r="G123" s="1">
        <f t="shared" si="11"/>
        <v>-1.0187199950451031E-3</v>
      </c>
      <c r="I123" s="1">
        <f t="shared" ref="I123:I134" si="17">G123</f>
        <v>-1.0187199950451031E-3</v>
      </c>
      <c r="Q123" s="69">
        <f t="shared" si="13"/>
        <v>25093.768900000003</v>
      </c>
    </row>
    <row r="124" spans="1:24">
      <c r="A124" s="23" t="s">
        <v>58</v>
      </c>
      <c r="B124" s="24" t="s">
        <v>45</v>
      </c>
      <c r="C124" s="25">
        <v>40112.269</v>
      </c>
      <c r="D124" s="26"/>
      <c r="E124" s="27">
        <f t="shared" si="9"/>
        <v>13623.995328651969</v>
      </c>
      <c r="F124" s="27">
        <f t="shared" si="10"/>
        <v>13624</v>
      </c>
      <c r="G124" s="27">
        <f t="shared" si="11"/>
        <v>-9.1871999757131562E-4</v>
      </c>
      <c r="H124" s="27"/>
      <c r="I124" s="1">
        <f t="shared" si="17"/>
        <v>-9.1871999757131562E-4</v>
      </c>
      <c r="J124" s="27"/>
      <c r="L124" s="27"/>
      <c r="M124" s="27"/>
      <c r="N124" s="27"/>
      <c r="O124" s="27">
        <f ca="1">+C$11+C$12*F124</f>
        <v>1.5982457248413261E-2</v>
      </c>
      <c r="P124" s="27"/>
      <c r="Q124" s="68">
        <f t="shared" si="13"/>
        <v>25093.769</v>
      </c>
    </row>
    <row r="125" spans="1:24">
      <c r="A125" s="29" t="s">
        <v>58</v>
      </c>
      <c r="B125" s="30"/>
      <c r="C125" s="28">
        <v>40114.255599999997</v>
      </c>
      <c r="D125" s="28"/>
      <c r="E125" s="1">
        <f t="shared" si="9"/>
        <v>13634.096447635871</v>
      </c>
      <c r="F125" s="1">
        <f t="shared" si="10"/>
        <v>13634</v>
      </c>
      <c r="G125" s="1">
        <f t="shared" si="11"/>
        <v>1.8968479998875409E-2</v>
      </c>
      <c r="I125" s="1">
        <f t="shared" si="17"/>
        <v>1.8968479998875409E-2</v>
      </c>
      <c r="Q125" s="69">
        <f t="shared" si="13"/>
        <v>25095.755599999997</v>
      </c>
      <c r="X125" s="27"/>
    </row>
    <row r="126" spans="1:24">
      <c r="A126" s="23" t="s">
        <v>58</v>
      </c>
      <c r="B126" s="24" t="s">
        <v>45</v>
      </c>
      <c r="C126" s="25">
        <v>40114.256000000001</v>
      </c>
      <c r="D126" s="26"/>
      <c r="E126" s="27">
        <f t="shared" si="9"/>
        <v>13634.09848148649</v>
      </c>
      <c r="F126" s="27">
        <f t="shared" si="10"/>
        <v>13634</v>
      </c>
      <c r="G126" s="27">
        <f t="shared" si="11"/>
        <v>1.9368480003322475E-2</v>
      </c>
      <c r="H126" s="27"/>
      <c r="I126" s="1">
        <f t="shared" si="17"/>
        <v>1.9368480003322475E-2</v>
      </c>
      <c r="J126" s="27"/>
      <c r="L126" s="27"/>
      <c r="M126" s="27"/>
      <c r="N126" s="27"/>
      <c r="O126" s="27">
        <f ca="1">+C$11+C$12*F126</f>
        <v>1.5980514544823188E-2</v>
      </c>
      <c r="P126" s="27"/>
      <c r="Q126" s="68">
        <f t="shared" si="13"/>
        <v>25095.756000000001</v>
      </c>
    </row>
    <row r="127" spans="1:24">
      <c r="A127" s="23" t="s">
        <v>58</v>
      </c>
      <c r="B127" s="24" t="s">
        <v>45</v>
      </c>
      <c r="C127" s="25">
        <v>40123.281999999999</v>
      </c>
      <c r="D127" s="26"/>
      <c r="E127" s="27">
        <f t="shared" si="9"/>
        <v>13679.992320180163</v>
      </c>
      <c r="F127" s="27">
        <f t="shared" si="10"/>
        <v>13680</v>
      </c>
      <c r="G127" s="27">
        <f t="shared" si="11"/>
        <v>-1.5103999976417981E-3</v>
      </c>
      <c r="H127" s="27"/>
      <c r="I127" s="1">
        <f t="shared" si="17"/>
        <v>-1.5103999976417981E-3</v>
      </c>
      <c r="J127" s="27"/>
      <c r="L127" s="27"/>
      <c r="M127" s="27"/>
      <c r="N127" s="27"/>
      <c r="O127" s="27">
        <f ca="1">+C$11+C$12*F127</f>
        <v>1.5971578108308862E-2</v>
      </c>
      <c r="P127" s="27"/>
      <c r="Q127" s="68">
        <f t="shared" si="13"/>
        <v>25104.781999999999</v>
      </c>
    </row>
    <row r="128" spans="1:24">
      <c r="A128" s="29" t="s">
        <v>58</v>
      </c>
      <c r="B128" s="30"/>
      <c r="C128" s="28">
        <v>40123.282200000001</v>
      </c>
      <c r="D128" s="28"/>
      <c r="E128" s="1">
        <f t="shared" si="9"/>
        <v>13679.993337105472</v>
      </c>
      <c r="F128" s="1">
        <f t="shared" si="10"/>
        <v>13680</v>
      </c>
      <c r="G128" s="1">
        <f t="shared" si="11"/>
        <v>-1.3103999954182655E-3</v>
      </c>
      <c r="I128" s="1">
        <f t="shared" si="17"/>
        <v>-1.3103999954182655E-3</v>
      </c>
      <c r="Q128" s="69">
        <f t="shared" si="13"/>
        <v>25104.782200000001</v>
      </c>
      <c r="X128" s="27"/>
    </row>
    <row r="129" spans="1:24">
      <c r="A129" s="29" t="s">
        <v>58</v>
      </c>
      <c r="B129" s="30"/>
      <c r="C129" s="28">
        <v>40151.210500000001</v>
      </c>
      <c r="D129" s="28"/>
      <c r="E129" s="1">
        <f t="shared" si="9"/>
        <v>13821.998311090487</v>
      </c>
      <c r="F129" s="1">
        <f t="shared" si="10"/>
        <v>13822</v>
      </c>
      <c r="G129" s="1">
        <f t="shared" si="11"/>
        <v>-3.3215999428648502E-4</v>
      </c>
      <c r="I129" s="1">
        <f t="shared" si="17"/>
        <v>-3.3215999428648502E-4</v>
      </c>
      <c r="Q129" s="69">
        <f t="shared" si="13"/>
        <v>25132.710500000001</v>
      </c>
    </row>
    <row r="130" spans="1:24">
      <c r="A130" s="23" t="s">
        <v>58</v>
      </c>
      <c r="B130" s="24" t="s">
        <v>45</v>
      </c>
      <c r="C130" s="25">
        <v>40151.211000000003</v>
      </c>
      <c r="D130" s="26"/>
      <c r="E130" s="27">
        <f t="shared" si="9"/>
        <v>13822.000853403741</v>
      </c>
      <c r="F130" s="27">
        <f t="shared" si="10"/>
        <v>13822</v>
      </c>
      <c r="G130" s="27">
        <f t="shared" si="11"/>
        <v>1.6784000763436779E-4</v>
      </c>
      <c r="H130" s="27"/>
      <c r="I130" s="1">
        <f t="shared" si="17"/>
        <v>1.6784000763436779E-4</v>
      </c>
      <c r="J130" s="27"/>
      <c r="L130" s="27"/>
      <c r="M130" s="27"/>
      <c r="N130" s="27"/>
      <c r="O130" s="27">
        <f ca="1">+C$11+C$12*F130</f>
        <v>1.5943991717329853E-2</v>
      </c>
      <c r="P130" s="27"/>
      <c r="Q130" s="68">
        <f t="shared" si="13"/>
        <v>25132.711000000003</v>
      </c>
    </row>
    <row r="131" spans="1:24">
      <c r="A131" s="23" t="s">
        <v>58</v>
      </c>
      <c r="B131" s="24" t="s">
        <v>45</v>
      </c>
      <c r="C131" s="25">
        <v>40152.195</v>
      </c>
      <c r="D131" s="26"/>
      <c r="E131" s="27">
        <f t="shared" si="9"/>
        <v>13827.004125869333</v>
      </c>
      <c r="F131" s="27">
        <f t="shared" si="10"/>
        <v>13827</v>
      </c>
      <c r="G131" s="27">
        <f t="shared" si="11"/>
        <v>8.114400043268688E-4</v>
      </c>
      <c r="H131" s="27"/>
      <c r="I131" s="1">
        <f t="shared" si="17"/>
        <v>8.114400043268688E-4</v>
      </c>
      <c r="J131" s="27"/>
      <c r="L131" s="27"/>
      <c r="M131" s="27"/>
      <c r="N131" s="27"/>
      <c r="O131" s="27">
        <f ca="1">+C$11+C$12*F131</f>
        <v>1.594302036553482E-2</v>
      </c>
      <c r="P131" s="27"/>
      <c r="Q131" s="68">
        <f t="shared" si="13"/>
        <v>25133.695</v>
      </c>
    </row>
    <row r="132" spans="1:24">
      <c r="A132" s="29" t="s">
        <v>58</v>
      </c>
      <c r="B132" s="30"/>
      <c r="C132" s="28">
        <v>40152.195200000002</v>
      </c>
      <c r="D132" s="28"/>
      <c r="E132" s="1">
        <f t="shared" si="9"/>
        <v>13827.005142794642</v>
      </c>
      <c r="F132" s="1">
        <f t="shared" si="10"/>
        <v>13827</v>
      </c>
      <c r="G132" s="1">
        <f t="shared" si="11"/>
        <v>1.0114400065504014E-3</v>
      </c>
      <c r="I132" s="1">
        <f t="shared" si="17"/>
        <v>1.0114400065504014E-3</v>
      </c>
      <c r="Q132" s="69">
        <f t="shared" si="13"/>
        <v>25133.695200000002</v>
      </c>
      <c r="X132" s="27"/>
    </row>
    <row r="133" spans="1:24">
      <c r="A133" s="23" t="s">
        <v>58</v>
      </c>
      <c r="B133" s="24" t="s">
        <v>45</v>
      </c>
      <c r="C133" s="25">
        <v>40153.177000000003</v>
      </c>
      <c r="D133" s="26"/>
      <c r="E133" s="27">
        <f t="shared" si="9"/>
        <v>13831.997229081981</v>
      </c>
      <c r="F133" s="27">
        <f t="shared" si="10"/>
        <v>13832</v>
      </c>
      <c r="G133" s="27">
        <f t="shared" si="11"/>
        <v>-5.449599921121262E-4</v>
      </c>
      <c r="H133" s="27"/>
      <c r="I133" s="1">
        <f t="shared" si="17"/>
        <v>-5.449599921121262E-4</v>
      </c>
      <c r="J133" s="27"/>
      <c r="L133" s="27"/>
      <c r="M133" s="27"/>
      <c r="N133" s="27"/>
      <c r="O133" s="27">
        <f ca="1">+C$11+C$12*F133</f>
        <v>1.5942049013739783E-2</v>
      </c>
      <c r="P133" s="27"/>
      <c r="Q133" s="68">
        <f t="shared" si="13"/>
        <v>25134.677000000003</v>
      </c>
    </row>
    <row r="134" spans="1:24">
      <c r="A134" s="29" t="s">
        <v>58</v>
      </c>
      <c r="B134" s="30"/>
      <c r="C134" s="28">
        <v>40153.177300000003</v>
      </c>
      <c r="D134" s="28"/>
      <c r="E134" s="1">
        <f t="shared" si="9"/>
        <v>13831.998754469925</v>
      </c>
      <c r="F134" s="1">
        <f t="shared" si="10"/>
        <v>13832</v>
      </c>
      <c r="G134" s="1">
        <f t="shared" si="11"/>
        <v>-2.4495999241480604E-4</v>
      </c>
      <c r="I134" s="1">
        <f t="shared" si="17"/>
        <v>-2.4495999241480604E-4</v>
      </c>
      <c r="Q134" s="69">
        <f t="shared" si="13"/>
        <v>25134.677300000003</v>
      </c>
      <c r="X134" s="27"/>
    </row>
    <row r="135" spans="1:24">
      <c r="A135" s="23" t="s">
        <v>57</v>
      </c>
      <c r="B135" s="24" t="s">
        <v>45</v>
      </c>
      <c r="C135" s="25">
        <v>40447.396999999997</v>
      </c>
      <c r="D135" s="26"/>
      <c r="E135" s="27">
        <f t="shared" si="9"/>
        <v>15327.996034804879</v>
      </c>
      <c r="F135" s="27">
        <f t="shared" si="10"/>
        <v>15328</v>
      </c>
      <c r="G135" s="27">
        <f t="shared" si="11"/>
        <v>-7.7983999653952196E-4</v>
      </c>
      <c r="H135" s="27"/>
      <c r="I135" s="27"/>
      <c r="J135" s="27"/>
      <c r="L135" s="27"/>
      <c r="M135" s="27"/>
      <c r="N135" s="27">
        <f>G135</f>
        <v>-7.7983999653952196E-4</v>
      </c>
      <c r="O135" s="27">
        <f ca="1">+C$11+C$12*F135</f>
        <v>1.5651420556665165E-2</v>
      </c>
      <c r="P135" s="27"/>
      <c r="Q135" s="68">
        <f t="shared" si="13"/>
        <v>25428.896999999997</v>
      </c>
    </row>
    <row r="136" spans="1:24">
      <c r="A136" s="23" t="s">
        <v>57</v>
      </c>
      <c r="B136" s="24" t="s">
        <v>45</v>
      </c>
      <c r="C136" s="25">
        <v>40447.398000000001</v>
      </c>
      <c r="D136" s="26"/>
      <c r="E136" s="27">
        <f t="shared" si="9"/>
        <v>15328.001119431388</v>
      </c>
      <c r="F136" s="27">
        <f t="shared" si="10"/>
        <v>15328</v>
      </c>
      <c r="G136" s="27">
        <f t="shared" si="11"/>
        <v>2.2016000730218366E-4</v>
      </c>
      <c r="H136" s="27"/>
      <c r="I136" s="27"/>
      <c r="J136" s="27"/>
      <c r="L136" s="27"/>
      <c r="M136" s="27"/>
      <c r="N136" s="27">
        <f>G136</f>
        <v>2.2016000730218366E-4</v>
      </c>
      <c r="O136" s="27">
        <f ca="1">+C$11+C$12*F136</f>
        <v>1.5651420556665165E-2</v>
      </c>
      <c r="P136" s="27"/>
      <c r="Q136" s="68">
        <f t="shared" si="13"/>
        <v>25428.898000000001</v>
      </c>
    </row>
    <row r="137" spans="1:24">
      <c r="A137" s="23" t="s">
        <v>57</v>
      </c>
      <c r="B137" s="24" t="s">
        <v>45</v>
      </c>
      <c r="C137" s="25">
        <v>40447.398999999998</v>
      </c>
      <c r="D137" s="26"/>
      <c r="E137" s="27">
        <f t="shared" si="9"/>
        <v>15328.006204057861</v>
      </c>
      <c r="F137" s="27">
        <f t="shared" si="10"/>
        <v>15328</v>
      </c>
      <c r="G137" s="27">
        <f t="shared" si="11"/>
        <v>1.2201600038679317E-3</v>
      </c>
      <c r="H137" s="27"/>
      <c r="I137" s="27"/>
      <c r="J137" s="27"/>
      <c r="L137" s="27"/>
      <c r="M137" s="27"/>
      <c r="N137" s="27">
        <f>G137</f>
        <v>1.2201600038679317E-3</v>
      </c>
      <c r="O137" s="27">
        <f ca="1">+C$11+C$12*F137</f>
        <v>1.5651420556665165E-2</v>
      </c>
      <c r="P137" s="27"/>
      <c r="Q137" s="68">
        <f t="shared" si="13"/>
        <v>25428.898999999998</v>
      </c>
    </row>
    <row r="138" spans="1:24">
      <c r="A138" s="31" t="s">
        <v>59</v>
      </c>
      <c r="B138" s="30"/>
      <c r="C138" s="28">
        <v>40600.605000000003</v>
      </c>
      <c r="D138" s="28" t="s">
        <v>34</v>
      </c>
      <c r="E138" s="1">
        <f t="shared" si="9"/>
        <v>16107.001489998978</v>
      </c>
      <c r="F138" s="1">
        <f t="shared" si="10"/>
        <v>16107</v>
      </c>
      <c r="G138" s="1">
        <f t="shared" si="11"/>
        <v>2.9304000781849027E-4</v>
      </c>
      <c r="H138" s="1">
        <f>G138</f>
        <v>2.9304000781849027E-4</v>
      </c>
      <c r="Q138" s="69">
        <f t="shared" si="13"/>
        <v>25582.105000000003</v>
      </c>
      <c r="X138" s="27"/>
    </row>
    <row r="139" spans="1:24">
      <c r="A139" s="31" t="s">
        <v>59</v>
      </c>
      <c r="B139" s="30"/>
      <c r="C139" s="28">
        <v>40653.506000000001</v>
      </c>
      <c r="D139" s="28" t="s">
        <v>34</v>
      </c>
      <c r="E139" s="1">
        <f t="shared" si="9"/>
        <v>16375.983315916814</v>
      </c>
      <c r="F139" s="1">
        <f t="shared" si="10"/>
        <v>16376</v>
      </c>
      <c r="G139" s="1">
        <f t="shared" si="11"/>
        <v>-3.2812799981911667E-3</v>
      </c>
      <c r="H139" s="1">
        <f>G139</f>
        <v>-3.2812799981911667E-3</v>
      </c>
      <c r="Q139" s="69">
        <f t="shared" si="13"/>
        <v>25635.006000000001</v>
      </c>
    </row>
    <row r="140" spans="1:24">
      <c r="A140" s="31" t="s">
        <v>59</v>
      </c>
      <c r="B140" s="30"/>
      <c r="C140" s="28">
        <v>40656.455000000002</v>
      </c>
      <c r="D140" s="28" t="s">
        <v>34</v>
      </c>
      <c r="E140" s="1">
        <f t="shared" si="9"/>
        <v>16390.977879434176</v>
      </c>
      <c r="F140" s="1">
        <f t="shared" si="10"/>
        <v>16391</v>
      </c>
      <c r="G140" s="1">
        <f t="shared" si="11"/>
        <v>-4.3504799978109077E-3</v>
      </c>
      <c r="H140" s="1">
        <f>G140</f>
        <v>-4.3504799978109077E-3</v>
      </c>
      <c r="Q140" s="69">
        <f t="shared" si="13"/>
        <v>25637.955000000002</v>
      </c>
    </row>
    <row r="141" spans="1:24">
      <c r="A141" s="31" t="s">
        <v>60</v>
      </c>
      <c r="B141" s="30"/>
      <c r="C141" s="28">
        <v>40777.411699999997</v>
      </c>
      <c r="D141" s="28" t="s">
        <v>35</v>
      </c>
      <c r="E141" s="1">
        <f t="shared" si="9"/>
        <v>17005.997520329354</v>
      </c>
      <c r="F141" s="1">
        <f t="shared" si="10"/>
        <v>17006</v>
      </c>
      <c r="G141" s="1">
        <f t="shared" si="11"/>
        <v>-4.8768000124255195E-4</v>
      </c>
      <c r="J141" s="1">
        <f>G141</f>
        <v>-4.8768000124255195E-4</v>
      </c>
      <c r="Q141" s="69">
        <f t="shared" si="13"/>
        <v>25758.911699999997</v>
      </c>
      <c r="X141" s="27"/>
    </row>
    <row r="142" spans="1:24">
      <c r="A142" s="23" t="s">
        <v>60</v>
      </c>
      <c r="B142" s="24" t="s">
        <v>45</v>
      </c>
      <c r="C142" s="25">
        <v>40777.411999999997</v>
      </c>
      <c r="D142" s="26"/>
      <c r="E142" s="27">
        <f t="shared" si="9"/>
        <v>17005.999045717297</v>
      </c>
      <c r="F142" s="27">
        <f t="shared" si="10"/>
        <v>17006</v>
      </c>
      <c r="G142" s="27">
        <f t="shared" si="11"/>
        <v>-1.8768000154523179E-4</v>
      </c>
      <c r="H142" s="27"/>
      <c r="I142" s="27"/>
      <c r="J142" s="27">
        <f>G142</f>
        <v>-1.8768000154523179E-4</v>
      </c>
      <c r="L142" s="27"/>
      <c r="M142" s="27"/>
      <c r="N142" s="27"/>
      <c r="O142" s="27">
        <f ca="1">+C$11+C$12*F142</f>
        <v>1.5325434894251255E-2</v>
      </c>
      <c r="P142" s="27"/>
      <c r="Q142" s="68">
        <f t="shared" si="13"/>
        <v>25758.911999999997</v>
      </c>
      <c r="X142" s="27"/>
    </row>
    <row r="143" spans="1:24">
      <c r="A143" s="31" t="s">
        <v>60</v>
      </c>
      <c r="B143" s="30"/>
      <c r="C143" s="28">
        <v>40779.377899999999</v>
      </c>
      <c r="D143" s="28" t="s">
        <v>35</v>
      </c>
      <c r="E143" s="1">
        <f t="shared" si="9"/>
        <v>17015.994912932903</v>
      </c>
      <c r="F143" s="1">
        <f t="shared" si="10"/>
        <v>17016</v>
      </c>
      <c r="G143" s="1">
        <f t="shared" si="11"/>
        <v>-1.0004799987655133E-3</v>
      </c>
      <c r="J143" s="1">
        <f>G143</f>
        <v>-1.0004799987655133E-3</v>
      </c>
      <c r="Q143" s="69">
        <f t="shared" si="13"/>
        <v>25760.877899999999</v>
      </c>
      <c r="X143" s="27"/>
    </row>
    <row r="144" spans="1:24">
      <c r="A144" s="23" t="s">
        <v>60</v>
      </c>
      <c r="B144" s="24" t="s">
        <v>45</v>
      </c>
      <c r="C144" s="25">
        <v>40779.377999999997</v>
      </c>
      <c r="D144" s="26"/>
      <c r="E144" s="27">
        <f t="shared" si="9"/>
        <v>17015.995421395539</v>
      </c>
      <c r="F144" s="27">
        <f t="shared" si="10"/>
        <v>17016</v>
      </c>
      <c r="G144" s="27">
        <f t="shared" si="11"/>
        <v>-9.0048000129172578E-4</v>
      </c>
      <c r="H144" s="27"/>
      <c r="I144" s="27"/>
      <c r="J144" s="1">
        <f>G144</f>
        <v>-9.0048000129172578E-4</v>
      </c>
      <c r="L144" s="27"/>
      <c r="M144" s="27"/>
      <c r="N144" s="27"/>
      <c r="O144" s="27">
        <f t="shared" ref="O144:O160" ca="1" si="18">+C$11+C$12*F144</f>
        <v>1.5323492190661184E-2</v>
      </c>
      <c r="P144" s="27"/>
      <c r="Q144" s="68">
        <f t="shared" si="13"/>
        <v>25760.877999999997</v>
      </c>
    </row>
    <row r="145" spans="1:17">
      <c r="A145" s="23" t="s">
        <v>61</v>
      </c>
      <c r="B145" s="24" t="s">
        <v>45</v>
      </c>
      <c r="C145" s="25">
        <v>40826.394</v>
      </c>
      <c r="D145" s="26"/>
      <c r="E145" s="27">
        <f t="shared" si="9"/>
        <v>17255.054220423048</v>
      </c>
      <c r="F145" s="27">
        <f t="shared" si="10"/>
        <v>17255</v>
      </c>
      <c r="G145" s="27">
        <f t="shared" si="11"/>
        <v>1.0663600005500484E-2</v>
      </c>
      <c r="H145" s="27"/>
      <c r="I145" s="27">
        <f>G145</f>
        <v>1.0663600005500484E-2</v>
      </c>
      <c r="J145" s="27"/>
      <c r="L145" s="27"/>
      <c r="M145" s="27"/>
      <c r="O145" s="27">
        <f t="shared" ca="1" si="18"/>
        <v>1.5277061574858487E-2</v>
      </c>
      <c r="P145" s="27"/>
      <c r="Q145" s="68">
        <f t="shared" si="13"/>
        <v>25807.894</v>
      </c>
    </row>
    <row r="146" spans="1:17">
      <c r="A146" s="23" t="s">
        <v>61</v>
      </c>
      <c r="B146" s="24" t="s">
        <v>45</v>
      </c>
      <c r="C146" s="25">
        <v>40826.394999999997</v>
      </c>
      <c r="D146" s="26"/>
      <c r="E146" s="27">
        <f t="shared" si="9"/>
        <v>17255.059305049523</v>
      </c>
      <c r="F146" s="27">
        <f t="shared" si="10"/>
        <v>17255</v>
      </c>
      <c r="G146" s="27">
        <f t="shared" si="11"/>
        <v>1.1663600002066232E-2</v>
      </c>
      <c r="H146" s="27"/>
      <c r="I146" s="27">
        <f>G146</f>
        <v>1.1663600002066232E-2</v>
      </c>
      <c r="J146" s="27"/>
      <c r="L146" s="27"/>
      <c r="M146" s="27"/>
      <c r="O146" s="27">
        <f t="shared" ca="1" si="18"/>
        <v>1.5277061574858487E-2</v>
      </c>
      <c r="P146" s="27"/>
      <c r="Q146" s="68">
        <f t="shared" si="13"/>
        <v>25807.894999999997</v>
      </c>
    </row>
    <row r="147" spans="1:17">
      <c r="A147" s="23" t="s">
        <v>61</v>
      </c>
      <c r="B147" s="24" t="s">
        <v>45</v>
      </c>
      <c r="C147" s="25">
        <v>40826.396000000001</v>
      </c>
      <c r="D147" s="26"/>
      <c r="E147" s="27">
        <f t="shared" si="9"/>
        <v>17255.06438967603</v>
      </c>
      <c r="F147" s="27">
        <f t="shared" si="10"/>
        <v>17255</v>
      </c>
      <c r="G147" s="27">
        <f t="shared" si="11"/>
        <v>1.2663600005907938E-2</v>
      </c>
      <c r="H147" s="27"/>
      <c r="I147" s="27">
        <f>G147</f>
        <v>1.2663600005907938E-2</v>
      </c>
      <c r="J147" s="27"/>
      <c r="L147" s="27"/>
      <c r="M147" s="27"/>
      <c r="O147" s="27">
        <f t="shared" ca="1" si="18"/>
        <v>1.5277061574858487E-2</v>
      </c>
      <c r="P147" s="27"/>
      <c r="Q147" s="68">
        <f t="shared" si="13"/>
        <v>25807.896000000001</v>
      </c>
    </row>
    <row r="148" spans="1:17">
      <c r="A148" s="23" t="s">
        <v>61</v>
      </c>
      <c r="B148" s="24" t="s">
        <v>45</v>
      </c>
      <c r="C148" s="25">
        <v>40826.396999999997</v>
      </c>
      <c r="D148" s="26"/>
      <c r="E148" s="27">
        <f t="shared" si="9"/>
        <v>17255.069474302501</v>
      </c>
      <c r="F148" s="27">
        <f t="shared" si="10"/>
        <v>17255</v>
      </c>
      <c r="G148" s="27">
        <f t="shared" si="11"/>
        <v>1.3663600002473686E-2</v>
      </c>
      <c r="H148" s="27"/>
      <c r="I148" s="27">
        <f>G148</f>
        <v>1.3663600002473686E-2</v>
      </c>
      <c r="J148" s="27"/>
      <c r="L148" s="27"/>
      <c r="M148" s="27"/>
      <c r="O148" s="27">
        <f t="shared" ca="1" si="18"/>
        <v>1.5277061574858487E-2</v>
      </c>
      <c r="P148" s="27"/>
      <c r="Q148" s="68">
        <f t="shared" si="13"/>
        <v>25807.896999999997</v>
      </c>
    </row>
    <row r="149" spans="1:17">
      <c r="A149" s="23" t="s">
        <v>62</v>
      </c>
      <c r="B149" s="24" t="s">
        <v>45</v>
      </c>
      <c r="C149" s="25">
        <v>40978.999499999998</v>
      </c>
      <c r="D149" s="26"/>
      <c r="E149" s="27">
        <f t="shared" ref="E149:E212" si="19">+(C149-C$7)/C$8</f>
        <v>18030.99618815722</v>
      </c>
      <c r="F149" s="27">
        <f t="shared" ref="F149:F212" si="20">ROUND(2*E149,0)/2</f>
        <v>18031</v>
      </c>
      <c r="G149" s="27">
        <f t="shared" ref="G149:G212" si="21">+C149-(C$7+F149*C$8)</f>
        <v>-7.4968000262742862E-4</v>
      </c>
      <c r="H149" s="27"/>
      <c r="J149" s="27">
        <f>G149</f>
        <v>-7.4968000262742862E-4</v>
      </c>
      <c r="L149" s="27"/>
      <c r="M149" s="27"/>
      <c r="O149" s="27">
        <f t="shared" ca="1" si="18"/>
        <v>1.512630777626898E-2</v>
      </c>
      <c r="P149" s="27"/>
      <c r="Q149" s="68">
        <f t="shared" ref="Q149:Q212" si="22">+C149-15018.5</f>
        <v>25960.499499999998</v>
      </c>
    </row>
    <row r="150" spans="1:17">
      <c r="A150" s="23" t="s">
        <v>62</v>
      </c>
      <c r="B150" s="24" t="s">
        <v>45</v>
      </c>
      <c r="C150" s="25">
        <v>41032.887699999999</v>
      </c>
      <c r="D150" s="26"/>
      <c r="E150" s="27">
        <f t="shared" si="19"/>
        <v>18304.997557345447</v>
      </c>
      <c r="F150" s="27">
        <f t="shared" si="20"/>
        <v>18305</v>
      </c>
      <c r="G150" s="27">
        <f t="shared" si="21"/>
        <v>-4.8039999819593504E-4</v>
      </c>
      <c r="H150" s="27"/>
      <c r="J150" s="27">
        <f>G150</f>
        <v>-4.8039999819593504E-4</v>
      </c>
      <c r="L150" s="27"/>
      <c r="M150" s="27"/>
      <c r="O150" s="27">
        <f t="shared" ca="1" si="18"/>
        <v>1.5073077697901035E-2</v>
      </c>
      <c r="P150" s="27"/>
      <c r="Q150" s="68">
        <f t="shared" si="22"/>
        <v>26014.387699999999</v>
      </c>
    </row>
    <row r="151" spans="1:17">
      <c r="A151" s="23" t="s">
        <v>62</v>
      </c>
      <c r="B151" s="24" t="s">
        <v>45</v>
      </c>
      <c r="C151" s="25">
        <v>41033.871099999997</v>
      </c>
      <c r="D151" s="26"/>
      <c r="E151" s="27">
        <f t="shared" si="19"/>
        <v>18309.997779035148</v>
      </c>
      <c r="F151" s="27">
        <f t="shared" si="20"/>
        <v>18310</v>
      </c>
      <c r="G151" s="27">
        <f t="shared" si="21"/>
        <v>-4.3680000089807436E-4</v>
      </c>
      <c r="H151" s="27"/>
      <c r="J151" s="27">
        <f>G151</f>
        <v>-4.3680000089807436E-4</v>
      </c>
      <c r="L151" s="27"/>
      <c r="M151" s="27"/>
      <c r="O151" s="27">
        <f t="shared" ca="1" si="18"/>
        <v>1.5072106346106E-2</v>
      </c>
      <c r="P151" s="27"/>
      <c r="Q151" s="68">
        <f t="shared" si="22"/>
        <v>26015.371099999997</v>
      </c>
    </row>
    <row r="152" spans="1:17">
      <c r="A152" s="23" t="s">
        <v>62</v>
      </c>
      <c r="B152" s="24" t="s">
        <v>45</v>
      </c>
      <c r="C152" s="25">
        <v>41034.854299999999</v>
      </c>
      <c r="D152" s="26"/>
      <c r="E152" s="27">
        <f t="shared" si="19"/>
        <v>18314.996983799578</v>
      </c>
      <c r="F152" s="27">
        <f t="shared" si="20"/>
        <v>18315</v>
      </c>
      <c r="G152" s="27">
        <f t="shared" si="21"/>
        <v>-5.9319999854778871E-4</v>
      </c>
      <c r="H152" s="27"/>
      <c r="J152" s="27">
        <f>G152</f>
        <v>-5.9319999854778871E-4</v>
      </c>
      <c r="L152" s="27"/>
      <c r="M152" s="27"/>
      <c r="O152" s="27">
        <f t="shared" ca="1" si="18"/>
        <v>1.5071134994310963E-2</v>
      </c>
      <c r="P152" s="27"/>
      <c r="Q152" s="68">
        <f t="shared" si="22"/>
        <v>26016.354299999999</v>
      </c>
    </row>
    <row r="153" spans="1:17">
      <c r="A153" s="23" t="s">
        <v>62</v>
      </c>
      <c r="B153" s="24" t="s">
        <v>45</v>
      </c>
      <c r="C153" s="25">
        <v>41038.786500000002</v>
      </c>
      <c r="D153" s="26"/>
      <c r="E153" s="27">
        <f t="shared" si="19"/>
        <v>18334.990752081365</v>
      </c>
      <c r="F153" s="27">
        <f t="shared" si="20"/>
        <v>18335</v>
      </c>
      <c r="G153" s="27">
        <f t="shared" si="21"/>
        <v>-1.8187999958172441E-3</v>
      </c>
      <c r="H153" s="27"/>
      <c r="J153" s="27">
        <f>G153</f>
        <v>-1.8187999958172441E-3</v>
      </c>
      <c r="L153" s="27"/>
      <c r="M153" s="27"/>
      <c r="O153" s="27">
        <f t="shared" ca="1" si="18"/>
        <v>1.5067249587130821E-2</v>
      </c>
      <c r="P153" s="27"/>
      <c r="Q153" s="68">
        <f t="shared" si="22"/>
        <v>26020.286500000002</v>
      </c>
    </row>
    <row r="154" spans="1:17">
      <c r="A154" s="23" t="s">
        <v>63</v>
      </c>
      <c r="B154" s="24" t="s">
        <v>45</v>
      </c>
      <c r="C154" s="25">
        <v>41119.425999999999</v>
      </c>
      <c r="D154" s="26"/>
      <c r="E154" s="27">
        <f t="shared" si="19"/>
        <v>18745.012489876521</v>
      </c>
      <c r="F154" s="27">
        <f t="shared" si="20"/>
        <v>18745</v>
      </c>
      <c r="G154" s="27">
        <f t="shared" si="21"/>
        <v>2.4564000050304458E-3</v>
      </c>
      <c r="H154" s="27"/>
      <c r="I154" s="27">
        <f>G154</f>
        <v>2.4564000050304458E-3</v>
      </c>
      <c r="J154" s="27"/>
      <c r="L154" s="27"/>
      <c r="M154" s="27"/>
      <c r="O154" s="27">
        <f t="shared" ca="1" si="18"/>
        <v>1.4987598739937911E-2</v>
      </c>
      <c r="P154" s="27"/>
      <c r="Q154" s="68">
        <f t="shared" si="22"/>
        <v>26100.925999999999</v>
      </c>
    </row>
    <row r="155" spans="1:17">
      <c r="A155" s="23" t="s">
        <v>63</v>
      </c>
      <c r="B155" s="24" t="s">
        <v>45</v>
      </c>
      <c r="C155" s="25">
        <v>41119.427100000001</v>
      </c>
      <c r="D155" s="26"/>
      <c r="E155" s="27">
        <f t="shared" si="19"/>
        <v>18745.018082965667</v>
      </c>
      <c r="F155" s="27">
        <f t="shared" si="20"/>
        <v>18745</v>
      </c>
      <c r="G155" s="27">
        <f t="shared" si="21"/>
        <v>3.5564000063459389E-3</v>
      </c>
      <c r="H155" s="27"/>
      <c r="I155" s="27"/>
      <c r="J155" s="27">
        <f>G155</f>
        <v>3.5564000063459389E-3</v>
      </c>
      <c r="L155" s="27"/>
      <c r="M155" s="27"/>
      <c r="N155" s="27"/>
      <c r="O155" s="27">
        <f t="shared" ca="1" si="18"/>
        <v>1.4987598739937911E-2</v>
      </c>
      <c r="P155" s="27"/>
      <c r="Q155" s="68">
        <f t="shared" si="22"/>
        <v>26100.927100000001</v>
      </c>
    </row>
    <row r="156" spans="1:17">
      <c r="A156" s="23" t="s">
        <v>63</v>
      </c>
      <c r="B156" s="24" t="s">
        <v>45</v>
      </c>
      <c r="C156" s="25">
        <v>41130.439700000003</v>
      </c>
      <c r="D156" s="26"/>
      <c r="E156" s="27">
        <f t="shared" si="19"/>
        <v>18801.01304064328</v>
      </c>
      <c r="F156" s="27">
        <f t="shared" si="20"/>
        <v>18801</v>
      </c>
      <c r="G156" s="27">
        <f t="shared" si="21"/>
        <v>2.5647200091043487E-3</v>
      </c>
      <c r="H156" s="27"/>
      <c r="I156" s="27"/>
      <c r="J156" s="27">
        <f>G156</f>
        <v>2.5647200091043487E-3</v>
      </c>
      <c r="L156" s="27"/>
      <c r="M156" s="27"/>
      <c r="N156" s="27"/>
      <c r="O156" s="27">
        <f t="shared" ca="1" si="18"/>
        <v>1.4976719599833514E-2</v>
      </c>
      <c r="P156" s="27"/>
      <c r="Q156" s="68">
        <f t="shared" si="22"/>
        <v>26111.939700000003</v>
      </c>
    </row>
    <row r="157" spans="1:17">
      <c r="A157" s="23" t="s">
        <v>63</v>
      </c>
      <c r="B157" s="24" t="s">
        <v>45</v>
      </c>
      <c r="C157" s="25">
        <v>41130.44</v>
      </c>
      <c r="D157" s="26"/>
      <c r="E157" s="27">
        <f t="shared" si="19"/>
        <v>18801.014566031223</v>
      </c>
      <c r="F157" s="27">
        <f t="shared" si="20"/>
        <v>18801</v>
      </c>
      <c r="G157" s="27">
        <f t="shared" si="21"/>
        <v>2.8647200088016689E-3</v>
      </c>
      <c r="H157" s="27"/>
      <c r="I157" s="27"/>
      <c r="J157" s="27"/>
      <c r="L157" s="27"/>
      <c r="M157" s="27"/>
      <c r="N157" s="27">
        <f>G157</f>
        <v>2.8647200088016689E-3</v>
      </c>
      <c r="O157" s="27">
        <f t="shared" ca="1" si="18"/>
        <v>1.4976719599833514E-2</v>
      </c>
      <c r="P157" s="27"/>
      <c r="Q157" s="68">
        <f t="shared" si="22"/>
        <v>26111.940000000002</v>
      </c>
    </row>
    <row r="158" spans="1:17">
      <c r="A158" s="23" t="s">
        <v>63</v>
      </c>
      <c r="B158" s="24" t="s">
        <v>45</v>
      </c>
      <c r="C158" s="25">
        <v>41157.392399999997</v>
      </c>
      <c r="D158" s="26"/>
      <c r="E158" s="27">
        <f t="shared" si="19"/>
        <v>18938.057453025169</v>
      </c>
      <c r="F158" s="27">
        <f t="shared" si="20"/>
        <v>18938</v>
      </c>
      <c r="G158" s="27">
        <f t="shared" si="21"/>
        <v>1.1299359997792635E-2</v>
      </c>
      <c r="H158" s="27"/>
      <c r="I158" s="27"/>
      <c r="J158" s="27">
        <f>G158</f>
        <v>1.1299359997792635E-2</v>
      </c>
      <c r="L158" s="27"/>
      <c r="M158" s="27"/>
      <c r="N158" s="27"/>
      <c r="O158" s="27">
        <f t="shared" ca="1" si="18"/>
        <v>1.4950104560649541E-2</v>
      </c>
      <c r="P158" s="27"/>
      <c r="Q158" s="68">
        <f t="shared" si="22"/>
        <v>26138.892399999997</v>
      </c>
    </row>
    <row r="159" spans="1:17">
      <c r="A159" s="23" t="s">
        <v>63</v>
      </c>
      <c r="B159" s="24" t="s">
        <v>45</v>
      </c>
      <c r="C159" s="25">
        <v>41157.393400000001</v>
      </c>
      <c r="D159" s="26"/>
      <c r="E159" s="27">
        <f t="shared" si="19"/>
        <v>18938.06253765168</v>
      </c>
      <c r="F159" s="27">
        <f t="shared" si="20"/>
        <v>18938</v>
      </c>
      <c r="G159" s="27">
        <f t="shared" si="21"/>
        <v>1.2299360001634341E-2</v>
      </c>
      <c r="H159" s="27"/>
      <c r="I159" s="27"/>
      <c r="J159" s="27">
        <f>G159</f>
        <v>1.2299360001634341E-2</v>
      </c>
      <c r="L159" s="27"/>
      <c r="M159" s="27"/>
      <c r="N159" s="27"/>
      <c r="O159" s="27">
        <f t="shared" ca="1" si="18"/>
        <v>1.4950104560649541E-2</v>
      </c>
      <c r="P159" s="27"/>
      <c r="Q159" s="68">
        <f t="shared" si="22"/>
        <v>26138.893400000001</v>
      </c>
    </row>
    <row r="160" spans="1:17">
      <c r="A160" s="23" t="s">
        <v>63</v>
      </c>
      <c r="B160" s="24" t="s">
        <v>45</v>
      </c>
      <c r="C160" s="25">
        <v>41157.3946</v>
      </c>
      <c r="D160" s="26"/>
      <c r="E160" s="27">
        <f t="shared" si="19"/>
        <v>18938.068639203459</v>
      </c>
      <c r="F160" s="27">
        <f t="shared" si="20"/>
        <v>18938</v>
      </c>
      <c r="G160" s="27">
        <f t="shared" si="21"/>
        <v>1.3499360000423621E-2</v>
      </c>
      <c r="H160" s="27"/>
      <c r="I160" s="27"/>
      <c r="J160" s="27">
        <f>G160</f>
        <v>1.3499360000423621E-2</v>
      </c>
      <c r="L160" s="27"/>
      <c r="M160" s="27"/>
      <c r="N160" s="27"/>
      <c r="O160" s="27">
        <f t="shared" ca="1" si="18"/>
        <v>1.4950104560649541E-2</v>
      </c>
      <c r="P160" s="27"/>
      <c r="Q160" s="68">
        <f t="shared" si="22"/>
        <v>26138.8946</v>
      </c>
    </row>
    <row r="161" spans="1:27">
      <c r="A161" s="1" t="s">
        <v>64</v>
      </c>
      <c r="C161" s="28">
        <v>41722.612000000001</v>
      </c>
      <c r="D161" s="28"/>
      <c r="E161" s="1">
        <f t="shared" si="19"/>
        <v>21811.988003535665</v>
      </c>
      <c r="F161" s="1">
        <f t="shared" si="20"/>
        <v>21812</v>
      </c>
      <c r="G161" s="1">
        <f t="shared" si="21"/>
        <v>-2.3593599980813451E-3</v>
      </c>
      <c r="I161" s="1">
        <f>G161</f>
        <v>-2.3593599980813451E-3</v>
      </c>
      <c r="Q161" s="69">
        <f t="shared" si="22"/>
        <v>26704.112000000001</v>
      </c>
      <c r="X161" s="27"/>
      <c r="AA161" s="16"/>
    </row>
    <row r="162" spans="1:27">
      <c r="A162" s="1" t="s">
        <v>64</v>
      </c>
      <c r="C162" s="28">
        <v>41741.495999999999</v>
      </c>
      <c r="D162" s="28"/>
      <c r="E162" s="1">
        <f t="shared" si="19"/>
        <v>21908.006090162235</v>
      </c>
      <c r="F162" s="1">
        <f t="shared" si="20"/>
        <v>21908</v>
      </c>
      <c r="G162" s="1">
        <f t="shared" si="21"/>
        <v>1.1977600006503053E-3</v>
      </c>
      <c r="I162" s="1">
        <f>G162</f>
        <v>1.1977600006503053E-3</v>
      </c>
      <c r="Q162" s="69">
        <f t="shared" si="22"/>
        <v>26722.995999999999</v>
      </c>
      <c r="X162" s="27"/>
      <c r="AA162" s="16"/>
    </row>
    <row r="163" spans="1:27">
      <c r="A163" s="1" t="s">
        <v>64</v>
      </c>
      <c r="C163" s="28">
        <v>41742.675000000003</v>
      </c>
      <c r="D163" s="28"/>
      <c r="E163" s="1">
        <f t="shared" si="19"/>
        <v>21914.000864793303</v>
      </c>
      <c r="F163" s="1">
        <f t="shared" si="20"/>
        <v>21914</v>
      </c>
      <c r="G163" s="1">
        <f t="shared" si="21"/>
        <v>1.7008000577334315E-4</v>
      </c>
      <c r="I163" s="1">
        <f>G163</f>
        <v>1.7008000577334315E-4</v>
      </c>
      <c r="Q163" s="69">
        <f t="shared" si="22"/>
        <v>26724.175000000003</v>
      </c>
      <c r="X163" s="27"/>
      <c r="AA163" s="16"/>
    </row>
    <row r="164" spans="1:27">
      <c r="A164" s="23" t="s">
        <v>62</v>
      </c>
      <c r="B164" s="24" t="s">
        <v>45</v>
      </c>
      <c r="C164" s="25">
        <v>41744.838000000003</v>
      </c>
      <c r="D164" s="26"/>
      <c r="E164" s="27">
        <f t="shared" si="19"/>
        <v>21924.998911889965</v>
      </c>
      <c r="F164" s="27">
        <f t="shared" si="20"/>
        <v>21925</v>
      </c>
      <c r="G164" s="27">
        <f t="shared" si="21"/>
        <v>-2.13999992411118E-4</v>
      </c>
      <c r="H164" s="27"/>
      <c r="J164" s="27">
        <f t="shared" ref="J164:J169" si="23">G164</f>
        <v>-2.13999992411118E-4</v>
      </c>
      <c r="L164" s="27"/>
      <c r="M164" s="27"/>
      <c r="O164" s="27">
        <f t="shared" ref="O164:O169" ca="1" si="24">+C$11+C$12*F164</f>
        <v>1.4369818998295342E-2</v>
      </c>
      <c r="P164" s="27"/>
      <c r="Q164" s="68">
        <f t="shared" si="22"/>
        <v>26726.338000000003</v>
      </c>
    </row>
    <row r="165" spans="1:27">
      <c r="A165" s="23" t="s">
        <v>62</v>
      </c>
      <c r="B165" s="24" t="s">
        <v>45</v>
      </c>
      <c r="C165" s="25">
        <v>41745.821499999998</v>
      </c>
      <c r="D165" s="26"/>
      <c r="E165" s="27">
        <f t="shared" si="19"/>
        <v>21929.999642042301</v>
      </c>
      <c r="F165" s="27">
        <f t="shared" si="20"/>
        <v>21930</v>
      </c>
      <c r="G165" s="27">
        <f t="shared" si="21"/>
        <v>-7.0399997639469802E-5</v>
      </c>
      <c r="H165" s="27"/>
      <c r="J165" s="27">
        <f t="shared" si="23"/>
        <v>-7.0399997639469802E-5</v>
      </c>
      <c r="L165" s="27"/>
      <c r="M165" s="27"/>
      <c r="O165" s="27">
        <f t="shared" ca="1" si="24"/>
        <v>1.4368847646500305E-2</v>
      </c>
      <c r="P165" s="27"/>
      <c r="Q165" s="68">
        <f t="shared" si="22"/>
        <v>26727.321499999998</v>
      </c>
    </row>
    <row r="166" spans="1:27">
      <c r="A166" s="23" t="s">
        <v>62</v>
      </c>
      <c r="B166" s="24" t="s">
        <v>45</v>
      </c>
      <c r="C166" s="25">
        <v>41748.7716</v>
      </c>
      <c r="D166" s="26"/>
      <c r="E166" s="27">
        <f t="shared" si="19"/>
        <v>21944.999798648805</v>
      </c>
      <c r="F166" s="27">
        <f t="shared" si="20"/>
        <v>21945</v>
      </c>
      <c r="G166" s="27">
        <f t="shared" si="21"/>
        <v>-3.9599995943717659E-5</v>
      </c>
      <c r="H166" s="27"/>
      <c r="J166" s="27">
        <f t="shared" si="23"/>
        <v>-3.9599995943717659E-5</v>
      </c>
      <c r="L166" s="27"/>
      <c r="M166" s="27"/>
      <c r="O166" s="27">
        <f t="shared" ca="1" si="24"/>
        <v>1.4365933591115199E-2</v>
      </c>
      <c r="P166" s="27"/>
      <c r="Q166" s="68">
        <f t="shared" si="22"/>
        <v>26730.2716</v>
      </c>
    </row>
    <row r="167" spans="1:27">
      <c r="A167" s="23" t="s">
        <v>62</v>
      </c>
      <c r="B167" s="24" t="s">
        <v>45</v>
      </c>
      <c r="C167" s="25">
        <v>41748.968200000003</v>
      </c>
      <c r="D167" s="26"/>
      <c r="E167" s="27">
        <f t="shared" si="19"/>
        <v>21945.999436216647</v>
      </c>
      <c r="F167" s="27">
        <f t="shared" si="20"/>
        <v>21946</v>
      </c>
      <c r="G167" s="27">
        <f t="shared" si="21"/>
        <v>-1.1087999155279249E-4</v>
      </c>
      <c r="H167" s="27"/>
      <c r="J167" s="27">
        <f t="shared" si="23"/>
        <v>-1.1087999155279249E-4</v>
      </c>
      <c r="L167" s="27"/>
      <c r="M167" s="27"/>
      <c r="O167" s="27">
        <f t="shared" ca="1" si="24"/>
        <v>1.4365739320756191E-2</v>
      </c>
      <c r="P167" s="27"/>
      <c r="Q167" s="68">
        <f t="shared" si="22"/>
        <v>26730.468200000003</v>
      </c>
    </row>
    <row r="168" spans="1:27">
      <c r="A168" s="23" t="s">
        <v>62</v>
      </c>
      <c r="B168" s="24" t="s">
        <v>45</v>
      </c>
      <c r="C168" s="25">
        <v>41749.7549</v>
      </c>
      <c r="D168" s="26"/>
      <c r="E168" s="27">
        <f t="shared" si="19"/>
        <v>21949.999511875871</v>
      </c>
      <c r="F168" s="27">
        <f t="shared" si="20"/>
        <v>21950</v>
      </c>
      <c r="G168" s="27">
        <f t="shared" si="21"/>
        <v>-9.5999996119644493E-5</v>
      </c>
      <c r="H168" s="27"/>
      <c r="J168" s="27">
        <f t="shared" si="23"/>
        <v>-9.5999996119644493E-5</v>
      </c>
      <c r="L168" s="27"/>
      <c r="M168" s="27"/>
      <c r="O168" s="27">
        <f t="shared" ca="1" si="24"/>
        <v>1.4364962239320163E-2</v>
      </c>
      <c r="P168" s="27"/>
      <c r="Q168" s="68">
        <f t="shared" si="22"/>
        <v>26731.2549</v>
      </c>
    </row>
    <row r="169" spans="1:27">
      <c r="A169" s="23" t="s">
        <v>62</v>
      </c>
      <c r="B169" s="24" t="s">
        <v>45</v>
      </c>
      <c r="C169" s="25">
        <v>41749.9516</v>
      </c>
      <c r="D169" s="26"/>
      <c r="E169" s="27">
        <f t="shared" si="19"/>
        <v>21950.999657906348</v>
      </c>
      <c r="F169" s="27">
        <f t="shared" si="20"/>
        <v>21951</v>
      </c>
      <c r="G169" s="27">
        <f t="shared" si="21"/>
        <v>-6.7279994254931808E-5</v>
      </c>
      <c r="H169" s="27"/>
      <c r="J169" s="27">
        <f t="shared" si="23"/>
        <v>-6.7279994254931808E-5</v>
      </c>
      <c r="L169" s="27"/>
      <c r="M169" s="27"/>
      <c r="O169" s="27">
        <f t="shared" ca="1" si="24"/>
        <v>1.4364767968961157E-2</v>
      </c>
      <c r="P169" s="27"/>
      <c r="Q169" s="68">
        <f t="shared" si="22"/>
        <v>26731.4516</v>
      </c>
    </row>
    <row r="170" spans="1:27">
      <c r="A170" s="1" t="s">
        <v>64</v>
      </c>
      <c r="C170" s="28">
        <v>41751.527000000002</v>
      </c>
      <c r="D170" s="28"/>
      <c r="E170" s="1">
        <f t="shared" si="19"/>
        <v>21959.009978477818</v>
      </c>
      <c r="F170" s="1">
        <f t="shared" si="20"/>
        <v>21959</v>
      </c>
      <c r="G170" s="1">
        <f t="shared" si="21"/>
        <v>1.9624800042947754E-3</v>
      </c>
      <c r="I170" s="1">
        <f>G170</f>
        <v>1.9624800042947754E-3</v>
      </c>
      <c r="Q170" s="69">
        <f t="shared" si="22"/>
        <v>26733.027000000002</v>
      </c>
      <c r="X170" s="27"/>
      <c r="AA170" s="16"/>
    </row>
    <row r="171" spans="1:27">
      <c r="A171" s="1" t="s">
        <v>64</v>
      </c>
      <c r="C171" s="28">
        <v>41752.508999999998</v>
      </c>
      <c r="D171" s="28"/>
      <c r="E171" s="1">
        <f t="shared" si="19"/>
        <v>21964.003081690429</v>
      </c>
      <c r="F171" s="1">
        <f t="shared" si="20"/>
        <v>21964</v>
      </c>
      <c r="G171" s="1">
        <f t="shared" si="21"/>
        <v>6.0608000057982281E-4</v>
      </c>
      <c r="I171" s="1">
        <f>G171</f>
        <v>6.0608000057982281E-4</v>
      </c>
      <c r="Q171" s="69">
        <f t="shared" si="22"/>
        <v>26734.008999999998</v>
      </c>
      <c r="X171" s="27"/>
      <c r="AA171" s="16"/>
    </row>
    <row r="172" spans="1:27">
      <c r="A172" s="1" t="s">
        <v>64</v>
      </c>
      <c r="C172" s="28">
        <v>41753.493000000002</v>
      </c>
      <c r="D172" s="28"/>
      <c r="E172" s="1">
        <f t="shared" si="19"/>
        <v>21969.006354156059</v>
      </c>
      <c r="F172" s="1">
        <f t="shared" si="20"/>
        <v>21969</v>
      </c>
      <c r="G172" s="1">
        <f t="shared" si="21"/>
        <v>1.2496800045482814E-3</v>
      </c>
      <c r="I172" s="1">
        <f>G172</f>
        <v>1.2496800045482814E-3</v>
      </c>
      <c r="Q172" s="69">
        <f t="shared" si="22"/>
        <v>26734.993000000002</v>
      </c>
      <c r="X172" s="27"/>
      <c r="AA172" s="16"/>
    </row>
    <row r="173" spans="1:27">
      <c r="A173" s="1" t="s">
        <v>64</v>
      </c>
      <c r="C173" s="28">
        <v>41763.328000000001</v>
      </c>
      <c r="D173" s="28"/>
      <c r="E173" s="1">
        <f t="shared" si="19"/>
        <v>22019.013655679693</v>
      </c>
      <c r="F173" s="1">
        <f t="shared" si="20"/>
        <v>22019</v>
      </c>
      <c r="G173" s="1">
        <f t="shared" si="21"/>
        <v>2.6856800031964667E-3</v>
      </c>
      <c r="I173" s="1">
        <f>G173</f>
        <v>2.6856800031964667E-3</v>
      </c>
      <c r="Q173" s="69">
        <f t="shared" si="22"/>
        <v>26744.828000000001</v>
      </c>
      <c r="X173" s="27"/>
      <c r="AA173" s="16"/>
    </row>
    <row r="174" spans="1:27">
      <c r="A174" s="1" t="s">
        <v>64</v>
      </c>
      <c r="C174" s="28">
        <v>41766.472999999998</v>
      </c>
      <c r="D174" s="28"/>
      <c r="E174" s="1">
        <f t="shared" si="19"/>
        <v>22035.004805988963</v>
      </c>
      <c r="F174" s="1">
        <f t="shared" si="20"/>
        <v>22035</v>
      </c>
      <c r="G174" s="1">
        <f t="shared" si="21"/>
        <v>9.4520000129705295E-4</v>
      </c>
      <c r="J174" s="1">
        <f>G174</f>
        <v>9.4520000129705295E-4</v>
      </c>
      <c r="N174" s="27"/>
      <c r="O174" s="27">
        <f ca="1">+C$11+C$12*F174</f>
        <v>1.434844925880456E-2</v>
      </c>
      <c r="Q174" s="69">
        <f t="shared" si="22"/>
        <v>26747.972999999998</v>
      </c>
      <c r="AA174" s="16"/>
    </row>
    <row r="175" spans="1:27">
      <c r="A175" s="1" t="s">
        <v>65</v>
      </c>
      <c r="C175" s="28">
        <v>41778.47</v>
      </c>
      <c r="D175" s="28"/>
      <c r="E175" s="1">
        <f t="shared" si="19"/>
        <v>22096.005069982788</v>
      </c>
      <c r="F175" s="1">
        <f t="shared" si="20"/>
        <v>22096</v>
      </c>
      <c r="G175" s="1">
        <f t="shared" si="21"/>
        <v>9.9712000519502908E-4</v>
      </c>
      <c r="J175" s="1">
        <f>G175</f>
        <v>9.9712000519502908E-4</v>
      </c>
      <c r="Q175" s="69">
        <f t="shared" si="22"/>
        <v>26759.97</v>
      </c>
      <c r="X175" s="27"/>
      <c r="AA175" s="16"/>
    </row>
    <row r="176" spans="1:27">
      <c r="A176" s="1" t="s">
        <v>65</v>
      </c>
      <c r="C176" s="28">
        <v>41794.400000000001</v>
      </c>
      <c r="D176" s="28"/>
      <c r="E176" s="1">
        <f t="shared" si="19"/>
        <v>22177.00316995956</v>
      </c>
      <c r="F176" s="1">
        <f t="shared" si="20"/>
        <v>22177</v>
      </c>
      <c r="G176" s="1">
        <f t="shared" si="21"/>
        <v>6.2344000616576523E-4</v>
      </c>
      <c r="J176" s="1">
        <f>G176</f>
        <v>6.2344000616576523E-4</v>
      </c>
      <c r="Q176" s="69">
        <f t="shared" si="22"/>
        <v>26775.9</v>
      </c>
      <c r="AA176" s="16"/>
    </row>
    <row r="177" spans="1:27">
      <c r="A177" s="1" t="s">
        <v>65</v>
      </c>
      <c r="C177" s="28">
        <v>41795.383000000002</v>
      </c>
      <c r="D177" s="28"/>
      <c r="E177" s="1">
        <f t="shared" si="19"/>
        <v>22182.001357798683</v>
      </c>
      <c r="F177" s="1">
        <f t="shared" si="20"/>
        <v>22182</v>
      </c>
      <c r="G177" s="1">
        <f t="shared" si="21"/>
        <v>2.6704000629251823E-4</v>
      </c>
      <c r="I177" s="1">
        <f>G177</f>
        <v>2.6704000629251823E-4</v>
      </c>
      <c r="J177" s="27"/>
      <c r="Q177" s="69">
        <f t="shared" si="22"/>
        <v>26776.883000000002</v>
      </c>
      <c r="X177" s="27"/>
      <c r="AA177" s="16"/>
    </row>
    <row r="178" spans="1:27">
      <c r="A178" s="1" t="s">
        <v>65</v>
      </c>
      <c r="C178" s="28">
        <v>41796.366999999998</v>
      </c>
      <c r="D178" s="28"/>
      <c r="E178" s="1">
        <f t="shared" si="19"/>
        <v>22187.004630264273</v>
      </c>
      <c r="F178" s="1">
        <f t="shared" si="20"/>
        <v>22187</v>
      </c>
      <c r="G178" s="1">
        <f t="shared" si="21"/>
        <v>9.1064000298501924E-4</v>
      </c>
      <c r="I178" s="1">
        <f>G178</f>
        <v>9.1064000298501924E-4</v>
      </c>
      <c r="J178" s="27"/>
      <c r="Q178" s="69">
        <f t="shared" si="22"/>
        <v>26777.866999999998</v>
      </c>
      <c r="X178" s="27"/>
      <c r="AA178" s="16"/>
    </row>
    <row r="179" spans="1:27">
      <c r="A179" s="1" t="s">
        <v>65</v>
      </c>
      <c r="C179" s="28">
        <v>41806.398999999998</v>
      </c>
      <c r="D179" s="28"/>
      <c r="E179" s="1">
        <f t="shared" si="19"/>
        <v>22238.013603206327</v>
      </c>
      <c r="F179" s="1">
        <f t="shared" si="20"/>
        <v>22238</v>
      </c>
      <c r="G179" s="1">
        <f t="shared" si="21"/>
        <v>2.6753600031952374E-3</v>
      </c>
      <c r="I179" s="1">
        <f>G179</f>
        <v>2.6753600031952374E-3</v>
      </c>
      <c r="J179" s="27"/>
      <c r="Q179" s="69">
        <f t="shared" si="22"/>
        <v>26787.898999999998</v>
      </c>
      <c r="X179" s="27"/>
      <c r="AA179" s="16"/>
    </row>
    <row r="180" spans="1:27">
      <c r="A180" s="1" t="s">
        <v>65</v>
      </c>
      <c r="C180" s="28">
        <v>41808.364000000001</v>
      </c>
      <c r="D180" s="28"/>
      <c r="E180" s="1">
        <f t="shared" si="19"/>
        <v>22248.004894258098</v>
      </c>
      <c r="F180" s="1">
        <f t="shared" si="20"/>
        <v>22248</v>
      </c>
      <c r="G180" s="1">
        <f t="shared" si="21"/>
        <v>9.6256000688299537E-4</v>
      </c>
      <c r="I180" s="1">
        <f>G180</f>
        <v>9.6256000688299537E-4</v>
      </c>
      <c r="J180" s="27"/>
      <c r="Q180" s="69">
        <f t="shared" si="22"/>
        <v>26789.864000000001</v>
      </c>
      <c r="X180" s="27"/>
      <c r="AA180" s="16"/>
    </row>
    <row r="181" spans="1:27">
      <c r="A181" s="1" t="s">
        <v>65</v>
      </c>
      <c r="C181" s="28">
        <v>41829.406999999999</v>
      </c>
      <c r="D181" s="28"/>
      <c r="E181" s="1">
        <f t="shared" si="19"/>
        <v>22355.000689475364</v>
      </c>
      <c r="F181" s="1">
        <f t="shared" si="20"/>
        <v>22355</v>
      </c>
      <c r="G181" s="1">
        <f t="shared" si="21"/>
        <v>1.3559999933931977E-4</v>
      </c>
      <c r="I181" s="1">
        <f>G181</f>
        <v>1.3559999933931977E-4</v>
      </c>
      <c r="J181" s="27"/>
      <c r="Q181" s="69">
        <f t="shared" si="22"/>
        <v>26810.906999999999</v>
      </c>
      <c r="X181" s="27"/>
      <c r="AA181" s="16"/>
    </row>
    <row r="182" spans="1:27">
      <c r="A182" s="1" t="s">
        <v>65</v>
      </c>
      <c r="C182" s="28">
        <v>41830.39</v>
      </c>
      <c r="D182" s="28"/>
      <c r="E182" s="1">
        <f t="shared" si="19"/>
        <v>22359.998877314483</v>
      </c>
      <c r="F182" s="1">
        <f t="shared" si="20"/>
        <v>22360</v>
      </c>
      <c r="G182" s="1">
        <f t="shared" si="21"/>
        <v>-2.2080000053392723E-4</v>
      </c>
      <c r="J182" s="1">
        <f>G182</f>
        <v>-2.2080000053392723E-4</v>
      </c>
      <c r="Q182" s="69">
        <f t="shared" si="22"/>
        <v>26811.89</v>
      </c>
      <c r="X182" s="27"/>
      <c r="AA182" s="16"/>
    </row>
    <row r="183" spans="1:27">
      <c r="A183" s="23" t="s">
        <v>62</v>
      </c>
      <c r="B183" s="24" t="s">
        <v>45</v>
      </c>
      <c r="C183" s="25">
        <v>41831.767099999997</v>
      </c>
      <c r="D183" s="26"/>
      <c r="E183" s="27">
        <f t="shared" si="19"/>
        <v>22367.000916453078</v>
      </c>
      <c r="F183" s="27">
        <f t="shared" si="20"/>
        <v>22367</v>
      </c>
      <c r="G183" s="27">
        <f t="shared" si="21"/>
        <v>1.8024000019067898E-4</v>
      </c>
      <c r="H183" s="27"/>
      <c r="J183" s="27">
        <f>G183</f>
        <v>1.8024000019067898E-4</v>
      </c>
      <c r="L183" s="27"/>
      <c r="M183" s="27"/>
      <c r="O183" s="27">
        <f ca="1">+C$11+C$12*F183</f>
        <v>1.4283951499614204E-2</v>
      </c>
      <c r="P183" s="27"/>
      <c r="Q183" s="68">
        <f t="shared" si="22"/>
        <v>26813.267099999997</v>
      </c>
    </row>
    <row r="184" spans="1:27">
      <c r="A184" s="1" t="s">
        <v>66</v>
      </c>
      <c r="C184" s="28">
        <v>41837.470999999998</v>
      </c>
      <c r="D184" s="28"/>
      <c r="E184" s="1">
        <f t="shared" si="19"/>
        <v>22396.003117486198</v>
      </c>
      <c r="F184" s="1">
        <f t="shared" si="20"/>
        <v>22396</v>
      </c>
      <c r="G184" s="1">
        <f t="shared" si="21"/>
        <v>6.1311999888857827E-4</v>
      </c>
      <c r="I184" s="1">
        <f>G184</f>
        <v>6.1311999888857827E-4</v>
      </c>
      <c r="Q184" s="69">
        <f t="shared" si="22"/>
        <v>26818.970999999998</v>
      </c>
      <c r="AA184" s="16"/>
    </row>
    <row r="185" spans="1:27">
      <c r="A185" s="1" t="s">
        <v>66</v>
      </c>
      <c r="C185" s="28">
        <v>41845.535000000003</v>
      </c>
      <c r="D185" s="28"/>
      <c r="E185" s="1">
        <f t="shared" si="19"/>
        <v>22437.005545497068</v>
      </c>
      <c r="F185" s="1">
        <f t="shared" si="20"/>
        <v>22437</v>
      </c>
      <c r="G185" s="1">
        <f t="shared" si="21"/>
        <v>1.0906400057137944E-3</v>
      </c>
      <c r="I185" s="1">
        <f>G185</f>
        <v>1.0906400057137944E-3</v>
      </c>
      <c r="Q185" s="69">
        <f t="shared" si="22"/>
        <v>26827.035000000003</v>
      </c>
      <c r="AA185" s="16"/>
    </row>
    <row r="186" spans="1:27">
      <c r="A186" s="1" t="s">
        <v>66</v>
      </c>
      <c r="C186" s="28">
        <v>41853.402999999998</v>
      </c>
      <c r="D186" s="28"/>
      <c r="E186" s="1">
        <f t="shared" si="19"/>
        <v>22477.011386715953</v>
      </c>
      <c r="F186" s="1">
        <f t="shared" si="20"/>
        <v>22477</v>
      </c>
      <c r="G186" s="1">
        <f t="shared" si="21"/>
        <v>2.239440000266768E-3</v>
      </c>
      <c r="I186" s="1">
        <f>G186</f>
        <v>2.239440000266768E-3</v>
      </c>
      <c r="Q186" s="69">
        <f t="shared" si="22"/>
        <v>26834.902999999998</v>
      </c>
      <c r="AA186" s="16"/>
    </row>
    <row r="187" spans="1:27">
      <c r="A187" s="1" t="s">
        <v>66</v>
      </c>
      <c r="C187" s="28">
        <v>41859.498</v>
      </c>
      <c r="D187" s="28"/>
      <c r="E187" s="1">
        <f t="shared" si="19"/>
        <v>22508.002185169094</v>
      </c>
      <c r="F187" s="1">
        <f t="shared" si="20"/>
        <v>22508</v>
      </c>
      <c r="G187" s="1">
        <f t="shared" si="21"/>
        <v>4.297600025893189E-4</v>
      </c>
      <c r="I187" s="1">
        <f>G187</f>
        <v>4.297600025893189E-4</v>
      </c>
      <c r="Q187" s="69">
        <f t="shared" si="22"/>
        <v>26840.998</v>
      </c>
      <c r="AA187" s="16"/>
    </row>
    <row r="188" spans="1:27">
      <c r="A188" s="1" t="s">
        <v>66</v>
      </c>
      <c r="C188" s="28">
        <v>41860.480000000003</v>
      </c>
      <c r="D188" s="28"/>
      <c r="E188" s="1">
        <f t="shared" si="19"/>
        <v>22512.995288381742</v>
      </c>
      <c r="F188" s="1">
        <f t="shared" si="20"/>
        <v>22513</v>
      </c>
      <c r="G188" s="1">
        <f t="shared" si="21"/>
        <v>-9.266399938496761E-4</v>
      </c>
      <c r="J188" s="1">
        <f>G188</f>
        <v>-9.266399938496761E-4</v>
      </c>
      <c r="Q188" s="69">
        <f t="shared" si="22"/>
        <v>26841.980000000003</v>
      </c>
      <c r="AA188" s="16"/>
    </row>
    <row r="189" spans="1:27">
      <c r="A189" s="1" t="s">
        <v>66</v>
      </c>
      <c r="C189" s="28">
        <v>41864.413</v>
      </c>
      <c r="D189" s="28"/>
      <c r="E189" s="1">
        <f t="shared" si="19"/>
        <v>22532.993124364693</v>
      </c>
      <c r="F189" s="1">
        <f t="shared" si="20"/>
        <v>22533</v>
      </c>
      <c r="G189" s="1">
        <f t="shared" si="21"/>
        <v>-1.3522399967769161E-3</v>
      </c>
      <c r="I189" s="1">
        <f>G189</f>
        <v>-1.3522399967769161E-3</v>
      </c>
      <c r="Q189" s="69">
        <f t="shared" si="22"/>
        <v>26845.913</v>
      </c>
      <c r="AA189" s="16"/>
    </row>
    <row r="190" spans="1:27">
      <c r="A190" s="1" t="s">
        <v>66</v>
      </c>
      <c r="C190" s="28">
        <v>41865.4</v>
      </c>
      <c r="D190" s="28"/>
      <c r="E190" s="1">
        <f t="shared" si="19"/>
        <v>22538.011650709777</v>
      </c>
      <c r="F190" s="1">
        <f t="shared" si="20"/>
        <v>22538</v>
      </c>
      <c r="G190" s="1">
        <f t="shared" si="21"/>
        <v>2.2913600041647442E-3</v>
      </c>
      <c r="J190" s="1">
        <f>G190</f>
        <v>2.2913600041647442E-3</v>
      </c>
      <c r="Q190" s="69">
        <f t="shared" si="22"/>
        <v>26846.9</v>
      </c>
      <c r="AA190" s="16"/>
    </row>
    <row r="191" spans="1:27">
      <c r="A191" s="1" t="s">
        <v>67</v>
      </c>
      <c r="C191" s="28">
        <v>41901.383999999998</v>
      </c>
      <c r="D191" s="28"/>
      <c r="E191" s="1">
        <f t="shared" si="19"/>
        <v>22720.976850305757</v>
      </c>
      <c r="F191" s="1">
        <f t="shared" si="20"/>
        <v>22721</v>
      </c>
      <c r="G191" s="1">
        <f t="shared" si="21"/>
        <v>-4.5528799964813516E-3</v>
      </c>
      <c r="I191" s="1">
        <f>G191</f>
        <v>-4.5528799964813516E-3</v>
      </c>
      <c r="Q191" s="69">
        <f t="shared" si="22"/>
        <v>26882.883999999998</v>
      </c>
      <c r="AA191" s="16"/>
    </row>
    <row r="192" spans="1:27">
      <c r="A192" s="1" t="s">
        <v>67</v>
      </c>
      <c r="C192" s="28">
        <v>41903.357000000004</v>
      </c>
      <c r="D192" s="28"/>
      <c r="E192" s="1">
        <f t="shared" si="19"/>
        <v>22731.008818369446</v>
      </c>
      <c r="F192" s="1">
        <f t="shared" si="20"/>
        <v>22731</v>
      </c>
      <c r="G192" s="1">
        <f t="shared" si="21"/>
        <v>1.7343200088362209E-3</v>
      </c>
      <c r="I192" s="1">
        <f>G192</f>
        <v>1.7343200088362209E-3</v>
      </c>
      <c r="Q192" s="69">
        <f t="shared" si="22"/>
        <v>26884.857000000004</v>
      </c>
      <c r="AA192" s="16"/>
    </row>
    <row r="193" spans="1:27">
      <c r="A193" s="1" t="s">
        <v>67</v>
      </c>
      <c r="C193" s="28">
        <v>41916.334999999999</v>
      </c>
      <c r="D193" s="28"/>
      <c r="E193" s="1">
        <f t="shared" si="19"/>
        <v>22796.997100949371</v>
      </c>
      <c r="F193" s="1">
        <f t="shared" si="20"/>
        <v>22797</v>
      </c>
      <c r="G193" s="1">
        <f t="shared" si="21"/>
        <v>-5.7015999482246116E-4</v>
      </c>
      <c r="I193" s="1">
        <f>G193</f>
        <v>-5.7015999482246116E-4</v>
      </c>
      <c r="Q193" s="69">
        <f t="shared" si="22"/>
        <v>26897.834999999999</v>
      </c>
      <c r="AA193" s="16"/>
    </row>
    <row r="194" spans="1:27">
      <c r="A194" s="1" t="s">
        <v>68</v>
      </c>
      <c r="C194" s="28">
        <v>42071.510999999999</v>
      </c>
      <c r="D194" s="28"/>
      <c r="E194" s="1">
        <f t="shared" si="19"/>
        <v>23586.009101074655</v>
      </c>
      <c r="F194" s="1">
        <f t="shared" si="20"/>
        <v>23586</v>
      </c>
      <c r="G194" s="1">
        <f t="shared" si="21"/>
        <v>1.7899200029205531E-3</v>
      </c>
      <c r="I194" s="1">
        <f>G194</f>
        <v>1.7899200029205531E-3</v>
      </c>
      <c r="Q194" s="69">
        <f t="shared" si="22"/>
        <v>27053.010999999999</v>
      </c>
      <c r="AA194" s="16"/>
    </row>
    <row r="195" spans="1:27">
      <c r="A195" s="1" t="s">
        <v>68</v>
      </c>
      <c r="C195" s="28">
        <v>42074.462</v>
      </c>
      <c r="D195" s="28"/>
      <c r="E195" s="1">
        <f t="shared" si="19"/>
        <v>23601.013833844994</v>
      </c>
      <c r="F195" s="1">
        <f t="shared" si="20"/>
        <v>23601</v>
      </c>
      <c r="G195" s="1">
        <f t="shared" si="21"/>
        <v>2.7207200037082657E-3</v>
      </c>
      <c r="I195" s="1">
        <f>G195</f>
        <v>2.7207200037082657E-3</v>
      </c>
      <c r="Q195" s="69">
        <f t="shared" si="22"/>
        <v>27055.962</v>
      </c>
      <c r="AA195" s="16"/>
    </row>
    <row r="196" spans="1:27">
      <c r="A196" s="1" t="s">
        <v>68</v>
      </c>
      <c r="C196" s="28">
        <v>42075.64</v>
      </c>
      <c r="D196" s="28"/>
      <c r="E196" s="1">
        <f t="shared" si="19"/>
        <v>23607.003523849555</v>
      </c>
      <c r="F196" s="1">
        <f t="shared" si="20"/>
        <v>23607</v>
      </c>
      <c r="G196" s="1">
        <f t="shared" si="21"/>
        <v>6.9304000498959795E-4</v>
      </c>
      <c r="J196" s="1">
        <f>G196</f>
        <v>6.9304000498959795E-4</v>
      </c>
      <c r="Q196" s="69">
        <f t="shared" si="22"/>
        <v>27057.14</v>
      </c>
    </row>
    <row r="197" spans="1:27">
      <c r="A197" s="1" t="s">
        <v>69</v>
      </c>
      <c r="C197" s="28">
        <v>42105.534</v>
      </c>
      <c r="D197" s="28"/>
      <c r="E197" s="1">
        <f t="shared" si="19"/>
        <v>23759.003348124865</v>
      </c>
      <c r="F197" s="1">
        <f t="shared" si="20"/>
        <v>23759</v>
      </c>
      <c r="G197" s="1">
        <f t="shared" si="21"/>
        <v>6.5847999940160662E-4</v>
      </c>
      <c r="I197" s="1">
        <f>G197</f>
        <v>6.5847999940160662E-4</v>
      </c>
      <c r="Q197" s="69">
        <f t="shared" si="22"/>
        <v>27087.034</v>
      </c>
    </row>
    <row r="198" spans="1:27">
      <c r="A198" s="1" t="s">
        <v>69</v>
      </c>
      <c r="C198" s="28">
        <v>42109.663999999997</v>
      </c>
      <c r="D198" s="28"/>
      <c r="E198" s="1">
        <f t="shared" si="19"/>
        <v>23780.002855526236</v>
      </c>
      <c r="F198" s="1">
        <f t="shared" si="20"/>
        <v>23780</v>
      </c>
      <c r="G198" s="1">
        <f t="shared" si="21"/>
        <v>5.6159999803639948E-4</v>
      </c>
      <c r="I198" s="1">
        <f>G198</f>
        <v>5.6159999803639948E-4</v>
      </c>
      <c r="Q198" s="69">
        <f t="shared" si="22"/>
        <v>27091.163999999997</v>
      </c>
    </row>
    <row r="199" spans="1:27">
      <c r="A199" s="1" t="s">
        <v>69</v>
      </c>
      <c r="C199" s="28">
        <v>42122.447999999997</v>
      </c>
      <c r="D199" s="28"/>
      <c r="E199" s="1">
        <f t="shared" si="19"/>
        <v>23845.004720567231</v>
      </c>
      <c r="F199" s="1">
        <f t="shared" si="20"/>
        <v>23845</v>
      </c>
      <c r="G199" s="1">
        <f t="shared" si="21"/>
        <v>9.2839999706484377E-4</v>
      </c>
      <c r="I199" s="1">
        <f>G199</f>
        <v>9.2839999706484377E-4</v>
      </c>
      <c r="Q199" s="69">
        <f t="shared" si="22"/>
        <v>27103.947999999997</v>
      </c>
    </row>
    <row r="200" spans="1:27">
      <c r="A200" s="1" t="s">
        <v>69</v>
      </c>
      <c r="C200" s="28">
        <v>42127.366000000002</v>
      </c>
      <c r="D200" s="28"/>
      <c r="E200" s="1">
        <f t="shared" si="19"/>
        <v>23870.01091364232</v>
      </c>
      <c r="F200" s="1">
        <f t="shared" si="20"/>
        <v>23870</v>
      </c>
      <c r="G200" s="1">
        <f t="shared" si="21"/>
        <v>2.146400001947768E-3</v>
      </c>
      <c r="I200" s="1">
        <f>G200</f>
        <v>2.146400001947768E-3</v>
      </c>
      <c r="Q200" s="69">
        <f t="shared" si="22"/>
        <v>27108.866000000002</v>
      </c>
    </row>
    <row r="201" spans="1:27">
      <c r="A201" s="1" t="s">
        <v>69</v>
      </c>
      <c r="C201" s="28">
        <v>42127.563999999998</v>
      </c>
      <c r="D201" s="28"/>
      <c r="E201" s="1">
        <f t="shared" si="19"/>
        <v>23871.017669687215</v>
      </c>
      <c r="F201" s="1">
        <f t="shared" si="20"/>
        <v>23871</v>
      </c>
      <c r="G201" s="1">
        <f t="shared" si="21"/>
        <v>3.4751200000755489E-3</v>
      </c>
      <c r="I201" s="1">
        <f>G201</f>
        <v>3.4751200000755489E-3</v>
      </c>
      <c r="Q201" s="69">
        <f t="shared" si="22"/>
        <v>27109.063999999998</v>
      </c>
    </row>
    <row r="202" spans="1:27">
      <c r="A202" s="1" t="s">
        <v>69</v>
      </c>
      <c r="C202" s="28">
        <v>42132.480000000003</v>
      </c>
      <c r="D202" s="28"/>
      <c r="E202" s="1">
        <f t="shared" si="19"/>
        <v>23896.013693509321</v>
      </c>
      <c r="F202" s="1">
        <f t="shared" si="20"/>
        <v>23896</v>
      </c>
      <c r="G202" s="1">
        <f t="shared" si="21"/>
        <v>2.6931200045510195E-3</v>
      </c>
      <c r="J202" s="1">
        <f>G202</f>
        <v>2.6931200045510195E-3</v>
      </c>
      <c r="Q202" s="69">
        <f t="shared" si="22"/>
        <v>27113.980000000003</v>
      </c>
    </row>
    <row r="203" spans="1:27">
      <c r="A203" s="1" t="s">
        <v>69</v>
      </c>
      <c r="C203" s="28">
        <v>42134.644</v>
      </c>
      <c r="D203" s="28"/>
      <c r="E203" s="1">
        <f t="shared" si="19"/>
        <v>23907.016825232455</v>
      </c>
      <c r="F203" s="1">
        <f t="shared" si="20"/>
        <v>23907</v>
      </c>
      <c r="G203" s="1">
        <f t="shared" si="21"/>
        <v>3.3090400029323064E-3</v>
      </c>
      <c r="I203" s="1">
        <f t="shared" ref="I203:I209" si="25">G203</f>
        <v>3.3090400029323064E-3</v>
      </c>
      <c r="Q203" s="69">
        <f t="shared" si="22"/>
        <v>27116.144</v>
      </c>
    </row>
    <row r="204" spans="1:27">
      <c r="A204" s="1" t="s">
        <v>70</v>
      </c>
      <c r="C204" s="28">
        <v>42148.406000000003</v>
      </c>
      <c r="D204" s="28"/>
      <c r="E204" s="1">
        <f t="shared" si="19"/>
        <v>23976.991454980136</v>
      </c>
      <c r="F204" s="1">
        <f t="shared" si="20"/>
        <v>23977</v>
      </c>
      <c r="G204" s="1">
        <f t="shared" si="21"/>
        <v>-1.6805599952931516E-3</v>
      </c>
      <c r="I204" s="1">
        <f t="shared" si="25"/>
        <v>-1.6805599952931516E-3</v>
      </c>
      <c r="Q204" s="69">
        <f t="shared" si="22"/>
        <v>27129.906000000003</v>
      </c>
    </row>
    <row r="205" spans="1:27">
      <c r="A205" s="1" t="s">
        <v>70</v>
      </c>
      <c r="C205" s="28">
        <v>42150.374000000003</v>
      </c>
      <c r="D205" s="28"/>
      <c r="E205" s="1">
        <f t="shared" si="19"/>
        <v>23986.997999911357</v>
      </c>
      <c r="F205" s="1">
        <f t="shared" si="20"/>
        <v>23987</v>
      </c>
      <c r="G205" s="1">
        <f t="shared" si="21"/>
        <v>-3.9335999463219196E-4</v>
      </c>
      <c r="I205" s="1">
        <f t="shared" si="25"/>
        <v>-3.9335999463219196E-4</v>
      </c>
      <c r="Q205" s="69">
        <f t="shared" si="22"/>
        <v>27131.874000000003</v>
      </c>
    </row>
    <row r="206" spans="1:27">
      <c r="A206" s="1" t="s">
        <v>70</v>
      </c>
      <c r="C206" s="28">
        <v>42152.343999999997</v>
      </c>
      <c r="D206" s="28"/>
      <c r="E206" s="1">
        <f t="shared" si="19"/>
        <v>23997.014714095523</v>
      </c>
      <c r="F206" s="1">
        <f t="shared" si="20"/>
        <v>23997</v>
      </c>
      <c r="G206" s="1">
        <f t="shared" si="21"/>
        <v>2.8938399991602637E-3</v>
      </c>
      <c r="I206" s="1">
        <f t="shared" si="25"/>
        <v>2.8938399991602637E-3</v>
      </c>
      <c r="Q206" s="69">
        <f t="shared" si="22"/>
        <v>27133.843999999997</v>
      </c>
    </row>
    <row r="207" spans="1:27">
      <c r="A207" s="1" t="s">
        <v>70</v>
      </c>
      <c r="C207" s="28">
        <v>42160.404999999999</v>
      </c>
      <c r="D207" s="28"/>
      <c r="E207" s="1">
        <f t="shared" si="19"/>
        <v>24038.001888226903</v>
      </c>
      <c r="F207" s="1">
        <f t="shared" si="20"/>
        <v>24038</v>
      </c>
      <c r="G207" s="1">
        <f t="shared" si="21"/>
        <v>3.7136000173632056E-4</v>
      </c>
      <c r="I207" s="1">
        <f t="shared" si="25"/>
        <v>3.7136000173632056E-4</v>
      </c>
      <c r="Q207" s="69">
        <f t="shared" si="22"/>
        <v>27141.904999999999</v>
      </c>
    </row>
    <row r="208" spans="1:27">
      <c r="A208" s="1" t="s">
        <v>70</v>
      </c>
      <c r="C208" s="28">
        <v>42185.578999999998</v>
      </c>
      <c r="D208" s="28"/>
      <c r="E208" s="1">
        <f t="shared" si="19"/>
        <v>24166.002275472052</v>
      </c>
      <c r="F208" s="1">
        <f t="shared" si="20"/>
        <v>24166</v>
      </c>
      <c r="G208" s="1">
        <f t="shared" si="21"/>
        <v>4.4752000394510105E-4</v>
      </c>
      <c r="I208" s="1">
        <f t="shared" si="25"/>
        <v>4.4752000394510105E-4</v>
      </c>
      <c r="Q208" s="69">
        <f t="shared" si="22"/>
        <v>27167.078999999998</v>
      </c>
    </row>
    <row r="209" spans="1:30">
      <c r="A209" s="1" t="s">
        <v>71</v>
      </c>
      <c r="C209" s="28">
        <v>42214.489000000001</v>
      </c>
      <c r="D209" s="28"/>
      <c r="E209" s="1">
        <f t="shared" si="19"/>
        <v>24312.998827281768</v>
      </c>
      <c r="F209" s="1">
        <f t="shared" si="20"/>
        <v>24313</v>
      </c>
      <c r="G209" s="1">
        <f t="shared" si="21"/>
        <v>-2.3063999833539128E-4</v>
      </c>
      <c r="I209" s="1">
        <f t="shared" si="25"/>
        <v>-2.3063999833539128E-4</v>
      </c>
      <c r="Q209" s="69">
        <f t="shared" si="22"/>
        <v>27195.989000000001</v>
      </c>
      <c r="Y209" s="27"/>
      <c r="Z209" s="27"/>
      <c r="AA209" s="27"/>
      <c r="AB209" s="27"/>
      <c r="AC209" s="27"/>
      <c r="AD209" s="27"/>
    </row>
    <row r="210" spans="1:30">
      <c r="A210" s="1" t="s">
        <v>71</v>
      </c>
      <c r="C210" s="28">
        <v>42215.472999999998</v>
      </c>
      <c r="D210" s="28"/>
      <c r="E210" s="1">
        <f t="shared" si="19"/>
        <v>24318.002099747362</v>
      </c>
      <c r="F210" s="1">
        <f t="shared" si="20"/>
        <v>24318</v>
      </c>
      <c r="G210" s="1">
        <f t="shared" si="21"/>
        <v>4.1295999835710973E-4</v>
      </c>
      <c r="J210" s="1">
        <f>G210</f>
        <v>4.1295999835710973E-4</v>
      </c>
      <c r="N210" s="27"/>
      <c r="O210" s="27">
        <f ca="1">+C$11+C$12*F210</f>
        <v>1.3904930029191357E-2</v>
      </c>
      <c r="Q210" s="69">
        <f t="shared" si="22"/>
        <v>27196.972999999998</v>
      </c>
    </row>
    <row r="211" spans="1:30">
      <c r="A211" s="1" t="s">
        <v>71</v>
      </c>
      <c r="C211" s="28">
        <v>42218.423000000003</v>
      </c>
      <c r="D211" s="28"/>
      <c r="E211" s="1">
        <f t="shared" si="19"/>
        <v>24333.00174789123</v>
      </c>
      <c r="F211" s="1">
        <f t="shared" si="20"/>
        <v>24333</v>
      </c>
      <c r="G211" s="1">
        <f t="shared" si="21"/>
        <v>3.4376000257907435E-4</v>
      </c>
      <c r="I211" s="1">
        <f>G211</f>
        <v>3.4376000257907435E-4</v>
      </c>
      <c r="Q211" s="69">
        <f t="shared" si="22"/>
        <v>27199.923000000003</v>
      </c>
    </row>
    <row r="212" spans="1:30">
      <c r="A212" s="1" t="s">
        <v>72</v>
      </c>
      <c r="C212" s="28">
        <v>42367.696000000004</v>
      </c>
      <c r="D212" s="28"/>
      <c r="E212" s="1">
        <f t="shared" si="19"/>
        <v>25091.99919784936</v>
      </c>
      <c r="F212" s="1">
        <f t="shared" si="20"/>
        <v>25092</v>
      </c>
      <c r="G212" s="1">
        <f t="shared" si="21"/>
        <v>-1.5775999054312706E-4</v>
      </c>
      <c r="I212" s="1">
        <f>G212</f>
        <v>-1.5775999054312706E-4</v>
      </c>
      <c r="Q212" s="69">
        <f t="shared" si="22"/>
        <v>27349.196000000004</v>
      </c>
    </row>
    <row r="213" spans="1:30">
      <c r="A213" s="1" t="s">
        <v>73</v>
      </c>
      <c r="C213" s="28">
        <v>42395.625</v>
      </c>
      <c r="D213" s="28"/>
      <c r="E213" s="1">
        <f t="shared" ref="E213:E276" si="26">+(C213-C$7)/C$8</f>
        <v>25234.007731072899</v>
      </c>
      <c r="F213" s="1">
        <f t="shared" ref="F213:F276" si="27">ROUND(2*E213,0)/2</f>
        <v>25234</v>
      </c>
      <c r="G213" s="1">
        <f t="shared" ref="G213:G276" si="28">+C213-(C$7+F213*C$8)</f>
        <v>1.5204800001811236E-3</v>
      </c>
      <c r="I213" s="1">
        <f>G213</f>
        <v>1.5204800001811236E-3</v>
      </c>
      <c r="Q213" s="69">
        <f t="shared" ref="Q213:Q276" si="29">+C213-15018.5</f>
        <v>27377.125</v>
      </c>
    </row>
    <row r="214" spans="1:30">
      <c r="A214" s="1" t="s">
        <v>73</v>
      </c>
      <c r="C214" s="28">
        <v>42402.506999999998</v>
      </c>
      <c r="D214" s="28"/>
      <c r="E214" s="1">
        <f t="shared" si="26"/>
        <v>25269.000130573211</v>
      </c>
      <c r="F214" s="1">
        <f t="shared" si="27"/>
        <v>25269</v>
      </c>
      <c r="G214" s="1">
        <f t="shared" si="28"/>
        <v>2.5679997634142637E-5</v>
      </c>
      <c r="I214" s="1">
        <f>G214</f>
        <v>2.5679997634142637E-5</v>
      </c>
      <c r="Q214" s="69">
        <f t="shared" si="29"/>
        <v>27384.006999999998</v>
      </c>
    </row>
    <row r="215" spans="1:30">
      <c r="A215" s="1" t="s">
        <v>73</v>
      </c>
      <c r="C215" s="28">
        <v>42404.669000000002</v>
      </c>
      <c r="D215" s="28"/>
      <c r="E215" s="1">
        <f t="shared" si="26"/>
        <v>25279.993093043402</v>
      </c>
      <c r="F215" s="1">
        <f t="shared" si="27"/>
        <v>25280</v>
      </c>
      <c r="G215" s="1">
        <f t="shared" si="28"/>
        <v>-1.3583999971160665E-3</v>
      </c>
      <c r="I215" s="1">
        <f>G215</f>
        <v>-1.3583999971160665E-3</v>
      </c>
      <c r="Q215" s="69">
        <f t="shared" si="29"/>
        <v>27386.169000000002</v>
      </c>
      <c r="Y215" s="27"/>
      <c r="Z215" s="27"/>
      <c r="AA215" s="27"/>
      <c r="AB215" s="27"/>
      <c r="AC215" s="27"/>
      <c r="AD215" s="27"/>
    </row>
    <row r="216" spans="1:30">
      <c r="A216" s="1" t="s">
        <v>73</v>
      </c>
      <c r="C216" s="28">
        <v>42404.67</v>
      </c>
      <c r="D216" s="28"/>
      <c r="E216" s="1">
        <f t="shared" si="26"/>
        <v>25279.998177669873</v>
      </c>
      <c r="F216" s="1">
        <f t="shared" si="27"/>
        <v>25280</v>
      </c>
      <c r="G216" s="1">
        <f t="shared" si="28"/>
        <v>-3.5840000055031851E-4</v>
      </c>
      <c r="J216" s="1">
        <f>G216</f>
        <v>-3.5840000055031851E-4</v>
      </c>
      <c r="Q216" s="69">
        <f t="shared" si="29"/>
        <v>27386.17</v>
      </c>
    </row>
    <row r="217" spans="1:30">
      <c r="A217" s="23" t="s">
        <v>74</v>
      </c>
      <c r="B217" s="24" t="s">
        <v>45</v>
      </c>
      <c r="C217" s="25">
        <v>42420.994400000003</v>
      </c>
      <c r="D217" s="26"/>
      <c r="E217" s="27">
        <f t="shared" si="26"/>
        <v>25363.001654334108</v>
      </c>
      <c r="F217" s="27">
        <f t="shared" si="27"/>
        <v>25363</v>
      </c>
      <c r="G217" s="27">
        <f t="shared" si="28"/>
        <v>3.2536000799154863E-4</v>
      </c>
      <c r="H217" s="27"/>
      <c r="I217" s="27"/>
      <c r="J217" s="27">
        <f>G217</f>
        <v>3.2536000799154863E-4</v>
      </c>
      <c r="L217" s="27"/>
      <c r="M217" s="27"/>
      <c r="O217" s="27">
        <f ca="1">+C$11+C$12*F217</f>
        <v>1.3701917504028938E-2</v>
      </c>
      <c r="P217" s="27"/>
      <c r="Q217" s="68">
        <f t="shared" si="29"/>
        <v>27402.494400000003</v>
      </c>
    </row>
    <row r="218" spans="1:30">
      <c r="A218" s="1" t="s">
        <v>75</v>
      </c>
      <c r="C218" s="28">
        <v>42424.536</v>
      </c>
      <c r="D218" s="28"/>
      <c r="E218" s="1">
        <f t="shared" si="26"/>
        <v>25381.00936750909</v>
      </c>
      <c r="F218" s="1">
        <f t="shared" si="27"/>
        <v>25381</v>
      </c>
      <c r="G218" s="1">
        <f t="shared" si="28"/>
        <v>1.8423200017423369E-3</v>
      </c>
      <c r="I218" s="1">
        <f>G218</f>
        <v>1.8423200017423369E-3</v>
      </c>
      <c r="Q218" s="69">
        <f t="shared" si="29"/>
        <v>27406.036</v>
      </c>
    </row>
    <row r="219" spans="1:30">
      <c r="A219" s="1" t="s">
        <v>75</v>
      </c>
      <c r="C219" s="28">
        <v>42426.5</v>
      </c>
      <c r="D219" s="28"/>
      <c r="E219" s="1">
        <f t="shared" si="26"/>
        <v>25390.99557393435</v>
      </c>
      <c r="F219" s="1">
        <f t="shared" si="27"/>
        <v>25391</v>
      </c>
      <c r="G219" s="1">
        <f t="shared" si="28"/>
        <v>-8.7047999841161072E-4</v>
      </c>
      <c r="J219" s="1">
        <f>G219</f>
        <v>-8.7047999841161072E-4</v>
      </c>
      <c r="Q219" s="69">
        <f t="shared" si="29"/>
        <v>27408</v>
      </c>
    </row>
    <row r="220" spans="1:30">
      <c r="A220" s="1" t="s">
        <v>76</v>
      </c>
      <c r="C220" s="28">
        <v>42509.495000000003</v>
      </c>
      <c r="D220" s="28"/>
      <c r="E220" s="1">
        <f t="shared" si="26"/>
        <v>25812.994149425405</v>
      </c>
      <c r="F220" s="1">
        <f t="shared" si="27"/>
        <v>25813</v>
      </c>
      <c r="G220" s="1">
        <f t="shared" si="28"/>
        <v>-1.1506399969221093E-3</v>
      </c>
      <c r="I220" s="1">
        <f>G220</f>
        <v>-1.1506399969221093E-3</v>
      </c>
      <c r="Q220" s="69">
        <f t="shared" si="29"/>
        <v>27490.995000000003</v>
      </c>
      <c r="Y220" s="27"/>
      <c r="Z220" s="27"/>
      <c r="AA220" s="27"/>
      <c r="AB220" s="27"/>
      <c r="AC220" s="27"/>
      <c r="AD220" s="27"/>
    </row>
    <row r="221" spans="1:30">
      <c r="A221" s="1" t="s">
        <v>76</v>
      </c>
      <c r="C221" s="28">
        <v>42517.362000000001</v>
      </c>
      <c r="D221" s="28"/>
      <c r="E221" s="1">
        <f t="shared" si="26"/>
        <v>25852.994906017819</v>
      </c>
      <c r="F221" s="1">
        <f t="shared" si="27"/>
        <v>25853</v>
      </c>
      <c r="G221" s="1">
        <f t="shared" si="28"/>
        <v>-1.0018399989348836E-3</v>
      </c>
      <c r="I221" s="1">
        <f>G221</f>
        <v>-1.0018399989348836E-3</v>
      </c>
      <c r="Q221" s="69">
        <f t="shared" si="29"/>
        <v>27498.862000000001</v>
      </c>
      <c r="Y221" s="27"/>
      <c r="Z221" s="27"/>
      <c r="AA221" s="27"/>
      <c r="AB221" s="27"/>
      <c r="AC221" s="27"/>
      <c r="AD221" s="27"/>
    </row>
    <row r="222" spans="1:30">
      <c r="A222" s="1" t="s">
        <v>76</v>
      </c>
      <c r="C222" s="28">
        <v>42521.493999999999</v>
      </c>
      <c r="D222" s="28"/>
      <c r="E222" s="1">
        <f t="shared" si="26"/>
        <v>25874.004582672173</v>
      </c>
      <c r="F222" s="1">
        <f t="shared" si="27"/>
        <v>25874</v>
      </c>
      <c r="G222" s="1">
        <f t="shared" si="28"/>
        <v>9.0128000010736287E-4</v>
      </c>
      <c r="I222" s="1">
        <f>G222</f>
        <v>9.0128000010736287E-4</v>
      </c>
      <c r="Q222" s="69">
        <f t="shared" si="29"/>
        <v>27502.993999999999</v>
      </c>
    </row>
    <row r="223" spans="1:30">
      <c r="A223" s="1" t="s">
        <v>76</v>
      </c>
      <c r="C223" s="28">
        <v>42530.345999999998</v>
      </c>
      <c r="D223" s="28"/>
      <c r="E223" s="1">
        <f t="shared" si="26"/>
        <v>25919.013696356687</v>
      </c>
      <c r="F223" s="1">
        <f t="shared" si="27"/>
        <v>25919</v>
      </c>
      <c r="G223" s="1">
        <f t="shared" si="28"/>
        <v>2.6936799986287951E-3</v>
      </c>
      <c r="I223" s="1">
        <f>G223</f>
        <v>2.6936799986287951E-3</v>
      </c>
      <c r="Q223" s="69">
        <f t="shared" si="29"/>
        <v>27511.845999999998</v>
      </c>
    </row>
    <row r="224" spans="1:30">
      <c r="A224" s="23" t="s">
        <v>77</v>
      </c>
      <c r="B224" s="24" t="s">
        <v>45</v>
      </c>
      <c r="C224" s="25">
        <v>42532.900900000001</v>
      </c>
      <c r="D224" s="26"/>
      <c r="E224" s="27">
        <f t="shared" si="26"/>
        <v>25932.004408574569</v>
      </c>
      <c r="F224" s="27">
        <f t="shared" si="27"/>
        <v>25932</v>
      </c>
      <c r="G224" s="27">
        <f t="shared" si="28"/>
        <v>8.6704000568715855E-4</v>
      </c>
      <c r="H224" s="27"/>
      <c r="I224" s="27"/>
      <c r="J224" s="27">
        <f>G224</f>
        <v>8.6704000568715855E-4</v>
      </c>
      <c r="L224" s="27"/>
      <c r="M224" s="27"/>
      <c r="N224" s="27"/>
      <c r="O224" s="27">
        <f ca="1">+C$11+C$12*F224</f>
        <v>1.35913776697539E-2</v>
      </c>
      <c r="P224" s="27"/>
      <c r="Q224" s="68">
        <f t="shared" si="29"/>
        <v>27514.400900000001</v>
      </c>
    </row>
    <row r="225" spans="1:30">
      <c r="A225" s="23" t="s">
        <v>77</v>
      </c>
      <c r="B225" s="24" t="s">
        <v>45</v>
      </c>
      <c r="C225" s="25">
        <v>42533.883399999999</v>
      </c>
      <c r="D225" s="26"/>
      <c r="E225" s="27">
        <f t="shared" si="26"/>
        <v>25937.000054100434</v>
      </c>
      <c r="F225" s="27">
        <f t="shared" si="27"/>
        <v>25937</v>
      </c>
      <c r="G225" s="27">
        <f t="shared" si="28"/>
        <v>1.0640003893058747E-5</v>
      </c>
      <c r="H225" s="27"/>
      <c r="I225" s="27"/>
      <c r="J225" s="27">
        <f>G225</f>
        <v>1.0640003893058747E-5</v>
      </c>
      <c r="L225" s="27"/>
      <c r="M225" s="27"/>
      <c r="N225" s="27"/>
      <c r="O225" s="27">
        <f ca="1">+C$11+C$12*F225</f>
        <v>1.3590406317958863E-2</v>
      </c>
      <c r="P225" s="27"/>
      <c r="Q225" s="68">
        <f t="shared" si="29"/>
        <v>27515.383399999999</v>
      </c>
      <c r="Y225" s="27"/>
      <c r="Z225" s="27"/>
      <c r="AA225" s="27"/>
      <c r="AB225" s="27"/>
      <c r="AC225" s="27"/>
      <c r="AD225" s="27"/>
    </row>
    <row r="226" spans="1:30">
      <c r="A226" s="1" t="s">
        <v>76</v>
      </c>
      <c r="C226" s="28">
        <v>42540.375</v>
      </c>
      <c r="D226" s="28"/>
      <c r="E226" s="1">
        <f t="shared" si="26"/>
        <v>25970.007415419288</v>
      </c>
      <c r="F226" s="1">
        <f t="shared" si="27"/>
        <v>25970</v>
      </c>
      <c r="G226" s="1">
        <f t="shared" si="28"/>
        <v>1.4584000018658116E-3</v>
      </c>
      <c r="I226" s="1">
        <f>G226</f>
        <v>1.4584000018658116E-3</v>
      </c>
      <c r="Q226" s="69">
        <f t="shared" si="29"/>
        <v>27521.875</v>
      </c>
    </row>
    <row r="227" spans="1:30">
      <c r="A227" s="23" t="s">
        <v>74</v>
      </c>
      <c r="B227" s="24" t="s">
        <v>45</v>
      </c>
      <c r="C227" s="25">
        <v>42541.750500000002</v>
      </c>
      <c r="D227" s="26"/>
      <c r="E227" s="27">
        <f t="shared" si="26"/>
        <v>25977.001319155523</v>
      </c>
      <c r="F227" s="27">
        <f t="shared" si="27"/>
        <v>25977</v>
      </c>
      <c r="G227" s="27">
        <f t="shared" si="28"/>
        <v>2.5944000663002953E-4</v>
      </c>
      <c r="H227" s="27"/>
      <c r="I227" s="27"/>
      <c r="J227" s="27">
        <f>G227</f>
        <v>2.5944000663002953E-4</v>
      </c>
      <c r="L227" s="27"/>
      <c r="M227" s="27"/>
      <c r="O227" s="27">
        <f ca="1">+C$11+C$12*F227</f>
        <v>1.358263550359858E-2</v>
      </c>
      <c r="P227" s="27"/>
      <c r="Q227" s="68">
        <f t="shared" si="29"/>
        <v>27523.250500000002</v>
      </c>
    </row>
    <row r="228" spans="1:30">
      <c r="A228" s="1" t="s">
        <v>76</v>
      </c>
      <c r="C228" s="28">
        <v>42549.421000000002</v>
      </c>
      <c r="D228" s="28"/>
      <c r="E228" s="1">
        <f t="shared" si="26"/>
        <v>26016.00294664277</v>
      </c>
      <c r="F228" s="1">
        <f t="shared" si="27"/>
        <v>26016</v>
      </c>
      <c r="G228" s="1">
        <f t="shared" si="28"/>
        <v>5.7952000497607514E-4</v>
      </c>
      <c r="I228" s="1">
        <f>G228</f>
        <v>5.7952000497607514E-4</v>
      </c>
      <c r="Q228" s="69">
        <f t="shared" si="29"/>
        <v>27530.921000000002</v>
      </c>
    </row>
    <row r="229" spans="1:30">
      <c r="A229" s="1" t="s">
        <v>76</v>
      </c>
      <c r="C229" s="28">
        <v>42551.584000000003</v>
      </c>
      <c r="D229" s="28"/>
      <c r="E229" s="1">
        <f t="shared" si="26"/>
        <v>26027.000993739428</v>
      </c>
      <c r="F229" s="1">
        <f t="shared" si="27"/>
        <v>26027</v>
      </c>
      <c r="G229" s="1">
        <f t="shared" si="28"/>
        <v>1.95440006791614E-4</v>
      </c>
      <c r="I229" s="1">
        <f>G229</f>
        <v>1.95440006791614E-4</v>
      </c>
      <c r="Q229" s="69">
        <f t="shared" si="29"/>
        <v>27533.084000000003</v>
      </c>
    </row>
    <row r="230" spans="1:30">
      <c r="A230" s="1" t="s">
        <v>76</v>
      </c>
      <c r="C230" s="28">
        <v>42552.567999999999</v>
      </c>
      <c r="D230" s="28"/>
      <c r="E230" s="1">
        <f t="shared" si="26"/>
        <v>26032.004266205022</v>
      </c>
      <c r="F230" s="1">
        <f t="shared" si="27"/>
        <v>26032</v>
      </c>
      <c r="G230" s="1">
        <f t="shared" si="28"/>
        <v>8.39040003484115E-4</v>
      </c>
      <c r="I230" s="1">
        <f>G230</f>
        <v>8.39040003484115E-4</v>
      </c>
      <c r="Q230" s="69">
        <f t="shared" si="29"/>
        <v>27534.067999999999</v>
      </c>
    </row>
    <row r="231" spans="1:30">
      <c r="A231" s="1" t="s">
        <v>76</v>
      </c>
      <c r="C231" s="28">
        <v>42561.42</v>
      </c>
      <c r="D231" s="28"/>
      <c r="E231" s="1">
        <f t="shared" si="26"/>
        <v>26077.013379889537</v>
      </c>
      <c r="F231" s="1">
        <f t="shared" si="27"/>
        <v>26077</v>
      </c>
      <c r="G231" s="1">
        <f t="shared" si="28"/>
        <v>2.6314400020055473E-3</v>
      </c>
      <c r="J231" s="1">
        <f>G231</f>
        <v>2.6314400020055473E-3</v>
      </c>
      <c r="Q231" s="69">
        <f t="shared" si="29"/>
        <v>27542.92</v>
      </c>
    </row>
    <row r="232" spans="1:30">
      <c r="A232" s="23" t="s">
        <v>77</v>
      </c>
      <c r="B232" s="24" t="s">
        <v>45</v>
      </c>
      <c r="C232" s="25">
        <v>42565.744500000001</v>
      </c>
      <c r="D232" s="26"/>
      <c r="E232" s="27">
        <f t="shared" si="26"/>
        <v>26099.001847143129</v>
      </c>
      <c r="F232" s="27">
        <f t="shared" si="27"/>
        <v>26099</v>
      </c>
      <c r="G232" s="27">
        <f t="shared" si="28"/>
        <v>3.6328000715002418E-4</v>
      </c>
      <c r="H232" s="27"/>
      <c r="I232" s="27"/>
      <c r="J232" s="27">
        <f>G232</f>
        <v>3.6328000715002418E-4</v>
      </c>
      <c r="L232" s="27"/>
      <c r="M232" s="27"/>
      <c r="N232" s="27"/>
      <c r="O232" s="27">
        <f ca="1">+C$11+C$12*F232</f>
        <v>1.3558934519799715E-2</v>
      </c>
      <c r="P232" s="27"/>
      <c r="Q232" s="68">
        <f t="shared" si="29"/>
        <v>27547.244500000001</v>
      </c>
    </row>
    <row r="233" spans="1:30">
      <c r="A233" s="23" t="s">
        <v>77</v>
      </c>
      <c r="B233" s="24" t="s">
        <v>45</v>
      </c>
      <c r="C233" s="25">
        <v>42566.727899999998</v>
      </c>
      <c r="D233" s="26"/>
      <c r="E233" s="27">
        <f t="shared" si="26"/>
        <v>26104.002068832833</v>
      </c>
      <c r="F233" s="27">
        <f t="shared" si="27"/>
        <v>26104</v>
      </c>
      <c r="G233" s="27">
        <f t="shared" si="28"/>
        <v>4.0688000444788486E-4</v>
      </c>
      <c r="H233" s="27"/>
      <c r="I233" s="27"/>
      <c r="J233" s="27">
        <f>G233</f>
        <v>4.0688000444788486E-4</v>
      </c>
      <c r="L233" s="27"/>
      <c r="M233" s="27"/>
      <c r="N233" s="27"/>
      <c r="O233" s="27">
        <f ca="1">+C$11+C$12*F233</f>
        <v>1.3557963168004679E-2</v>
      </c>
      <c r="P233" s="27"/>
      <c r="Q233" s="68">
        <f t="shared" si="29"/>
        <v>27548.227899999998</v>
      </c>
    </row>
    <row r="234" spans="1:30">
      <c r="A234" s="23" t="s">
        <v>77</v>
      </c>
      <c r="B234" s="24" t="s">
        <v>45</v>
      </c>
      <c r="C234" s="25">
        <v>42567.7114</v>
      </c>
      <c r="D234" s="26"/>
      <c r="E234" s="27">
        <f t="shared" si="26"/>
        <v>26109.002798985206</v>
      </c>
      <c r="F234" s="27">
        <f t="shared" si="27"/>
        <v>26109</v>
      </c>
      <c r="G234" s="27">
        <f t="shared" si="28"/>
        <v>5.5048000649549067E-4</v>
      </c>
      <c r="H234" s="27"/>
      <c r="I234" s="27"/>
      <c r="J234" s="27">
        <f>G234</f>
        <v>5.5048000649549067E-4</v>
      </c>
      <c r="L234" s="27"/>
      <c r="M234" s="27"/>
      <c r="N234" s="27"/>
      <c r="O234" s="27">
        <f ca="1">+C$11+C$12*F234</f>
        <v>1.3556991816209644E-2</v>
      </c>
      <c r="P234" s="27"/>
      <c r="Q234" s="68">
        <f t="shared" si="29"/>
        <v>27549.2114</v>
      </c>
    </row>
    <row r="235" spans="1:30">
      <c r="A235" s="1" t="s">
        <v>78</v>
      </c>
      <c r="C235" s="28">
        <v>42570.464</v>
      </c>
      <c r="D235" s="28"/>
      <c r="E235" s="1">
        <f t="shared" si="26"/>
        <v>26122.998741860036</v>
      </c>
      <c r="F235" s="1">
        <f t="shared" si="27"/>
        <v>26123</v>
      </c>
      <c r="G235" s="1">
        <f t="shared" si="28"/>
        <v>-2.4743999529164284E-4</v>
      </c>
      <c r="I235" s="1">
        <f>G235</f>
        <v>-2.4743999529164284E-4</v>
      </c>
      <c r="Q235" s="69">
        <f t="shared" si="29"/>
        <v>27551.964</v>
      </c>
    </row>
    <row r="236" spans="1:30">
      <c r="A236" s="23" t="s">
        <v>77</v>
      </c>
      <c r="B236" s="24" t="s">
        <v>45</v>
      </c>
      <c r="C236" s="25">
        <v>42570.858099999998</v>
      </c>
      <c r="D236" s="26"/>
      <c r="E236" s="27">
        <f t="shared" si="26"/>
        <v>26125.002593159512</v>
      </c>
      <c r="F236" s="27">
        <f t="shared" si="27"/>
        <v>26125</v>
      </c>
      <c r="G236" s="27">
        <f t="shared" si="28"/>
        <v>5.0999999803025275E-4</v>
      </c>
      <c r="H236" s="27"/>
      <c r="I236" s="27"/>
      <c r="J236" s="27">
        <f>G236</f>
        <v>5.0999999803025275E-4</v>
      </c>
      <c r="L236" s="27"/>
      <c r="M236" s="27"/>
      <c r="N236" s="27"/>
      <c r="O236" s="27">
        <f ca="1">+C$11+C$12*F236</f>
        <v>1.355388349046553E-2</v>
      </c>
      <c r="P236" s="27"/>
      <c r="Q236" s="68">
        <f t="shared" si="29"/>
        <v>27552.358099999998</v>
      </c>
    </row>
    <row r="237" spans="1:30">
      <c r="A237" s="1" t="s">
        <v>78</v>
      </c>
      <c r="C237" s="28">
        <v>42571.45</v>
      </c>
      <c r="D237" s="28"/>
      <c r="E237" s="1">
        <f t="shared" si="26"/>
        <v>26128.012183578609</v>
      </c>
      <c r="F237" s="1">
        <f t="shared" si="27"/>
        <v>26128</v>
      </c>
      <c r="G237" s="1">
        <f t="shared" si="28"/>
        <v>2.3961600018083118E-3</v>
      </c>
      <c r="J237" s="1">
        <f>G237</f>
        <v>2.3961600018083118E-3</v>
      </c>
      <c r="Q237" s="69">
        <f t="shared" si="29"/>
        <v>27552.949999999997</v>
      </c>
    </row>
    <row r="238" spans="1:30">
      <c r="A238" s="1" t="s">
        <v>78</v>
      </c>
      <c r="C238" s="28">
        <v>42572.432999999997</v>
      </c>
      <c r="D238" s="28"/>
      <c r="E238" s="1">
        <f t="shared" si="26"/>
        <v>26133.010371417731</v>
      </c>
      <c r="F238" s="1">
        <f t="shared" si="27"/>
        <v>26133</v>
      </c>
      <c r="G238" s="1">
        <f t="shared" si="28"/>
        <v>2.0397600019350648E-3</v>
      </c>
      <c r="I238" s="1">
        <f>G238</f>
        <v>2.0397600019350648E-3</v>
      </c>
      <c r="Q238" s="69">
        <f t="shared" si="29"/>
        <v>27553.932999999997</v>
      </c>
    </row>
    <row r="239" spans="1:30">
      <c r="A239" s="1" t="s">
        <v>78</v>
      </c>
      <c r="C239" s="28">
        <v>42596.427000000003</v>
      </c>
      <c r="D239" s="28"/>
      <c r="E239" s="1">
        <f t="shared" si="26"/>
        <v>26255.010899405373</v>
      </c>
      <c r="F239" s="1">
        <f t="shared" si="27"/>
        <v>26255</v>
      </c>
      <c r="G239" s="1">
        <f t="shared" si="28"/>
        <v>2.1436000024550594E-3</v>
      </c>
      <c r="I239" s="1">
        <f>G239</f>
        <v>2.1436000024550594E-3</v>
      </c>
      <c r="Q239" s="69">
        <f t="shared" si="29"/>
        <v>27577.927000000003</v>
      </c>
    </row>
    <row r="240" spans="1:30">
      <c r="A240" s="27" t="s">
        <v>78</v>
      </c>
      <c r="B240" s="27"/>
      <c r="C240" s="26">
        <v>42622.389000000003</v>
      </c>
      <c r="D240" s="26"/>
      <c r="E240" s="1">
        <f t="shared" si="26"/>
        <v>26387.017972324204</v>
      </c>
      <c r="F240" s="1">
        <f t="shared" si="27"/>
        <v>26387</v>
      </c>
      <c r="G240" s="1">
        <f t="shared" si="28"/>
        <v>3.5346400036360137E-3</v>
      </c>
      <c r="I240" s="1">
        <f>G240</f>
        <v>3.5346400036360137E-3</v>
      </c>
      <c r="Q240" s="69">
        <f t="shared" si="29"/>
        <v>27603.889000000003</v>
      </c>
    </row>
    <row r="241" spans="1:30">
      <c r="A241" s="27" t="s">
        <v>79</v>
      </c>
      <c r="B241" s="27"/>
      <c r="C241" s="26">
        <v>42786.607000000004</v>
      </c>
      <c r="D241" s="26"/>
      <c r="E241" s="1">
        <f t="shared" si="26"/>
        <v>27222.005165167007</v>
      </c>
      <c r="F241" s="1">
        <f t="shared" si="27"/>
        <v>27222</v>
      </c>
      <c r="G241" s="1">
        <f t="shared" si="28"/>
        <v>1.0158400036743842E-3</v>
      </c>
      <c r="I241" s="1">
        <f>G241</f>
        <v>1.0158400036743842E-3</v>
      </c>
      <c r="Q241" s="69">
        <f t="shared" si="29"/>
        <v>27768.107000000004</v>
      </c>
    </row>
    <row r="242" spans="1:30">
      <c r="A242" s="23" t="s">
        <v>74</v>
      </c>
      <c r="B242" s="24" t="s">
        <v>45</v>
      </c>
      <c r="C242" s="25">
        <v>42791.917399999998</v>
      </c>
      <c r="D242" s="26"/>
      <c r="E242" s="27">
        <f t="shared" si="26"/>
        <v>27249.0065656765</v>
      </c>
      <c r="F242" s="27">
        <f t="shared" si="27"/>
        <v>27249</v>
      </c>
      <c r="G242" s="27">
        <f t="shared" si="28"/>
        <v>1.2912800011690706E-3</v>
      </c>
      <c r="H242" s="27"/>
      <c r="I242" s="27"/>
      <c r="J242" s="27">
        <f t="shared" ref="J242:J247" si="30">G242</f>
        <v>1.2912800011690706E-3</v>
      </c>
      <c r="L242" s="27"/>
      <c r="M242" s="27"/>
      <c r="O242" s="27">
        <f ca="1">+C$11+C$12*F242</f>
        <v>1.3335523606941553E-2</v>
      </c>
      <c r="P242" s="27"/>
      <c r="Q242" s="68">
        <f t="shared" si="29"/>
        <v>27773.417399999998</v>
      </c>
    </row>
    <row r="243" spans="1:30">
      <c r="A243" s="23" t="s">
        <v>74</v>
      </c>
      <c r="B243" s="24" t="s">
        <v>45</v>
      </c>
      <c r="C243" s="25">
        <v>42792.900300000001</v>
      </c>
      <c r="D243" s="26"/>
      <c r="E243" s="27">
        <f t="shared" si="26"/>
        <v>27254.004245052984</v>
      </c>
      <c r="F243" s="27">
        <f t="shared" si="27"/>
        <v>27254</v>
      </c>
      <c r="G243" s="27">
        <f t="shared" si="28"/>
        <v>8.3488000382203609E-4</v>
      </c>
      <c r="H243" s="27"/>
      <c r="I243" s="27"/>
      <c r="J243" s="27">
        <f t="shared" si="30"/>
        <v>8.3488000382203609E-4</v>
      </c>
      <c r="L243" s="27"/>
      <c r="M243" s="27"/>
      <c r="O243" s="27">
        <f ca="1">+C$11+C$12*F243</f>
        <v>1.3334552255146518E-2</v>
      </c>
      <c r="P243" s="27"/>
      <c r="Q243" s="68">
        <f t="shared" si="29"/>
        <v>27774.400300000001</v>
      </c>
    </row>
    <row r="244" spans="1:30">
      <c r="A244" s="31" t="s">
        <v>80</v>
      </c>
      <c r="B244" s="32" t="s">
        <v>81</v>
      </c>
      <c r="C244" s="31">
        <v>42804.897100000002</v>
      </c>
      <c r="D244" s="31" t="s">
        <v>36</v>
      </c>
      <c r="E244" s="27">
        <f t="shared" si="26"/>
        <v>27315.003492121497</v>
      </c>
      <c r="F244" s="27">
        <f t="shared" si="27"/>
        <v>27315</v>
      </c>
      <c r="G244" s="27">
        <f t="shared" si="28"/>
        <v>6.8680000549647957E-4</v>
      </c>
      <c r="H244" s="27"/>
      <c r="I244" s="27"/>
      <c r="J244" s="27">
        <f t="shared" si="30"/>
        <v>6.8680000549647957E-4</v>
      </c>
      <c r="K244" s="27"/>
      <c r="M244" s="27"/>
      <c r="N244" s="27"/>
      <c r="O244" s="27"/>
      <c r="P244" s="27"/>
      <c r="Q244" s="68">
        <f t="shared" si="29"/>
        <v>27786.397100000002</v>
      </c>
    </row>
    <row r="245" spans="1:30">
      <c r="A245" s="23" t="s">
        <v>82</v>
      </c>
      <c r="B245" s="24" t="s">
        <v>45</v>
      </c>
      <c r="C245" s="25">
        <v>42806.863499999999</v>
      </c>
      <c r="D245" s="26"/>
      <c r="E245" s="27">
        <f t="shared" si="26"/>
        <v>27325.001901650321</v>
      </c>
      <c r="F245" s="27">
        <f t="shared" si="27"/>
        <v>27325</v>
      </c>
      <c r="G245" s="27">
        <f t="shared" si="28"/>
        <v>3.7400000292109326E-4</v>
      </c>
      <c r="H245" s="27"/>
      <c r="I245" s="27"/>
      <c r="J245" s="27">
        <f t="shared" si="30"/>
        <v>3.7400000292109326E-4</v>
      </c>
      <c r="L245" s="27"/>
      <c r="M245" s="27"/>
      <c r="N245" s="27"/>
      <c r="O245" s="27">
        <f ca="1">+C$11+C$12*F245</f>
        <v>1.3320759059657013E-2</v>
      </c>
      <c r="P245" s="27"/>
      <c r="Q245" s="68">
        <f t="shared" si="29"/>
        <v>27788.363499999999</v>
      </c>
    </row>
    <row r="246" spans="1:30">
      <c r="A246" s="31" t="s">
        <v>80</v>
      </c>
      <c r="B246" s="32" t="s">
        <v>81</v>
      </c>
      <c r="C246" s="31">
        <v>42806.863799999999</v>
      </c>
      <c r="D246" s="31" t="s">
        <v>36</v>
      </c>
      <c r="E246" s="27">
        <f t="shared" si="26"/>
        <v>27325.003427038264</v>
      </c>
      <c r="F246" s="27">
        <f t="shared" si="27"/>
        <v>27325</v>
      </c>
      <c r="G246" s="27">
        <f t="shared" si="28"/>
        <v>6.7400000261841342E-4</v>
      </c>
      <c r="H246" s="27"/>
      <c r="I246" s="27"/>
      <c r="J246" s="27">
        <f t="shared" si="30"/>
        <v>6.7400000261841342E-4</v>
      </c>
      <c r="K246" s="27"/>
      <c r="M246" s="27"/>
      <c r="N246" s="27"/>
      <c r="O246" s="27"/>
      <c r="P246" s="27"/>
      <c r="Q246" s="68">
        <f t="shared" si="29"/>
        <v>27788.363799999999</v>
      </c>
    </row>
    <row r="247" spans="1:30">
      <c r="A247" s="31" t="s">
        <v>80</v>
      </c>
      <c r="B247" s="32" t="s">
        <v>81</v>
      </c>
      <c r="C247" s="31">
        <v>42807.847099999999</v>
      </c>
      <c r="D247" s="31" t="s">
        <v>36</v>
      </c>
      <c r="E247" s="27">
        <f t="shared" si="26"/>
        <v>27330.003140265329</v>
      </c>
      <c r="F247" s="27">
        <f t="shared" si="27"/>
        <v>27330</v>
      </c>
      <c r="G247" s="27">
        <f t="shared" si="28"/>
        <v>6.1760000244248658E-4</v>
      </c>
      <c r="H247" s="27"/>
      <c r="I247" s="27"/>
      <c r="J247" s="27">
        <f t="shared" si="30"/>
        <v>6.1760000244248658E-4</v>
      </c>
      <c r="K247" s="27"/>
      <c r="M247" s="27"/>
      <c r="N247" s="27"/>
      <c r="O247" s="27"/>
      <c r="P247" s="27"/>
      <c r="Q247" s="68">
        <f t="shared" si="29"/>
        <v>27789.347099999999</v>
      </c>
    </row>
    <row r="248" spans="1:30">
      <c r="A248" s="27" t="s">
        <v>79</v>
      </c>
      <c r="B248" s="27"/>
      <c r="C248" s="26">
        <v>42837.546000000002</v>
      </c>
      <c r="D248" s="26"/>
      <c r="E248" s="1">
        <f t="shared" si="26"/>
        <v>27481.010953912566</v>
      </c>
      <c r="F248" s="1">
        <f t="shared" si="27"/>
        <v>27481</v>
      </c>
      <c r="G248" s="1">
        <f t="shared" si="28"/>
        <v>2.1543200055020861E-3</v>
      </c>
      <c r="I248" s="1">
        <f t="shared" ref="I248:I254" si="31">G248</f>
        <v>2.1543200055020861E-3</v>
      </c>
      <c r="Q248" s="69">
        <f t="shared" si="29"/>
        <v>27819.046000000002</v>
      </c>
      <c r="Y248" s="27"/>
      <c r="Z248" s="27"/>
      <c r="AA248" s="27"/>
      <c r="AB248" s="27"/>
      <c r="AC248" s="27"/>
      <c r="AD248" s="27"/>
    </row>
    <row r="249" spans="1:30">
      <c r="A249" s="27" t="s">
        <v>83</v>
      </c>
      <c r="B249" s="27"/>
      <c r="C249" s="26">
        <v>42840.495999999999</v>
      </c>
      <c r="D249" s="26"/>
      <c r="E249" s="1">
        <f t="shared" si="26"/>
        <v>27496.010602056398</v>
      </c>
      <c r="F249" s="1">
        <f t="shared" si="27"/>
        <v>27496</v>
      </c>
      <c r="G249" s="1">
        <f t="shared" si="28"/>
        <v>2.0851200024480931E-3</v>
      </c>
      <c r="I249" s="1">
        <f t="shared" si="31"/>
        <v>2.0851200024480931E-3</v>
      </c>
      <c r="Q249" s="69">
        <f t="shared" si="29"/>
        <v>27821.995999999999</v>
      </c>
    </row>
    <row r="250" spans="1:30">
      <c r="A250" s="27" t="s">
        <v>83</v>
      </c>
      <c r="B250" s="27"/>
      <c r="C250" s="26">
        <v>42842.462</v>
      </c>
      <c r="D250" s="26"/>
      <c r="E250" s="1">
        <f t="shared" si="26"/>
        <v>27506.006977734636</v>
      </c>
      <c r="F250" s="1">
        <f t="shared" si="27"/>
        <v>27506</v>
      </c>
      <c r="G250" s="1">
        <f t="shared" si="28"/>
        <v>1.3723200027015992E-3</v>
      </c>
      <c r="I250" s="1">
        <f t="shared" si="31"/>
        <v>1.3723200027015992E-3</v>
      </c>
      <c r="Q250" s="69">
        <f t="shared" si="29"/>
        <v>27823.962</v>
      </c>
    </row>
    <row r="251" spans="1:30">
      <c r="A251" s="1" t="s">
        <v>83</v>
      </c>
      <c r="C251" s="28">
        <v>42866.455999999998</v>
      </c>
      <c r="D251" s="28"/>
      <c r="E251" s="1">
        <f t="shared" si="26"/>
        <v>27628.007505722246</v>
      </c>
      <c r="F251" s="1">
        <f t="shared" si="27"/>
        <v>27628</v>
      </c>
      <c r="G251" s="1">
        <f t="shared" si="28"/>
        <v>1.4761600032215938E-3</v>
      </c>
      <c r="I251" s="1">
        <f t="shared" si="31"/>
        <v>1.4761600032215938E-3</v>
      </c>
      <c r="Q251" s="69">
        <f t="shared" si="29"/>
        <v>27847.955999999998</v>
      </c>
    </row>
    <row r="252" spans="1:30">
      <c r="A252" s="1" t="s">
        <v>83</v>
      </c>
      <c r="C252" s="28">
        <v>42867.436999999998</v>
      </c>
      <c r="D252" s="28"/>
      <c r="E252" s="1">
        <f t="shared" si="26"/>
        <v>27632.995524308386</v>
      </c>
      <c r="F252" s="1">
        <f t="shared" si="27"/>
        <v>27633</v>
      </c>
      <c r="G252" s="1">
        <f t="shared" si="28"/>
        <v>-8.8023999705910683E-4</v>
      </c>
      <c r="I252" s="1">
        <f t="shared" si="31"/>
        <v>-8.8023999705910683E-4</v>
      </c>
      <c r="Q252" s="69">
        <f t="shared" si="29"/>
        <v>27848.936999999998</v>
      </c>
    </row>
    <row r="253" spans="1:30">
      <c r="A253" s="1" t="s">
        <v>83</v>
      </c>
      <c r="C253" s="28">
        <v>42869.404999999999</v>
      </c>
      <c r="D253" s="28"/>
      <c r="E253" s="1">
        <f t="shared" si="26"/>
        <v>27643.002069239606</v>
      </c>
      <c r="F253" s="1">
        <f t="shared" si="27"/>
        <v>27643</v>
      </c>
      <c r="G253" s="1">
        <f t="shared" si="28"/>
        <v>4.069600036018528E-4</v>
      </c>
      <c r="I253" s="1">
        <f t="shared" si="31"/>
        <v>4.069600036018528E-4</v>
      </c>
      <c r="Q253" s="69">
        <f t="shared" si="29"/>
        <v>27850.904999999999</v>
      </c>
    </row>
    <row r="254" spans="1:30">
      <c r="A254" s="1" t="s">
        <v>83</v>
      </c>
      <c r="C254" s="28">
        <v>42869.601999999999</v>
      </c>
      <c r="D254" s="28"/>
      <c r="E254" s="1">
        <f t="shared" si="26"/>
        <v>27644.003740658027</v>
      </c>
      <c r="F254" s="1">
        <f t="shared" si="27"/>
        <v>27644</v>
      </c>
      <c r="G254" s="1">
        <f t="shared" si="28"/>
        <v>7.3568000516388565E-4</v>
      </c>
      <c r="I254" s="1">
        <f t="shared" si="31"/>
        <v>7.3568000516388565E-4</v>
      </c>
      <c r="Q254" s="69">
        <f t="shared" si="29"/>
        <v>27851.101999999999</v>
      </c>
      <c r="Y254" s="27"/>
      <c r="Z254" s="27"/>
      <c r="AA254" s="27"/>
      <c r="AB254" s="27"/>
      <c r="AC254" s="27"/>
      <c r="AD254" s="27"/>
    </row>
    <row r="255" spans="1:30">
      <c r="A255" s="23" t="s">
        <v>84</v>
      </c>
      <c r="B255" s="24" t="s">
        <v>45</v>
      </c>
      <c r="C255" s="25">
        <v>42870.383000000002</v>
      </c>
      <c r="D255" s="26"/>
      <c r="E255" s="27">
        <f t="shared" si="26"/>
        <v>27647.974833946293</v>
      </c>
      <c r="F255" s="27">
        <f t="shared" si="27"/>
        <v>27648</v>
      </c>
      <c r="G255" s="27">
        <f t="shared" si="28"/>
        <v>-4.9494399936520495E-3</v>
      </c>
      <c r="H255" s="27"/>
      <c r="I255" s="27"/>
      <c r="J255" s="27"/>
      <c r="L255" s="27"/>
      <c r="M255" s="27"/>
      <c r="N255" s="27">
        <f>G255</f>
        <v>-4.9494399936520495E-3</v>
      </c>
      <c r="O255" s="27">
        <f ca="1">+C$11+C$12*F255</f>
        <v>1.325800973369772E-2</v>
      </c>
      <c r="P255" s="27"/>
      <c r="Q255" s="68">
        <f t="shared" si="29"/>
        <v>27851.883000000002</v>
      </c>
    </row>
    <row r="256" spans="1:30">
      <c r="A256" s="23" t="s">
        <v>84</v>
      </c>
      <c r="B256" s="24" t="s">
        <v>45</v>
      </c>
      <c r="C256" s="25">
        <v>42870.389000000003</v>
      </c>
      <c r="D256" s="26"/>
      <c r="E256" s="27">
        <f t="shared" si="26"/>
        <v>27648.005341705233</v>
      </c>
      <c r="F256" s="27">
        <f t="shared" si="27"/>
        <v>27648</v>
      </c>
      <c r="G256" s="27">
        <f t="shared" si="28"/>
        <v>1.0505600075703114E-3</v>
      </c>
      <c r="H256" s="27"/>
      <c r="I256" s="27"/>
      <c r="J256" s="27"/>
      <c r="L256" s="27"/>
      <c r="M256" s="27"/>
      <c r="N256" s="27">
        <f>G256</f>
        <v>1.0505600075703114E-3</v>
      </c>
      <c r="O256" s="27">
        <f ca="1">+C$11+C$12*F256</f>
        <v>1.325800973369772E-2</v>
      </c>
      <c r="P256" s="27"/>
      <c r="Q256" s="68">
        <f t="shared" si="29"/>
        <v>27851.889000000003</v>
      </c>
    </row>
    <row r="257" spans="1:30">
      <c r="A257" s="1" t="s">
        <v>83</v>
      </c>
      <c r="C257" s="28">
        <v>42878.648999999998</v>
      </c>
      <c r="D257" s="28"/>
      <c r="E257" s="1">
        <f t="shared" si="26"/>
        <v>27690.00435650798</v>
      </c>
      <c r="F257" s="1">
        <f t="shared" si="27"/>
        <v>27690</v>
      </c>
      <c r="G257" s="1">
        <f t="shared" si="28"/>
        <v>8.5679999756393954E-4</v>
      </c>
      <c r="I257" s="1">
        <f>G257</f>
        <v>8.5679999756393954E-4</v>
      </c>
      <c r="Q257" s="69">
        <f t="shared" si="29"/>
        <v>27860.148999999998</v>
      </c>
    </row>
    <row r="258" spans="1:30">
      <c r="A258" s="1" t="s">
        <v>83</v>
      </c>
      <c r="C258" s="28">
        <v>42879.633000000002</v>
      </c>
      <c r="D258" s="28"/>
      <c r="E258" s="1">
        <f t="shared" si="26"/>
        <v>27695.00762897361</v>
      </c>
      <c r="F258" s="1">
        <f t="shared" si="27"/>
        <v>27695</v>
      </c>
      <c r="G258" s="1">
        <f t="shared" si="28"/>
        <v>1.5004000015323982E-3</v>
      </c>
      <c r="I258" s="1">
        <f>G258</f>
        <v>1.5004000015323982E-3</v>
      </c>
      <c r="Q258" s="69">
        <f t="shared" si="29"/>
        <v>27861.133000000002</v>
      </c>
    </row>
    <row r="259" spans="1:30">
      <c r="A259" s="1" t="s">
        <v>83</v>
      </c>
      <c r="C259" s="28">
        <v>42885.334999999999</v>
      </c>
      <c r="D259" s="28"/>
      <c r="E259" s="1">
        <f t="shared" si="26"/>
        <v>27724.000169216379</v>
      </c>
      <c r="F259" s="1">
        <f t="shared" si="27"/>
        <v>27724</v>
      </c>
      <c r="G259" s="1">
        <f t="shared" si="28"/>
        <v>3.328000457258895E-5</v>
      </c>
      <c r="I259" s="1">
        <f>G259</f>
        <v>3.328000457258895E-5</v>
      </c>
      <c r="Q259" s="69">
        <f t="shared" si="29"/>
        <v>27866.834999999999</v>
      </c>
    </row>
    <row r="260" spans="1:30">
      <c r="A260" s="1" t="s">
        <v>83</v>
      </c>
      <c r="C260" s="28">
        <v>42886.317999999999</v>
      </c>
      <c r="D260" s="28"/>
      <c r="E260" s="1">
        <f t="shared" si="26"/>
        <v>27728.998357055501</v>
      </c>
      <c r="F260" s="1">
        <f t="shared" si="27"/>
        <v>27729</v>
      </c>
      <c r="G260" s="1">
        <f t="shared" si="28"/>
        <v>-3.2311999530065805E-4</v>
      </c>
      <c r="I260" s="1">
        <f>G260</f>
        <v>-3.2311999530065805E-4</v>
      </c>
      <c r="Q260" s="69">
        <f t="shared" si="29"/>
        <v>27867.817999999999</v>
      </c>
    </row>
    <row r="261" spans="1:30">
      <c r="A261" s="23" t="s">
        <v>84</v>
      </c>
      <c r="B261" s="24" t="s">
        <v>45</v>
      </c>
      <c r="C261" s="25">
        <v>42904.421000000002</v>
      </c>
      <c r="D261" s="26"/>
      <c r="E261" s="27">
        <f t="shared" si="26"/>
        <v>27821.045350393841</v>
      </c>
      <c r="F261" s="27">
        <f t="shared" si="27"/>
        <v>27821</v>
      </c>
      <c r="G261" s="27">
        <f t="shared" si="28"/>
        <v>8.9191200022469275E-3</v>
      </c>
      <c r="H261" s="27"/>
      <c r="I261" s="27"/>
      <c r="J261" s="27"/>
      <c r="L261" s="27"/>
      <c r="M261" s="27"/>
      <c r="N261" s="27">
        <f>G261</f>
        <v>8.9191200022469275E-3</v>
      </c>
      <c r="O261" s="27">
        <f ca="1">+C$11+C$12*F261</f>
        <v>1.3224400961589493E-2</v>
      </c>
      <c r="P261" s="27"/>
      <c r="Q261" s="68">
        <f t="shared" si="29"/>
        <v>27885.921000000002</v>
      </c>
    </row>
    <row r="262" spans="1:30">
      <c r="A262" s="1" t="s">
        <v>85</v>
      </c>
      <c r="C262" s="28">
        <v>42906.576000000001</v>
      </c>
      <c r="D262" s="28"/>
      <c r="E262" s="1">
        <f t="shared" si="26"/>
        <v>27832.002720478577</v>
      </c>
      <c r="F262" s="1">
        <f t="shared" si="27"/>
        <v>27832</v>
      </c>
      <c r="G262" s="1">
        <f t="shared" si="28"/>
        <v>5.3504000243265182E-4</v>
      </c>
      <c r="I262" s="1">
        <f>G262</f>
        <v>5.3504000243265182E-4</v>
      </c>
      <c r="Q262" s="69">
        <f t="shared" si="29"/>
        <v>27888.076000000001</v>
      </c>
    </row>
    <row r="263" spans="1:30">
      <c r="A263" s="1" t="s">
        <v>85</v>
      </c>
      <c r="C263" s="28">
        <v>42907.561999999998</v>
      </c>
      <c r="D263" s="28"/>
      <c r="E263" s="1">
        <f t="shared" si="26"/>
        <v>27837.016162197149</v>
      </c>
      <c r="F263" s="1">
        <f t="shared" si="27"/>
        <v>27837</v>
      </c>
      <c r="G263" s="1">
        <f t="shared" si="28"/>
        <v>3.1786399995326065E-3</v>
      </c>
      <c r="I263" s="1">
        <f>G263</f>
        <v>3.1786399995326065E-3</v>
      </c>
      <c r="Q263" s="69">
        <f t="shared" si="29"/>
        <v>27889.061999999998</v>
      </c>
      <c r="Y263" s="27"/>
      <c r="Z263" s="27"/>
      <c r="AA263" s="27"/>
      <c r="AB263" s="27"/>
      <c r="AC263" s="27"/>
      <c r="AD263" s="27"/>
    </row>
    <row r="264" spans="1:30">
      <c r="A264" s="1" t="s">
        <v>85</v>
      </c>
      <c r="C264" s="28">
        <v>42921.525000000001</v>
      </c>
      <c r="D264" s="28"/>
      <c r="E264" s="1">
        <f t="shared" si="26"/>
        <v>27908.012801869212</v>
      </c>
      <c r="F264" s="1">
        <f t="shared" si="27"/>
        <v>27908</v>
      </c>
      <c r="G264" s="1">
        <f t="shared" si="28"/>
        <v>2.5177600036840886E-3</v>
      </c>
      <c r="I264" s="1">
        <f>G264</f>
        <v>2.5177600036840886E-3</v>
      </c>
      <c r="Q264" s="69">
        <f t="shared" si="29"/>
        <v>27903.025000000001</v>
      </c>
    </row>
    <row r="265" spans="1:30">
      <c r="A265" s="23" t="s">
        <v>82</v>
      </c>
      <c r="B265" s="24" t="s">
        <v>45</v>
      </c>
      <c r="C265" s="25">
        <v>42927.816400000003</v>
      </c>
      <c r="D265" s="26"/>
      <c r="E265" s="27">
        <f t="shared" si="26"/>
        <v>27940.002220964881</v>
      </c>
      <c r="F265" s="27">
        <f t="shared" si="27"/>
        <v>27940</v>
      </c>
      <c r="G265" s="27">
        <f t="shared" si="28"/>
        <v>4.3680000817403197E-4</v>
      </c>
      <c r="H265" s="27"/>
      <c r="I265" s="27"/>
      <c r="J265" s="27">
        <f>G265</f>
        <v>4.3680000817403197E-4</v>
      </c>
      <c r="L265" s="27"/>
      <c r="M265" s="27"/>
      <c r="N265" s="27"/>
      <c r="O265" s="27">
        <f ca="1">+C$11+C$12*F265</f>
        <v>1.3201282788867648E-2</v>
      </c>
      <c r="P265" s="27"/>
      <c r="Q265" s="68">
        <f t="shared" si="29"/>
        <v>27909.316400000003</v>
      </c>
    </row>
    <row r="266" spans="1:30">
      <c r="A266" s="23" t="s">
        <v>82</v>
      </c>
      <c r="B266" s="24" t="s">
        <v>45</v>
      </c>
      <c r="C266" s="25">
        <v>42928.800300000003</v>
      </c>
      <c r="D266" s="26"/>
      <c r="E266" s="27">
        <f t="shared" si="26"/>
        <v>27945.00498496784</v>
      </c>
      <c r="F266" s="27">
        <f t="shared" si="27"/>
        <v>27945</v>
      </c>
      <c r="G266" s="27">
        <f t="shared" si="28"/>
        <v>9.8040000739274547E-4</v>
      </c>
      <c r="H266" s="27"/>
      <c r="I266" s="27"/>
      <c r="J266" s="27">
        <f>G266</f>
        <v>9.8040000739274547E-4</v>
      </c>
      <c r="L266" s="27"/>
      <c r="M266" s="27"/>
      <c r="N266" s="27"/>
      <c r="O266" s="27">
        <f ca="1">+C$11+C$12*F266</f>
        <v>1.3200311437072614E-2</v>
      </c>
      <c r="P266" s="27"/>
      <c r="Q266" s="68">
        <f t="shared" si="29"/>
        <v>27910.300300000003</v>
      </c>
    </row>
    <row r="267" spans="1:30">
      <c r="A267" s="23" t="s">
        <v>82</v>
      </c>
      <c r="B267" s="24" t="s">
        <v>45</v>
      </c>
      <c r="C267" s="25">
        <v>42929.783100000001</v>
      </c>
      <c r="D267" s="26"/>
      <c r="E267" s="27">
        <f t="shared" si="26"/>
        <v>27950.002155881648</v>
      </c>
      <c r="F267" s="27">
        <f t="shared" si="27"/>
        <v>27950</v>
      </c>
      <c r="G267" s="27">
        <f t="shared" si="28"/>
        <v>4.2400000529596582E-4</v>
      </c>
      <c r="H267" s="27"/>
      <c r="I267" s="27"/>
      <c r="J267" s="27">
        <f>G267</f>
        <v>4.2400000529596582E-4</v>
      </c>
      <c r="L267" s="27"/>
      <c r="M267" s="27"/>
      <c r="N267" s="27"/>
      <c r="O267" s="27">
        <f ca="1">+C$11+C$12*F267</f>
        <v>1.3199340085277577E-2</v>
      </c>
      <c r="P267" s="27"/>
      <c r="Q267" s="68">
        <f t="shared" si="29"/>
        <v>27911.283100000001</v>
      </c>
    </row>
    <row r="268" spans="1:30">
      <c r="A268" s="23" t="s">
        <v>82</v>
      </c>
      <c r="B268" s="24" t="s">
        <v>45</v>
      </c>
      <c r="C268" s="25">
        <v>42930.766799999998</v>
      </c>
      <c r="D268" s="26"/>
      <c r="E268" s="27">
        <f t="shared" si="26"/>
        <v>27955.003902959295</v>
      </c>
      <c r="F268" s="27">
        <f t="shared" si="27"/>
        <v>27955</v>
      </c>
      <c r="G268" s="27">
        <f t="shared" si="28"/>
        <v>7.6760000229114667E-4</v>
      </c>
      <c r="H268" s="27"/>
      <c r="I268" s="27"/>
      <c r="J268" s="27">
        <f>G268</f>
        <v>7.6760000229114667E-4</v>
      </c>
      <c r="L268" s="27"/>
      <c r="M268" s="27"/>
      <c r="N268" s="27"/>
      <c r="O268" s="27">
        <f ca="1">+C$11+C$12*F268</f>
        <v>1.3198368733482541E-2</v>
      </c>
      <c r="P268" s="27"/>
      <c r="Q268" s="68">
        <f t="shared" si="29"/>
        <v>27912.266799999998</v>
      </c>
    </row>
    <row r="269" spans="1:30">
      <c r="A269" s="23" t="s">
        <v>82</v>
      </c>
      <c r="B269" s="24" t="s">
        <v>45</v>
      </c>
      <c r="C269" s="25">
        <v>42931.750399999997</v>
      </c>
      <c r="D269" s="26"/>
      <c r="E269" s="27">
        <f t="shared" si="26"/>
        <v>27960.005141574307</v>
      </c>
      <c r="F269" s="27">
        <f t="shared" si="27"/>
        <v>27960</v>
      </c>
      <c r="G269" s="27">
        <f t="shared" si="28"/>
        <v>1.01120000181254E-3</v>
      </c>
      <c r="H269" s="27"/>
      <c r="I269" s="27"/>
      <c r="J269" s="27">
        <f>G269</f>
        <v>1.01120000181254E-3</v>
      </c>
      <c r="L269" s="27"/>
      <c r="M269" s="27"/>
      <c r="N269" s="27"/>
      <c r="O269" s="27">
        <f ca="1">+C$11+C$12*F269</f>
        <v>1.3197397381687506E-2</v>
      </c>
      <c r="P269" s="27"/>
      <c r="Q269" s="68">
        <f t="shared" si="29"/>
        <v>27913.250399999997</v>
      </c>
    </row>
    <row r="270" spans="1:30">
      <c r="A270" s="1" t="s">
        <v>85</v>
      </c>
      <c r="C270" s="28">
        <v>42948.468000000001</v>
      </c>
      <c r="D270" s="28"/>
      <c r="E270" s="1">
        <f t="shared" si="26"/>
        <v>28045.007893374182</v>
      </c>
      <c r="F270" s="1">
        <f t="shared" si="27"/>
        <v>28045</v>
      </c>
      <c r="G270" s="1">
        <f t="shared" si="28"/>
        <v>1.5524000045843422E-3</v>
      </c>
      <c r="I270" s="1">
        <f>G270</f>
        <v>1.5524000045843422E-3</v>
      </c>
      <c r="Q270" s="69">
        <f t="shared" si="29"/>
        <v>27929.968000000001</v>
      </c>
    </row>
    <row r="271" spans="1:30">
      <c r="A271" s="1" t="s">
        <v>85</v>
      </c>
      <c r="C271" s="28">
        <v>42956.531999999999</v>
      </c>
      <c r="D271" s="28"/>
      <c r="E271" s="1">
        <f t="shared" si="26"/>
        <v>28086.010321385016</v>
      </c>
      <c r="F271" s="1">
        <f t="shared" si="27"/>
        <v>28086</v>
      </c>
      <c r="G271" s="1">
        <f t="shared" si="28"/>
        <v>2.0299200041336007E-3</v>
      </c>
      <c r="I271" s="1">
        <f>G271</f>
        <v>2.0299200041336007E-3</v>
      </c>
      <c r="Q271" s="69">
        <f t="shared" si="29"/>
        <v>27938.031999999999</v>
      </c>
    </row>
    <row r="272" spans="1:30">
      <c r="A272" s="1" t="s">
        <v>85</v>
      </c>
      <c r="C272" s="28">
        <v>42957.514999999999</v>
      </c>
      <c r="D272" s="28"/>
      <c r="E272" s="1">
        <f t="shared" si="26"/>
        <v>28091.008509224135</v>
      </c>
      <c r="F272" s="1">
        <f t="shared" si="27"/>
        <v>28091</v>
      </c>
      <c r="G272" s="1">
        <f t="shared" si="28"/>
        <v>1.6735200042603537E-3</v>
      </c>
      <c r="I272" s="1">
        <f>G272</f>
        <v>1.6735200042603537E-3</v>
      </c>
      <c r="Q272" s="69">
        <f t="shared" si="29"/>
        <v>27939.014999999999</v>
      </c>
    </row>
    <row r="273" spans="1:30">
      <c r="A273" s="1" t="s">
        <v>86</v>
      </c>
      <c r="C273" s="28">
        <v>43013.368000000002</v>
      </c>
      <c r="D273" s="28"/>
      <c r="E273" s="1">
        <f t="shared" si="26"/>
        <v>28375.000152538822</v>
      </c>
      <c r="F273" s="1">
        <f t="shared" si="27"/>
        <v>28375</v>
      </c>
      <c r="G273" s="1">
        <f t="shared" si="28"/>
        <v>3.0000002880115062E-5</v>
      </c>
      <c r="I273" s="1">
        <f>G273</f>
        <v>3.0000002880115062E-5</v>
      </c>
      <c r="Q273" s="69">
        <f t="shared" si="29"/>
        <v>27994.868000000002</v>
      </c>
    </row>
    <row r="274" spans="1:30">
      <c r="A274" s="23" t="s">
        <v>84</v>
      </c>
      <c r="B274" s="24" t="s">
        <v>45</v>
      </c>
      <c r="C274" s="25">
        <v>43013.372000000003</v>
      </c>
      <c r="D274" s="26"/>
      <c r="E274" s="27">
        <f t="shared" si="26"/>
        <v>28375.020491044783</v>
      </c>
      <c r="F274" s="27">
        <f t="shared" si="27"/>
        <v>28375</v>
      </c>
      <c r="G274" s="27">
        <f t="shared" si="28"/>
        <v>4.0300000036950223E-3</v>
      </c>
      <c r="H274" s="27"/>
      <c r="I274" s="27"/>
      <c r="J274" s="27"/>
      <c r="L274" s="27"/>
      <c r="M274" s="27"/>
      <c r="N274" s="27">
        <f>G274</f>
        <v>4.0300000036950223E-3</v>
      </c>
      <c r="O274" s="27">
        <f ca="1">+C$11+C$12*F274</f>
        <v>1.3116775182699561E-2</v>
      </c>
      <c r="P274" s="27"/>
      <c r="Q274" s="68">
        <f t="shared" si="29"/>
        <v>27994.872000000003</v>
      </c>
      <c r="Y274" s="27"/>
      <c r="Z274" s="27"/>
      <c r="AA274" s="27"/>
      <c r="AB274" s="27"/>
      <c r="AC274" s="27"/>
      <c r="AD274" s="27"/>
    </row>
    <row r="275" spans="1:30">
      <c r="A275" s="23" t="s">
        <v>84</v>
      </c>
      <c r="B275" s="24" t="s">
        <v>45</v>
      </c>
      <c r="C275" s="25">
        <v>43014.355000000003</v>
      </c>
      <c r="D275" s="26"/>
      <c r="E275" s="27">
        <f t="shared" si="26"/>
        <v>28380.018678883902</v>
      </c>
      <c r="F275" s="27">
        <f t="shared" si="27"/>
        <v>28380</v>
      </c>
      <c r="G275" s="27">
        <f t="shared" si="28"/>
        <v>3.6736000038217753E-3</v>
      </c>
      <c r="H275" s="27"/>
      <c r="I275" s="27"/>
      <c r="J275" s="27"/>
      <c r="L275" s="27"/>
      <c r="M275" s="27"/>
      <c r="N275" s="27">
        <f>G275</f>
        <v>3.6736000038217753E-3</v>
      </c>
      <c r="O275" s="27">
        <f ca="1">+C$11+C$12*F275</f>
        <v>1.3115803830904525E-2</v>
      </c>
      <c r="P275" s="27"/>
      <c r="Q275" s="68">
        <f t="shared" si="29"/>
        <v>27995.855000000003</v>
      </c>
    </row>
    <row r="276" spans="1:30">
      <c r="A276" s="23" t="s">
        <v>84</v>
      </c>
      <c r="B276" s="24" t="s">
        <v>45</v>
      </c>
      <c r="C276" s="25">
        <v>43014.355000000003</v>
      </c>
      <c r="D276" s="26"/>
      <c r="E276" s="27">
        <f t="shared" si="26"/>
        <v>28380.018678883902</v>
      </c>
      <c r="F276" s="27">
        <f t="shared" si="27"/>
        <v>28380</v>
      </c>
      <c r="G276" s="27">
        <f t="shared" si="28"/>
        <v>3.6736000038217753E-3</v>
      </c>
      <c r="H276" s="27"/>
      <c r="I276" s="27"/>
      <c r="J276" s="27"/>
      <c r="L276" s="27"/>
      <c r="M276" s="27"/>
      <c r="N276" s="27">
        <f>G276</f>
        <v>3.6736000038217753E-3</v>
      </c>
      <c r="O276" s="27">
        <f ca="1">+C$11+C$12*F276</f>
        <v>1.3115803830904525E-2</v>
      </c>
      <c r="P276" s="27"/>
      <c r="Q276" s="68">
        <f t="shared" si="29"/>
        <v>27995.855000000003</v>
      </c>
    </row>
    <row r="277" spans="1:30">
      <c r="A277" s="1" t="s">
        <v>87</v>
      </c>
      <c r="C277" s="28">
        <v>43139.633000000002</v>
      </c>
      <c r="D277" s="28"/>
      <c r="E277" s="1">
        <f t="shared" ref="E277:E340" si="32">+(C277-C$7)/C$8</f>
        <v>29017.010516227914</v>
      </c>
      <c r="F277" s="1">
        <f t="shared" ref="F277:F340" si="33">ROUND(2*E277,0)/2</f>
        <v>29017</v>
      </c>
      <c r="G277" s="1">
        <f t="shared" ref="G277:G334" si="34">+C277-(C$7+F277*C$8)</f>
        <v>2.0682400063378736E-3</v>
      </c>
      <c r="I277" s="1">
        <f>G277</f>
        <v>2.0682400063378736E-3</v>
      </c>
      <c r="Q277" s="69">
        <f t="shared" ref="Q277:Q340" si="35">+C277-15018.5</f>
        <v>28121.133000000002</v>
      </c>
    </row>
    <row r="278" spans="1:30">
      <c r="A278" s="23" t="s">
        <v>88</v>
      </c>
      <c r="B278" s="24" t="s">
        <v>45</v>
      </c>
      <c r="C278" s="25">
        <v>43143.96</v>
      </c>
      <c r="D278" s="26"/>
      <c r="E278" s="27">
        <f t="shared" si="32"/>
        <v>29039.011695047706</v>
      </c>
      <c r="F278" s="27">
        <f t="shared" si="33"/>
        <v>29039</v>
      </c>
      <c r="G278" s="27">
        <f t="shared" si="34"/>
        <v>2.3000799992587417E-3</v>
      </c>
      <c r="H278" s="27"/>
      <c r="I278" s="27"/>
      <c r="J278" s="27"/>
      <c r="K278" s="27">
        <f>G278</f>
        <v>2.3000799992587417E-3</v>
      </c>
      <c r="L278" s="27"/>
      <c r="M278" s="27"/>
      <c r="O278" s="27">
        <f ca="1">+C$11+C$12*F278</f>
        <v>1.2987779664318848E-2</v>
      </c>
      <c r="P278" s="27"/>
      <c r="Q278" s="68">
        <f t="shared" si="35"/>
        <v>28125.46</v>
      </c>
      <c r="Y278" s="27"/>
      <c r="Z278" s="27"/>
      <c r="AA278" s="27"/>
      <c r="AB278" s="27"/>
      <c r="AC278" s="27"/>
      <c r="AD278" s="27"/>
    </row>
    <row r="279" spans="1:30">
      <c r="A279" s="1" t="s">
        <v>89</v>
      </c>
      <c r="C279" s="28">
        <v>43143.961000000003</v>
      </c>
      <c r="D279" s="28"/>
      <c r="E279" s="1">
        <f t="shared" si="32"/>
        <v>29039.016779674217</v>
      </c>
      <c r="F279" s="1">
        <f t="shared" si="33"/>
        <v>29039</v>
      </c>
      <c r="G279" s="1">
        <f t="shared" si="34"/>
        <v>3.3000800031004474E-3</v>
      </c>
      <c r="I279" s="1">
        <f>G279</f>
        <v>3.3000800031004474E-3</v>
      </c>
      <c r="Q279" s="69">
        <f t="shared" si="35"/>
        <v>28125.461000000003</v>
      </c>
    </row>
    <row r="280" spans="1:30">
      <c r="A280" s="1" t="s">
        <v>90</v>
      </c>
      <c r="C280" s="28">
        <v>43157.726000000002</v>
      </c>
      <c r="D280" s="28"/>
      <c r="E280" s="1">
        <f t="shared" si="32"/>
        <v>29109.006663301348</v>
      </c>
      <c r="F280" s="1">
        <f t="shared" si="33"/>
        <v>29109</v>
      </c>
      <c r="G280" s="1">
        <f t="shared" si="34"/>
        <v>1.3104800091241486E-3</v>
      </c>
      <c r="I280" s="1">
        <f>G280</f>
        <v>1.3104800091241486E-3</v>
      </c>
      <c r="Q280" s="69">
        <f t="shared" si="35"/>
        <v>28139.226000000002</v>
      </c>
      <c r="Y280" s="27"/>
      <c r="Z280" s="27"/>
      <c r="AA280" s="27"/>
      <c r="AB280" s="27"/>
      <c r="AC280" s="27"/>
      <c r="AD280" s="27"/>
    </row>
    <row r="281" spans="1:30">
      <c r="A281" s="1" t="s">
        <v>90</v>
      </c>
      <c r="C281" s="28">
        <v>43161.462</v>
      </c>
      <c r="D281" s="28"/>
      <c r="E281" s="1">
        <f t="shared" si="32"/>
        <v>29128.002827865883</v>
      </c>
      <c r="F281" s="1">
        <f t="shared" si="33"/>
        <v>29128</v>
      </c>
      <c r="G281" s="1">
        <f t="shared" si="34"/>
        <v>5.561600046348758E-4</v>
      </c>
      <c r="I281" s="1">
        <f>G281</f>
        <v>5.561600046348758E-4</v>
      </c>
      <c r="Q281" s="69">
        <f t="shared" si="35"/>
        <v>28142.962</v>
      </c>
      <c r="Y281" s="27"/>
      <c r="Z281" s="27"/>
      <c r="AA281" s="27"/>
      <c r="AB281" s="27"/>
      <c r="AC281" s="27"/>
      <c r="AD281" s="27"/>
    </row>
    <row r="282" spans="1:30">
      <c r="A282" s="23" t="s">
        <v>82</v>
      </c>
      <c r="B282" s="24" t="s">
        <v>45</v>
      </c>
      <c r="C282" s="25">
        <v>43176.015399999997</v>
      </c>
      <c r="D282" s="26"/>
      <c r="E282" s="27">
        <f t="shared" si="32"/>
        <v>29202.001431017277</v>
      </c>
      <c r="F282" s="27">
        <f t="shared" si="33"/>
        <v>29202</v>
      </c>
      <c r="G282" s="27">
        <f t="shared" si="34"/>
        <v>2.8143999952590093E-4</v>
      </c>
      <c r="H282" s="27"/>
      <c r="I282" s="27"/>
      <c r="J282" s="27">
        <f>G282</f>
        <v>2.8143999952590093E-4</v>
      </c>
      <c r="L282" s="27"/>
      <c r="M282" s="27"/>
      <c r="N282" s="27"/>
      <c r="O282" s="27">
        <f ca="1">+C$11+C$12*F282</f>
        <v>1.2956113595800692E-2</v>
      </c>
      <c r="P282" s="27"/>
      <c r="Q282" s="68">
        <f t="shared" si="35"/>
        <v>28157.515399999997</v>
      </c>
    </row>
    <row r="283" spans="1:30">
      <c r="A283" s="23" t="s">
        <v>82</v>
      </c>
      <c r="B283" s="24" t="s">
        <v>45</v>
      </c>
      <c r="C283" s="25">
        <v>43179.948799999998</v>
      </c>
      <c r="D283" s="26"/>
      <c r="E283" s="27">
        <f t="shared" si="32"/>
        <v>29222.001300850847</v>
      </c>
      <c r="F283" s="27">
        <f t="shared" si="33"/>
        <v>29222</v>
      </c>
      <c r="G283" s="27">
        <f t="shared" si="34"/>
        <v>2.5584000104572624E-4</v>
      </c>
      <c r="H283" s="27"/>
      <c r="I283" s="27"/>
      <c r="J283" s="27">
        <f>G283</f>
        <v>2.5584000104572624E-4</v>
      </c>
      <c r="L283" s="27"/>
      <c r="M283" s="27"/>
      <c r="N283" s="27"/>
      <c r="O283" s="27">
        <f ca="1">+C$11+C$12*F283</f>
        <v>1.2952228188620549E-2</v>
      </c>
      <c r="P283" s="27"/>
      <c r="Q283" s="68">
        <f t="shared" si="35"/>
        <v>28161.448799999998</v>
      </c>
      <c r="Y283" s="27"/>
      <c r="Z283" s="27"/>
      <c r="AA283" s="27"/>
      <c r="AB283" s="27"/>
      <c r="AC283" s="27"/>
      <c r="AD283" s="27"/>
    </row>
    <row r="284" spans="1:30">
      <c r="A284" s="23" t="s">
        <v>82</v>
      </c>
      <c r="B284" s="24" t="s">
        <v>45</v>
      </c>
      <c r="C284" s="25">
        <v>43182.8986</v>
      </c>
      <c r="D284" s="26"/>
      <c r="E284" s="27">
        <f t="shared" si="32"/>
        <v>29236.999932069408</v>
      </c>
      <c r="F284" s="27">
        <f t="shared" si="33"/>
        <v>29237</v>
      </c>
      <c r="G284" s="27">
        <f t="shared" si="34"/>
        <v>-1.335999695584178E-5</v>
      </c>
      <c r="H284" s="27"/>
      <c r="I284" s="27"/>
      <c r="J284" s="27">
        <f>G284</f>
        <v>-1.335999695584178E-5</v>
      </c>
      <c r="L284" s="27"/>
      <c r="M284" s="27"/>
      <c r="N284" s="27"/>
      <c r="O284" s="27">
        <f ca="1">+C$11+C$12*F284</f>
        <v>1.2949314133235442E-2</v>
      </c>
      <c r="P284" s="27"/>
      <c r="Q284" s="68">
        <f t="shared" si="35"/>
        <v>28164.3986</v>
      </c>
      <c r="Y284" s="27"/>
      <c r="Z284" s="27"/>
      <c r="AA284" s="27"/>
      <c r="AB284" s="27"/>
      <c r="AC284" s="27"/>
      <c r="AD284" s="27"/>
    </row>
    <row r="285" spans="1:30">
      <c r="A285" s="23" t="s">
        <v>82</v>
      </c>
      <c r="B285" s="24" t="s">
        <v>45</v>
      </c>
      <c r="C285" s="25">
        <v>43183.881999999998</v>
      </c>
      <c r="D285" s="26"/>
      <c r="E285" s="27">
        <f t="shared" si="32"/>
        <v>29242.000153759109</v>
      </c>
      <c r="F285" s="27">
        <f t="shared" si="33"/>
        <v>29242</v>
      </c>
      <c r="G285" s="27">
        <f t="shared" si="34"/>
        <v>3.0240000342018902E-5</v>
      </c>
      <c r="H285" s="27"/>
      <c r="I285" s="27"/>
      <c r="J285" s="27"/>
      <c r="L285" s="27"/>
      <c r="M285" s="27"/>
      <c r="N285" s="27">
        <f>G285</f>
        <v>3.0240000342018902E-5</v>
      </c>
      <c r="O285" s="27">
        <f ca="1">+C$11+C$12*F285</f>
        <v>1.2948342781440407E-2</v>
      </c>
      <c r="P285" s="27"/>
      <c r="Q285" s="68">
        <f t="shared" si="35"/>
        <v>28165.381999999998</v>
      </c>
    </row>
    <row r="286" spans="1:30">
      <c r="A286" s="1" t="s">
        <v>90</v>
      </c>
      <c r="C286" s="28">
        <v>43185.654000000002</v>
      </c>
      <c r="D286" s="28"/>
      <c r="E286" s="1">
        <f t="shared" si="32"/>
        <v>29251.01011189842</v>
      </c>
      <c r="F286" s="1">
        <f t="shared" si="33"/>
        <v>29251</v>
      </c>
      <c r="G286" s="1">
        <f t="shared" si="34"/>
        <v>1.9887200032826513E-3</v>
      </c>
      <c r="I286" s="1">
        <f>G286</f>
        <v>1.9887200032826513E-3</v>
      </c>
      <c r="Q286" s="69">
        <f t="shared" si="35"/>
        <v>28167.154000000002</v>
      </c>
      <c r="Y286" s="27"/>
      <c r="Z286" s="27"/>
      <c r="AA286" s="27"/>
      <c r="AB286" s="27"/>
      <c r="AC286" s="27"/>
      <c r="AD286" s="27"/>
    </row>
    <row r="287" spans="1:30">
      <c r="A287" s="1" t="s">
        <v>90</v>
      </c>
      <c r="C287" s="28">
        <v>43188.406999999999</v>
      </c>
      <c r="D287" s="28"/>
      <c r="E287" s="1">
        <f t="shared" si="32"/>
        <v>29265.008088623832</v>
      </c>
      <c r="F287" s="1">
        <f t="shared" si="33"/>
        <v>29265</v>
      </c>
      <c r="G287" s="1">
        <f t="shared" si="34"/>
        <v>1.5907999986666255E-3</v>
      </c>
      <c r="I287" s="1">
        <f>G287</f>
        <v>1.5907999986666255E-3</v>
      </c>
      <c r="Q287" s="69">
        <f t="shared" si="35"/>
        <v>28169.906999999999</v>
      </c>
      <c r="Y287" s="27"/>
      <c r="Z287" s="27"/>
      <c r="AA287" s="27"/>
      <c r="AB287" s="27"/>
      <c r="AC287" s="27"/>
      <c r="AD287" s="27"/>
    </row>
    <row r="288" spans="1:30">
      <c r="A288" s="1" t="s">
        <v>89</v>
      </c>
      <c r="C288" s="28">
        <v>43204.731</v>
      </c>
      <c r="D288" s="28"/>
      <c r="E288" s="1">
        <f t="shared" si="32"/>
        <v>29348.009531437445</v>
      </c>
      <c r="F288" s="1">
        <f t="shared" si="33"/>
        <v>29348</v>
      </c>
      <c r="G288" s="1">
        <f t="shared" si="34"/>
        <v>1.8745600027614273E-3</v>
      </c>
      <c r="I288" s="1">
        <f>G288</f>
        <v>1.8745600027614273E-3</v>
      </c>
      <c r="Q288" s="69">
        <f t="shared" si="35"/>
        <v>28186.231</v>
      </c>
    </row>
    <row r="289" spans="1:25">
      <c r="A289" s="1" t="s">
        <v>89</v>
      </c>
      <c r="C289" s="28">
        <v>43204.731</v>
      </c>
      <c r="D289" s="28"/>
      <c r="E289" s="1">
        <f t="shared" si="32"/>
        <v>29348.009531437445</v>
      </c>
      <c r="F289" s="1">
        <f t="shared" si="33"/>
        <v>29348</v>
      </c>
      <c r="G289" s="1">
        <f t="shared" si="34"/>
        <v>1.8745600027614273E-3</v>
      </c>
      <c r="I289" s="1">
        <f>G289</f>
        <v>1.8745600027614273E-3</v>
      </c>
      <c r="Q289" s="69">
        <f t="shared" si="35"/>
        <v>28186.231</v>
      </c>
    </row>
    <row r="290" spans="1:25">
      <c r="A290" s="1" t="s">
        <v>91</v>
      </c>
      <c r="C290" s="28">
        <v>43219.677000000003</v>
      </c>
      <c r="D290" s="28"/>
      <c r="E290" s="1">
        <f t="shared" si="32"/>
        <v>29424.00435894863</v>
      </c>
      <c r="F290" s="1">
        <f t="shared" si="33"/>
        <v>29424</v>
      </c>
      <c r="G290" s="1">
        <f t="shared" si="34"/>
        <v>8.5728000703966245E-4</v>
      </c>
      <c r="I290" s="1">
        <f>G290</f>
        <v>8.5728000703966245E-4</v>
      </c>
      <c r="Q290" s="69">
        <f t="shared" si="35"/>
        <v>28201.177000000003</v>
      </c>
    </row>
    <row r="291" spans="1:25">
      <c r="A291" s="23" t="s">
        <v>82</v>
      </c>
      <c r="B291" s="24" t="s">
        <v>45</v>
      </c>
      <c r="C291" s="25">
        <v>43254.880899999996</v>
      </c>
      <c r="D291" s="26"/>
      <c r="E291" s="27">
        <f t="shared" si="32"/>
        <v>29603.003041420179</v>
      </c>
      <c r="F291" s="27">
        <f t="shared" si="33"/>
        <v>29603</v>
      </c>
      <c r="G291" s="27">
        <f t="shared" si="34"/>
        <v>5.9815999702550471E-4</v>
      </c>
      <c r="H291" s="27"/>
      <c r="I291" s="27"/>
      <c r="J291" s="27">
        <f>G291</f>
        <v>5.9815999702550471E-4</v>
      </c>
      <c r="L291" s="27"/>
      <c r="M291" s="27"/>
      <c r="N291" s="27"/>
      <c r="O291" s="27">
        <f ca="1">+C$11+C$12*F291</f>
        <v>1.2878211181838843E-2</v>
      </c>
      <c r="P291" s="27"/>
      <c r="Q291" s="68">
        <f t="shared" si="35"/>
        <v>28236.380899999996</v>
      </c>
    </row>
    <row r="292" spans="1:25">
      <c r="A292" s="23" t="s">
        <v>82</v>
      </c>
      <c r="B292" s="24" t="s">
        <v>45</v>
      </c>
      <c r="C292" s="25">
        <v>43255.667200000004</v>
      </c>
      <c r="D292" s="26"/>
      <c r="E292" s="27">
        <f t="shared" si="32"/>
        <v>29607.001083228861</v>
      </c>
      <c r="F292" s="27">
        <f t="shared" si="33"/>
        <v>29607</v>
      </c>
      <c r="G292" s="27">
        <f t="shared" si="34"/>
        <v>2.1304000256350264E-4</v>
      </c>
      <c r="H292" s="27"/>
      <c r="I292" s="27"/>
      <c r="J292" s="27">
        <f>G292</f>
        <v>2.1304000256350264E-4</v>
      </c>
      <c r="L292" s="27"/>
      <c r="M292" s="27"/>
      <c r="N292" s="27"/>
      <c r="O292" s="27">
        <f ca="1">+C$11+C$12*F292</f>
        <v>1.2877434100402815E-2</v>
      </c>
      <c r="P292" s="27"/>
      <c r="Q292" s="68">
        <f t="shared" si="35"/>
        <v>28237.167200000004</v>
      </c>
    </row>
    <row r="293" spans="1:25">
      <c r="A293" s="23" t="s">
        <v>82</v>
      </c>
      <c r="B293" s="24" t="s">
        <v>45</v>
      </c>
      <c r="C293" s="25">
        <v>43255.863899999997</v>
      </c>
      <c r="D293" s="26"/>
      <c r="E293" s="27">
        <f t="shared" si="32"/>
        <v>29608.001229259298</v>
      </c>
      <c r="F293" s="27">
        <f t="shared" si="33"/>
        <v>29608</v>
      </c>
      <c r="G293" s="27">
        <f t="shared" si="34"/>
        <v>2.4175999715225771E-4</v>
      </c>
      <c r="H293" s="27"/>
      <c r="I293" s="27"/>
      <c r="J293" s="27">
        <f>G293</f>
        <v>2.4175999715225771E-4</v>
      </c>
      <c r="L293" s="27"/>
      <c r="M293" s="27"/>
      <c r="N293" s="27"/>
      <c r="O293" s="27">
        <f ca="1">+C$11+C$12*F293</f>
        <v>1.2877239830043808E-2</v>
      </c>
      <c r="P293" s="27"/>
      <c r="Q293" s="68">
        <f t="shared" si="35"/>
        <v>28237.363899999997</v>
      </c>
    </row>
    <row r="294" spans="1:25">
      <c r="A294" s="1" t="s">
        <v>89</v>
      </c>
      <c r="C294" s="28">
        <v>43272.779000000002</v>
      </c>
      <c r="D294" s="28"/>
      <c r="E294" s="1">
        <f t="shared" si="32"/>
        <v>29694.008194790847</v>
      </c>
      <c r="F294" s="1">
        <f t="shared" si="33"/>
        <v>29694</v>
      </c>
      <c r="G294" s="1">
        <f t="shared" si="34"/>
        <v>1.6116800034069456E-3</v>
      </c>
      <c r="I294" s="1">
        <f>G294</f>
        <v>1.6116800034069456E-3</v>
      </c>
      <c r="Q294" s="69">
        <f t="shared" si="35"/>
        <v>28254.279000000002</v>
      </c>
    </row>
    <row r="295" spans="1:25">
      <c r="A295" s="1" t="s">
        <v>91</v>
      </c>
      <c r="C295" s="28">
        <v>43273.368000000002</v>
      </c>
      <c r="D295" s="28"/>
      <c r="E295" s="1">
        <f t="shared" si="32"/>
        <v>29697.003039793126</v>
      </c>
      <c r="F295" s="1">
        <f t="shared" si="33"/>
        <v>29697</v>
      </c>
      <c r="G295" s="1">
        <f t="shared" si="34"/>
        <v>5.9784000768559054E-4</v>
      </c>
      <c r="I295" s="1">
        <f>G295</f>
        <v>5.9784000768559054E-4</v>
      </c>
      <c r="Q295" s="69">
        <f t="shared" si="35"/>
        <v>28254.868000000002</v>
      </c>
    </row>
    <row r="296" spans="1:25">
      <c r="A296" s="1" t="s">
        <v>91</v>
      </c>
      <c r="C296" s="28">
        <v>43275.531999999999</v>
      </c>
      <c r="D296" s="28"/>
      <c r="E296" s="1">
        <f t="shared" si="32"/>
        <v>29708.006171516259</v>
      </c>
      <c r="F296" s="1">
        <f t="shared" si="33"/>
        <v>29708</v>
      </c>
      <c r="G296" s="1">
        <f t="shared" si="34"/>
        <v>1.2137600060668774E-3</v>
      </c>
      <c r="I296" s="1">
        <f>G296</f>
        <v>1.2137600060668774E-3</v>
      </c>
      <c r="Q296" s="69">
        <f t="shared" si="35"/>
        <v>28257.031999999999</v>
      </c>
    </row>
    <row r="297" spans="1:25">
      <c r="A297" s="1" t="s">
        <v>91</v>
      </c>
      <c r="C297" s="28">
        <v>43284.574999999997</v>
      </c>
      <c r="D297" s="28"/>
      <c r="E297" s="1">
        <f t="shared" si="32"/>
        <v>29753.986448860251</v>
      </c>
      <c r="F297" s="1">
        <f t="shared" si="33"/>
        <v>29754</v>
      </c>
      <c r="G297" s="1">
        <f t="shared" si="34"/>
        <v>-2.665120002347976E-3</v>
      </c>
      <c r="I297" s="1">
        <f>G297</f>
        <v>-2.665120002347976E-3</v>
      </c>
      <c r="Q297" s="69">
        <f t="shared" si="35"/>
        <v>28266.074999999997</v>
      </c>
    </row>
    <row r="298" spans="1:25">
      <c r="A298" s="23" t="s">
        <v>82</v>
      </c>
      <c r="B298" s="24" t="s">
        <v>45</v>
      </c>
      <c r="C298" s="25">
        <v>43284.7742</v>
      </c>
      <c r="D298" s="26"/>
      <c r="E298" s="27">
        <f t="shared" si="32"/>
        <v>29754.999306456961</v>
      </c>
      <c r="F298" s="27">
        <f t="shared" si="33"/>
        <v>29755</v>
      </c>
      <c r="G298" s="27">
        <f t="shared" si="34"/>
        <v>-1.3639999815495685E-4</v>
      </c>
      <c r="H298" s="27"/>
      <c r="I298" s="27"/>
      <c r="J298" s="27">
        <f>G298</f>
        <v>-1.3639999815495685E-4</v>
      </c>
      <c r="L298" s="27"/>
      <c r="M298" s="27"/>
      <c r="N298" s="27"/>
      <c r="O298" s="27">
        <f ca="1">+C$11+C$12*F298</f>
        <v>1.2848682087269764E-2</v>
      </c>
      <c r="P298" s="27"/>
      <c r="Q298" s="68">
        <f t="shared" si="35"/>
        <v>28266.2742</v>
      </c>
    </row>
    <row r="299" spans="1:25">
      <c r="A299" s="23" t="s">
        <v>82</v>
      </c>
      <c r="B299" s="24" t="s">
        <v>45</v>
      </c>
      <c r="C299" s="25">
        <v>43285.756999999998</v>
      </c>
      <c r="D299" s="26"/>
      <c r="E299" s="27">
        <f t="shared" si="32"/>
        <v>29759.996477370772</v>
      </c>
      <c r="F299" s="27">
        <f t="shared" si="33"/>
        <v>29760</v>
      </c>
      <c r="G299" s="27">
        <f t="shared" si="34"/>
        <v>-6.9280000025173649E-4</v>
      </c>
      <c r="H299" s="27"/>
      <c r="I299" s="27"/>
      <c r="J299" s="27"/>
      <c r="L299" s="27"/>
      <c r="M299" s="27"/>
      <c r="N299" s="27">
        <f>G299</f>
        <v>-6.9280000025173649E-4</v>
      </c>
      <c r="O299" s="27">
        <f ca="1">+C$11+C$12*F299</f>
        <v>1.284771073547473E-2</v>
      </c>
      <c r="P299" s="27"/>
      <c r="Q299" s="68">
        <f t="shared" si="35"/>
        <v>28267.256999999998</v>
      </c>
    </row>
    <row r="300" spans="1:25">
      <c r="A300" s="1" t="s">
        <v>91</v>
      </c>
      <c r="C300" s="28">
        <v>43288.512999999999</v>
      </c>
      <c r="D300" s="28"/>
      <c r="E300" s="1">
        <f t="shared" si="32"/>
        <v>29774.009707975674</v>
      </c>
      <c r="F300" s="1">
        <f t="shared" si="33"/>
        <v>29774</v>
      </c>
      <c r="G300" s="1">
        <f t="shared" si="34"/>
        <v>1.9092799993813969E-3</v>
      </c>
      <c r="I300" s="1">
        <f>G300</f>
        <v>1.9092799993813969E-3</v>
      </c>
      <c r="Q300" s="69">
        <f t="shared" si="35"/>
        <v>28270.012999999999</v>
      </c>
      <c r="Y300" s="27"/>
    </row>
    <row r="301" spans="1:25">
      <c r="A301" s="1" t="s">
        <v>91</v>
      </c>
      <c r="C301" s="28">
        <v>43303.457000000002</v>
      </c>
      <c r="D301" s="28"/>
      <c r="E301" s="1">
        <f t="shared" si="32"/>
        <v>29849.994366233877</v>
      </c>
      <c r="F301" s="1">
        <f t="shared" si="33"/>
        <v>29850</v>
      </c>
      <c r="G301" s="1">
        <f t="shared" si="34"/>
        <v>-1.1079999967478216E-3</v>
      </c>
      <c r="I301" s="1">
        <f>G301</f>
        <v>-1.1079999967478216E-3</v>
      </c>
      <c r="Q301" s="69">
        <f t="shared" si="35"/>
        <v>28284.957000000002</v>
      </c>
      <c r="Y301" s="27"/>
    </row>
    <row r="302" spans="1:25">
      <c r="A302" s="1" t="s">
        <v>91</v>
      </c>
      <c r="C302" s="28">
        <v>43304.44</v>
      </c>
      <c r="D302" s="28"/>
      <c r="E302" s="1">
        <f t="shared" si="32"/>
        <v>29854.992554072996</v>
      </c>
      <c r="F302" s="1">
        <f t="shared" si="33"/>
        <v>29855</v>
      </c>
      <c r="G302" s="1">
        <f t="shared" si="34"/>
        <v>-1.4643999966210686E-3</v>
      </c>
      <c r="J302" s="1">
        <f>G302</f>
        <v>-1.4643999966210686E-3</v>
      </c>
      <c r="Q302" s="69">
        <f t="shared" si="35"/>
        <v>28285.940000000002</v>
      </c>
      <c r="Y302" s="27"/>
    </row>
    <row r="303" spans="1:25">
      <c r="A303" s="23" t="s">
        <v>82</v>
      </c>
      <c r="B303" s="24" t="s">
        <v>45</v>
      </c>
      <c r="C303" s="25">
        <v>43305.818399999996</v>
      </c>
      <c r="D303" s="26"/>
      <c r="E303" s="27">
        <f t="shared" si="32"/>
        <v>29862.001203226009</v>
      </c>
      <c r="F303" s="27">
        <f t="shared" si="33"/>
        <v>29862</v>
      </c>
      <c r="G303" s="27">
        <f t="shared" si="34"/>
        <v>2.3664000036660582E-4</v>
      </c>
      <c r="H303" s="27"/>
      <c r="I303" s="27"/>
      <c r="J303" s="27">
        <f>G303</f>
        <v>2.3664000036660582E-4</v>
      </c>
      <c r="L303" s="27"/>
      <c r="M303" s="27"/>
      <c r="N303" s="27"/>
      <c r="O303" s="27">
        <f ca="1">+C$11+C$12*F303</f>
        <v>1.2827895158856007E-2</v>
      </c>
      <c r="P303" s="27"/>
      <c r="Q303" s="68">
        <f t="shared" si="35"/>
        <v>28287.318399999996</v>
      </c>
      <c r="Y303" s="27"/>
    </row>
    <row r="304" spans="1:25">
      <c r="A304" s="1" t="s">
        <v>91</v>
      </c>
      <c r="C304" s="28">
        <v>43307.392</v>
      </c>
      <c r="D304" s="28"/>
      <c r="E304" s="1">
        <f t="shared" si="32"/>
        <v>29870.002371469807</v>
      </c>
      <c r="F304" s="1">
        <f t="shared" si="33"/>
        <v>29870</v>
      </c>
      <c r="G304" s="1">
        <f t="shared" si="34"/>
        <v>4.6640000073239207E-4</v>
      </c>
      <c r="I304" s="1">
        <f>G304</f>
        <v>4.6640000073239207E-4</v>
      </c>
      <c r="Q304" s="69">
        <f t="shared" si="35"/>
        <v>28288.892</v>
      </c>
      <c r="Y304" s="27"/>
    </row>
    <row r="305" spans="1:25">
      <c r="A305" s="23" t="s">
        <v>82</v>
      </c>
      <c r="B305" s="24" t="s">
        <v>45</v>
      </c>
      <c r="C305" s="25">
        <v>43307.784800000001</v>
      </c>
      <c r="D305" s="26"/>
      <c r="E305" s="27">
        <f t="shared" si="32"/>
        <v>29871.999612754869</v>
      </c>
      <c r="F305" s="27">
        <f t="shared" si="33"/>
        <v>29872</v>
      </c>
      <c r="G305" s="27">
        <f t="shared" si="34"/>
        <v>-7.6159994932822883E-5</v>
      </c>
      <c r="H305" s="27"/>
      <c r="I305" s="27"/>
      <c r="J305" s="27">
        <f>G305</f>
        <v>-7.6159994932822883E-5</v>
      </c>
      <c r="L305" s="27"/>
      <c r="M305" s="27"/>
      <c r="N305" s="27"/>
      <c r="O305" s="27">
        <f ca="1">+C$11+C$12*F305</f>
        <v>1.2825952455265934E-2</v>
      </c>
      <c r="P305" s="27"/>
      <c r="Q305" s="68">
        <f t="shared" si="35"/>
        <v>28289.284800000001</v>
      </c>
      <c r="Y305" s="27"/>
    </row>
    <row r="306" spans="1:25">
      <c r="A306" s="1" t="s">
        <v>91</v>
      </c>
      <c r="C306" s="28">
        <v>43311.521999999997</v>
      </c>
      <c r="D306" s="28"/>
      <c r="E306" s="1">
        <f t="shared" si="32"/>
        <v>29891.001878871182</v>
      </c>
      <c r="F306" s="1">
        <f t="shared" si="33"/>
        <v>29891</v>
      </c>
      <c r="G306" s="1">
        <f t="shared" si="34"/>
        <v>3.6951999936718494E-4</v>
      </c>
      <c r="I306" s="1">
        <f>G306</f>
        <v>3.6951999936718494E-4</v>
      </c>
      <c r="Q306" s="69">
        <f t="shared" si="35"/>
        <v>28293.021999999997</v>
      </c>
      <c r="Y306" s="27"/>
    </row>
    <row r="307" spans="1:25">
      <c r="A307" s="23" t="s">
        <v>82</v>
      </c>
      <c r="B307" s="24" t="s">
        <v>45</v>
      </c>
      <c r="C307" s="25">
        <v>43311.718500000003</v>
      </c>
      <c r="D307" s="26"/>
      <c r="E307" s="27">
        <f t="shared" si="32"/>
        <v>29892.001007976385</v>
      </c>
      <c r="F307" s="27">
        <f t="shared" si="33"/>
        <v>29892</v>
      </c>
      <c r="G307" s="27">
        <f t="shared" si="34"/>
        <v>1.9824000628432259E-4</v>
      </c>
      <c r="H307" s="27"/>
      <c r="I307" s="27"/>
      <c r="J307" s="27">
        <f>G307</f>
        <v>1.9824000628432259E-4</v>
      </c>
      <c r="L307" s="27"/>
      <c r="M307" s="27"/>
      <c r="N307" s="27"/>
      <c r="O307" s="27">
        <f ca="1">+C$11+C$12*F307</f>
        <v>1.2822067048085792E-2</v>
      </c>
      <c r="P307" s="27"/>
      <c r="Q307" s="68">
        <f t="shared" si="35"/>
        <v>28293.218500000003</v>
      </c>
      <c r="Y307" s="27"/>
    </row>
    <row r="308" spans="1:25">
      <c r="A308" s="23" t="s">
        <v>82</v>
      </c>
      <c r="B308" s="24" t="s">
        <v>45</v>
      </c>
      <c r="C308" s="25">
        <v>43312.701399999998</v>
      </c>
      <c r="D308" s="26"/>
      <c r="E308" s="27">
        <f t="shared" si="32"/>
        <v>29896.998687352832</v>
      </c>
      <c r="F308" s="27">
        <f t="shared" si="33"/>
        <v>29897</v>
      </c>
      <c r="G308" s="27">
        <f t="shared" si="34"/>
        <v>-2.5815999833866954E-4</v>
      </c>
      <c r="H308" s="27"/>
      <c r="I308" s="27"/>
      <c r="J308" s="27">
        <f>G308</f>
        <v>-2.5815999833866954E-4</v>
      </c>
      <c r="L308" s="27"/>
      <c r="M308" s="27"/>
      <c r="N308" s="27"/>
      <c r="O308" s="27">
        <f ca="1">+C$11+C$12*F308</f>
        <v>1.2821095696290759E-2</v>
      </c>
      <c r="P308" s="27"/>
      <c r="Q308" s="68">
        <f t="shared" si="35"/>
        <v>28294.201399999998</v>
      </c>
    </row>
    <row r="309" spans="1:25">
      <c r="A309" s="1" t="s">
        <v>89</v>
      </c>
      <c r="C309" s="28">
        <v>43313.686000000002</v>
      </c>
      <c r="D309" s="28"/>
      <c r="E309" s="1">
        <f t="shared" si="32"/>
        <v>29902.005010594352</v>
      </c>
      <c r="F309" s="1">
        <f t="shared" si="33"/>
        <v>29902</v>
      </c>
      <c r="G309" s="1">
        <f t="shared" si="34"/>
        <v>9.8544000502442941E-4</v>
      </c>
      <c r="I309" s="1">
        <f>G309</f>
        <v>9.8544000502442941E-4</v>
      </c>
      <c r="Q309" s="69">
        <f t="shared" si="35"/>
        <v>28295.186000000002</v>
      </c>
      <c r="Y309" s="27"/>
    </row>
    <row r="310" spans="1:25">
      <c r="A310" s="23" t="s">
        <v>82</v>
      </c>
      <c r="B310" s="24" t="s">
        <v>45</v>
      </c>
      <c r="C310" s="25">
        <v>43314.6682</v>
      </c>
      <c r="D310" s="26"/>
      <c r="E310" s="27">
        <f t="shared" si="32"/>
        <v>29906.999130732271</v>
      </c>
      <c r="F310" s="27">
        <f t="shared" si="33"/>
        <v>29907</v>
      </c>
      <c r="G310" s="27">
        <f t="shared" si="34"/>
        <v>-1.7095999646699056E-4</v>
      </c>
      <c r="H310" s="27"/>
      <c r="I310" s="27"/>
      <c r="J310" s="27">
        <f>G310</f>
        <v>-1.7095999646699056E-4</v>
      </c>
      <c r="L310" s="27"/>
      <c r="M310" s="27"/>
      <c r="N310" s="27"/>
      <c r="O310" s="27">
        <f ca="1">+C$11+C$12*F310</f>
        <v>1.2819152992700686E-2</v>
      </c>
      <c r="P310" s="27"/>
      <c r="Q310" s="68">
        <f t="shared" si="35"/>
        <v>28296.1682</v>
      </c>
      <c r="Y310" s="27"/>
    </row>
    <row r="311" spans="1:25">
      <c r="A311" s="1" t="s">
        <v>92</v>
      </c>
      <c r="C311" s="28">
        <v>43335.516000000003</v>
      </c>
      <c r="D311" s="28"/>
      <c r="E311" s="1">
        <f t="shared" si="32"/>
        <v>30013.002406858828</v>
      </c>
      <c r="F311" s="1">
        <f t="shared" si="33"/>
        <v>30013</v>
      </c>
      <c r="G311" s="1">
        <f t="shared" si="34"/>
        <v>4.733600071631372E-4</v>
      </c>
      <c r="I311" s="1">
        <f>G311</f>
        <v>4.733600071631372E-4</v>
      </c>
      <c r="Q311" s="69">
        <f t="shared" si="35"/>
        <v>28317.016000000003</v>
      </c>
      <c r="Y311" s="27"/>
    </row>
    <row r="312" spans="1:25">
      <c r="A312" s="1" t="s">
        <v>92</v>
      </c>
      <c r="C312" s="28">
        <v>43338.464999999997</v>
      </c>
      <c r="D312" s="28"/>
      <c r="E312" s="1">
        <f t="shared" si="32"/>
        <v>30027.996970376149</v>
      </c>
      <c r="F312" s="1">
        <f t="shared" si="33"/>
        <v>30028</v>
      </c>
      <c r="G312" s="1">
        <f t="shared" si="34"/>
        <v>-5.9583999973256141E-4</v>
      </c>
      <c r="I312" s="1">
        <f>G312</f>
        <v>-5.9583999973256141E-4</v>
      </c>
      <c r="Q312" s="69">
        <f t="shared" si="35"/>
        <v>28319.964999999997</v>
      </c>
      <c r="Y312" s="27"/>
    </row>
    <row r="313" spans="1:25">
      <c r="A313" s="23" t="s">
        <v>82</v>
      </c>
      <c r="B313" s="24" t="s">
        <v>45</v>
      </c>
      <c r="C313" s="25">
        <v>43348.6927</v>
      </c>
      <c r="D313" s="26"/>
      <c r="E313" s="27">
        <f t="shared" si="32"/>
        <v>30080.001004722206</v>
      </c>
      <c r="F313" s="27">
        <f t="shared" si="33"/>
        <v>30080</v>
      </c>
      <c r="G313" s="27">
        <f t="shared" si="34"/>
        <v>1.976000057766214E-4</v>
      </c>
      <c r="H313" s="27"/>
      <c r="I313" s="27"/>
      <c r="J313" s="27">
        <f>G313</f>
        <v>1.976000057766214E-4</v>
      </c>
      <c r="L313" s="27"/>
      <c r="M313" s="27"/>
      <c r="N313" s="27"/>
      <c r="O313" s="27">
        <f ca="1">+C$11+C$12*F313</f>
        <v>1.2785544220592459E-2</v>
      </c>
      <c r="P313" s="27"/>
      <c r="Q313" s="68">
        <f t="shared" si="35"/>
        <v>28330.1927</v>
      </c>
      <c r="Y313" s="27"/>
    </row>
    <row r="314" spans="1:25">
      <c r="A314" s="1" t="s">
        <v>92</v>
      </c>
      <c r="C314" s="28">
        <v>43349.478000000003</v>
      </c>
      <c r="D314" s="28"/>
      <c r="E314" s="1">
        <f t="shared" si="32"/>
        <v>30083.99396190438</v>
      </c>
      <c r="F314" s="1">
        <f t="shared" si="33"/>
        <v>30084</v>
      </c>
      <c r="G314" s="1">
        <f t="shared" si="34"/>
        <v>-1.1875199925270863E-3</v>
      </c>
      <c r="I314" s="1">
        <f>G314</f>
        <v>-1.1875199925270863E-3</v>
      </c>
      <c r="Q314" s="69">
        <f t="shared" si="35"/>
        <v>28330.978000000003</v>
      </c>
      <c r="Y314" s="27"/>
    </row>
    <row r="315" spans="1:25">
      <c r="A315" s="23" t="s">
        <v>82</v>
      </c>
      <c r="B315" s="24" t="s">
        <v>45</v>
      </c>
      <c r="C315" s="25">
        <v>43350.658900000002</v>
      </c>
      <c r="D315" s="26"/>
      <c r="E315" s="27">
        <f t="shared" si="32"/>
        <v>30089.998397325759</v>
      </c>
      <c r="F315" s="27">
        <f t="shared" si="33"/>
        <v>30090</v>
      </c>
      <c r="G315" s="27">
        <f t="shared" si="34"/>
        <v>-3.1519999174633995E-4</v>
      </c>
      <c r="H315" s="27"/>
      <c r="I315" s="27"/>
      <c r="J315" s="27">
        <f t="shared" ref="J315:J320" si="36">G315</f>
        <v>-3.1519999174633995E-4</v>
      </c>
      <c r="L315" s="27"/>
      <c r="M315" s="27"/>
      <c r="N315" s="27"/>
      <c r="O315" s="27">
        <f t="shared" ref="O315:O321" ca="1" si="37">+C$11+C$12*F315</f>
        <v>1.2783601517002387E-2</v>
      </c>
      <c r="P315" s="27"/>
      <c r="Q315" s="68">
        <f t="shared" si="35"/>
        <v>28332.158900000002</v>
      </c>
    </row>
    <row r="316" spans="1:25">
      <c r="A316" s="23" t="s">
        <v>82</v>
      </c>
      <c r="B316" s="24" t="s">
        <v>45</v>
      </c>
      <c r="C316" s="25">
        <v>43351.641900000002</v>
      </c>
      <c r="D316" s="26"/>
      <c r="E316" s="27">
        <f t="shared" si="32"/>
        <v>30094.996585164878</v>
      </c>
      <c r="F316" s="27">
        <f t="shared" si="33"/>
        <v>30095</v>
      </c>
      <c r="G316" s="27">
        <f t="shared" si="34"/>
        <v>-6.7159999161958694E-4</v>
      </c>
      <c r="H316" s="27"/>
      <c r="I316" s="27"/>
      <c r="J316" s="27">
        <f t="shared" si="36"/>
        <v>-6.7159999161958694E-4</v>
      </c>
      <c r="L316" s="27"/>
      <c r="M316" s="27"/>
      <c r="N316" s="27"/>
      <c r="O316" s="27">
        <f t="shared" ca="1" si="37"/>
        <v>1.2782630165207351E-2</v>
      </c>
      <c r="P316" s="27"/>
      <c r="Q316" s="68">
        <f t="shared" si="35"/>
        <v>28333.141900000002</v>
      </c>
    </row>
    <row r="317" spans="1:25">
      <c r="A317" s="23" t="s">
        <v>82</v>
      </c>
      <c r="B317" s="24" t="s">
        <v>45</v>
      </c>
      <c r="C317" s="25">
        <v>43352.625500000002</v>
      </c>
      <c r="D317" s="26"/>
      <c r="E317" s="27">
        <f t="shared" si="32"/>
        <v>30099.997823779886</v>
      </c>
      <c r="F317" s="27">
        <f t="shared" si="33"/>
        <v>30100</v>
      </c>
      <c r="G317" s="27">
        <f t="shared" si="34"/>
        <v>-4.2799999209819362E-4</v>
      </c>
      <c r="H317" s="27"/>
      <c r="I317" s="27"/>
      <c r="J317" s="27">
        <f t="shared" si="36"/>
        <v>-4.2799999209819362E-4</v>
      </c>
      <c r="L317" s="27"/>
      <c r="M317" s="27"/>
      <c r="N317" s="27"/>
      <c r="O317" s="27">
        <f t="shared" ca="1" si="37"/>
        <v>1.2781658813412318E-2</v>
      </c>
      <c r="P317" s="27"/>
      <c r="Q317" s="68">
        <f t="shared" si="35"/>
        <v>28334.125500000002</v>
      </c>
    </row>
    <row r="318" spans="1:25">
      <c r="A318" s="23" t="s">
        <v>82</v>
      </c>
      <c r="B318" s="24" t="s">
        <v>45</v>
      </c>
      <c r="C318" s="25">
        <v>43361.672299999998</v>
      </c>
      <c r="D318" s="26"/>
      <c r="E318" s="27">
        <f t="shared" si="32"/>
        <v>30145.997422704531</v>
      </c>
      <c r="F318" s="27">
        <f t="shared" si="33"/>
        <v>30146</v>
      </c>
      <c r="G318" s="27">
        <f t="shared" si="34"/>
        <v>-5.0688000192167237E-4</v>
      </c>
      <c r="H318" s="27"/>
      <c r="I318" s="27"/>
      <c r="J318" s="27">
        <f t="shared" si="36"/>
        <v>-5.0688000192167237E-4</v>
      </c>
      <c r="L318" s="27"/>
      <c r="M318" s="27"/>
      <c r="N318" s="27"/>
      <c r="O318" s="27">
        <f t="shared" ca="1" si="37"/>
        <v>1.277272237689799E-2</v>
      </c>
      <c r="P318" s="27"/>
      <c r="Q318" s="68">
        <f t="shared" si="35"/>
        <v>28343.172299999998</v>
      </c>
    </row>
    <row r="319" spans="1:25">
      <c r="A319" s="23" t="s">
        <v>82</v>
      </c>
      <c r="B319" s="24" t="s">
        <v>45</v>
      </c>
      <c r="C319" s="25">
        <v>43362.6558</v>
      </c>
      <c r="D319" s="26"/>
      <c r="E319" s="27">
        <f t="shared" si="32"/>
        <v>30150.998152856908</v>
      </c>
      <c r="F319" s="27">
        <f t="shared" si="33"/>
        <v>30151</v>
      </c>
      <c r="G319" s="27">
        <f t="shared" si="34"/>
        <v>-3.6327999987406656E-4</v>
      </c>
      <c r="H319" s="27"/>
      <c r="I319" s="27"/>
      <c r="J319" s="27">
        <f t="shared" si="36"/>
        <v>-3.6327999987406656E-4</v>
      </c>
      <c r="L319" s="27"/>
      <c r="M319" s="27"/>
      <c r="N319" s="27"/>
      <c r="O319" s="27">
        <f t="shared" ca="1" si="37"/>
        <v>1.2771751025102956E-2</v>
      </c>
      <c r="P319" s="27"/>
      <c r="Q319" s="68">
        <f t="shared" si="35"/>
        <v>28344.1558</v>
      </c>
    </row>
    <row r="320" spans="1:25">
      <c r="A320" s="23" t="s">
        <v>82</v>
      </c>
      <c r="B320" s="24" t="s">
        <v>45</v>
      </c>
      <c r="C320" s="25">
        <v>43363.639300000003</v>
      </c>
      <c r="D320" s="26"/>
      <c r="E320" s="27">
        <f t="shared" si="32"/>
        <v>30155.998883009281</v>
      </c>
      <c r="F320" s="27">
        <f t="shared" si="33"/>
        <v>30156</v>
      </c>
      <c r="G320" s="27">
        <f t="shared" si="34"/>
        <v>-2.1967999782646075E-4</v>
      </c>
      <c r="H320" s="27"/>
      <c r="I320" s="27"/>
      <c r="J320" s="27">
        <f t="shared" si="36"/>
        <v>-2.1967999782646075E-4</v>
      </c>
      <c r="L320" s="27"/>
      <c r="M320" s="27"/>
      <c r="N320" s="27"/>
      <c r="O320" s="27">
        <f t="shared" ca="1" si="37"/>
        <v>1.2770779673307919E-2</v>
      </c>
      <c r="P320" s="27"/>
      <c r="Q320" s="68">
        <f t="shared" si="35"/>
        <v>28345.139300000003</v>
      </c>
    </row>
    <row r="321" spans="1:28">
      <c r="A321" s="23" t="s">
        <v>84</v>
      </c>
      <c r="B321" s="24" t="s">
        <v>45</v>
      </c>
      <c r="C321" s="25">
        <v>43367.373</v>
      </c>
      <c r="D321" s="26"/>
      <c r="E321" s="27">
        <f t="shared" si="32"/>
        <v>30174.983352932886</v>
      </c>
      <c r="F321" s="27">
        <f t="shared" si="33"/>
        <v>30175</v>
      </c>
      <c r="G321" s="27">
        <f t="shared" si="34"/>
        <v>-3.2739999951445498E-3</v>
      </c>
      <c r="H321" s="27"/>
      <c r="I321" s="27"/>
      <c r="J321" s="27"/>
      <c r="L321" s="27"/>
      <c r="M321" s="27"/>
      <c r="N321" s="27">
        <f>G321</f>
        <v>-3.2739999951445498E-3</v>
      </c>
      <c r="O321" s="27">
        <f t="shared" ca="1" si="37"/>
        <v>1.2767088536486785E-2</v>
      </c>
      <c r="P321" s="27"/>
      <c r="Q321" s="68">
        <f t="shared" si="35"/>
        <v>28348.873</v>
      </c>
    </row>
    <row r="322" spans="1:28">
      <c r="A322" s="1" t="s">
        <v>89</v>
      </c>
      <c r="C322" s="28">
        <v>43373.671000000002</v>
      </c>
      <c r="D322" s="28"/>
      <c r="E322" s="1">
        <f t="shared" si="32"/>
        <v>30207.006330563392</v>
      </c>
      <c r="F322" s="1">
        <f t="shared" si="33"/>
        <v>30207</v>
      </c>
      <c r="G322" s="1">
        <f t="shared" si="34"/>
        <v>1.2450400026864372E-3</v>
      </c>
      <c r="I322" s="1">
        <f>G322</f>
        <v>1.2450400026864372E-3</v>
      </c>
      <c r="Q322" s="69">
        <f t="shared" si="35"/>
        <v>28355.171000000002</v>
      </c>
    </row>
    <row r="323" spans="1:28">
      <c r="A323" s="1" t="s">
        <v>93</v>
      </c>
      <c r="C323" s="28">
        <v>43391.37</v>
      </c>
      <c r="D323" s="28"/>
      <c r="E323" s="1">
        <f t="shared" si="32"/>
        <v>30296.999134799986</v>
      </c>
      <c r="F323" s="1">
        <f t="shared" si="33"/>
        <v>30297</v>
      </c>
      <c r="G323" s="1">
        <f t="shared" si="34"/>
        <v>-1.7015999037539586E-4</v>
      </c>
      <c r="J323" s="1">
        <f>G323</f>
        <v>-1.7015999037539586E-4</v>
      </c>
      <c r="Q323" s="69">
        <f t="shared" si="35"/>
        <v>28372.870000000003</v>
      </c>
    </row>
    <row r="324" spans="1:28">
      <c r="A324" s="1" t="s">
        <v>93</v>
      </c>
      <c r="C324" s="28">
        <v>43393.337</v>
      </c>
      <c r="D324" s="28"/>
      <c r="E324" s="1">
        <f t="shared" si="32"/>
        <v>30307.000595104699</v>
      </c>
      <c r="F324" s="1">
        <f t="shared" si="33"/>
        <v>30307</v>
      </c>
      <c r="G324" s="1">
        <f t="shared" si="34"/>
        <v>1.1704000644385815E-4</v>
      </c>
      <c r="I324" s="1">
        <f>G324</f>
        <v>1.1704000644385815E-4</v>
      </c>
      <c r="Q324" s="69">
        <f t="shared" si="35"/>
        <v>28374.837</v>
      </c>
    </row>
    <row r="325" spans="1:28">
      <c r="A325" s="1" t="s">
        <v>93</v>
      </c>
      <c r="C325" s="28">
        <v>43394.321000000004</v>
      </c>
      <c r="D325" s="28"/>
      <c r="E325" s="1">
        <f t="shared" si="32"/>
        <v>30312.003867570325</v>
      </c>
      <c r="F325" s="1">
        <f t="shared" si="33"/>
        <v>30312</v>
      </c>
      <c r="G325" s="1">
        <f t="shared" si="34"/>
        <v>7.6064001041231677E-4</v>
      </c>
      <c r="I325" s="1">
        <f>G325</f>
        <v>7.6064001041231677E-4</v>
      </c>
      <c r="Q325" s="69">
        <f t="shared" si="35"/>
        <v>28375.821000000004</v>
      </c>
    </row>
    <row r="326" spans="1:28">
      <c r="A326" s="1" t="s">
        <v>93</v>
      </c>
      <c r="C326" s="28">
        <v>43420.281999999999</v>
      </c>
      <c r="D326" s="28"/>
      <c r="E326" s="1">
        <f t="shared" si="32"/>
        <v>30444.005855862648</v>
      </c>
      <c r="F326" s="1">
        <f t="shared" si="33"/>
        <v>30444</v>
      </c>
      <c r="G326" s="1">
        <f t="shared" si="34"/>
        <v>1.1516800004756078E-3</v>
      </c>
      <c r="I326" s="1">
        <f>G326</f>
        <v>1.1516800004756078E-3</v>
      </c>
      <c r="Q326" s="69">
        <f t="shared" si="35"/>
        <v>28401.781999999999</v>
      </c>
    </row>
    <row r="327" spans="1:28">
      <c r="A327" s="23" t="s">
        <v>82</v>
      </c>
      <c r="B327" s="24" t="s">
        <v>45</v>
      </c>
      <c r="C327" s="25">
        <v>43473.971899999997</v>
      </c>
      <c r="D327" s="26"/>
      <c r="E327" s="27">
        <f t="shared" si="32"/>
        <v>30716.998943618</v>
      </c>
      <c r="F327" s="27">
        <f t="shared" si="33"/>
        <v>30717</v>
      </c>
      <c r="G327" s="27">
        <f t="shared" si="34"/>
        <v>-2.0776000019395724E-4</v>
      </c>
      <c r="H327" s="27"/>
      <c r="I327" s="27"/>
      <c r="J327" s="27">
        <f>G327</f>
        <v>-2.0776000019395724E-4</v>
      </c>
      <c r="L327" s="27"/>
      <c r="M327" s="27"/>
      <c r="N327" s="27"/>
      <c r="O327" s="27">
        <f ca="1">+C$11+C$12*F327</f>
        <v>1.2661794001904939E-2</v>
      </c>
      <c r="P327" s="27"/>
      <c r="Q327" s="68">
        <f t="shared" si="35"/>
        <v>28455.471899999997</v>
      </c>
      <c r="Z327" s="27"/>
      <c r="AA327" s="27"/>
      <c r="AB327" s="27"/>
    </row>
    <row r="328" spans="1:28">
      <c r="A328" s="23" t="s">
        <v>82</v>
      </c>
      <c r="B328" s="24" t="s">
        <v>45</v>
      </c>
      <c r="C328" s="25">
        <v>43484.985000000001</v>
      </c>
      <c r="D328" s="26"/>
      <c r="E328" s="27">
        <f t="shared" si="32"/>
        <v>30772.996443608867</v>
      </c>
      <c r="F328" s="27">
        <f t="shared" si="33"/>
        <v>30773</v>
      </c>
      <c r="G328" s="27">
        <f t="shared" si="34"/>
        <v>-6.994399955146946E-4</v>
      </c>
      <c r="H328" s="27"/>
      <c r="I328" s="27"/>
      <c r="J328" s="27"/>
      <c r="L328" s="27"/>
      <c r="M328" s="27"/>
      <c r="N328" s="27">
        <f>G328</f>
        <v>-6.994399955146946E-4</v>
      </c>
      <c r="O328" s="27">
        <f ca="1">+C$11+C$12*F328</f>
        <v>1.265091486180054E-2</v>
      </c>
      <c r="P328" s="27"/>
      <c r="Q328" s="68">
        <f t="shared" si="35"/>
        <v>28466.485000000001</v>
      </c>
      <c r="Z328" s="27"/>
      <c r="AA328" s="27"/>
      <c r="AB328" s="27"/>
    </row>
    <row r="329" spans="1:28">
      <c r="A329" s="23" t="s">
        <v>82</v>
      </c>
      <c r="B329" s="24" t="s">
        <v>45</v>
      </c>
      <c r="C329" s="25">
        <v>43485.968200000003</v>
      </c>
      <c r="D329" s="26"/>
      <c r="E329" s="27">
        <f t="shared" si="32"/>
        <v>30777.995648373297</v>
      </c>
      <c r="F329" s="27">
        <f t="shared" si="33"/>
        <v>30778</v>
      </c>
      <c r="G329" s="27">
        <f t="shared" si="34"/>
        <v>-8.5583999316440895E-4</v>
      </c>
      <c r="H329" s="27"/>
      <c r="I329" s="27"/>
      <c r="J329" s="27">
        <f>G329</f>
        <v>-8.5583999316440895E-4</v>
      </c>
      <c r="L329" s="27"/>
      <c r="M329" s="27"/>
      <c r="N329" s="27"/>
      <c r="O329" s="27">
        <f ca="1">+C$11+C$12*F329</f>
        <v>1.2649943510005503E-2</v>
      </c>
      <c r="P329" s="27"/>
      <c r="Q329" s="68">
        <f t="shared" si="35"/>
        <v>28467.468200000003</v>
      </c>
    </row>
    <row r="330" spans="1:28">
      <c r="A330" s="23" t="s">
        <v>82</v>
      </c>
      <c r="B330" s="24" t="s">
        <v>45</v>
      </c>
      <c r="C330" s="25">
        <v>43486.9516</v>
      </c>
      <c r="D330" s="26"/>
      <c r="E330" s="27">
        <f t="shared" si="32"/>
        <v>30782.995870062998</v>
      </c>
      <c r="F330" s="27">
        <f t="shared" si="33"/>
        <v>30783</v>
      </c>
      <c r="G330" s="27">
        <f t="shared" si="34"/>
        <v>-8.1223999586654827E-4</v>
      </c>
      <c r="H330" s="27"/>
      <c r="I330" s="27"/>
      <c r="J330" s="27">
        <f>G330</f>
        <v>-8.1223999586654827E-4</v>
      </c>
      <c r="L330" s="27"/>
      <c r="M330" s="27"/>
      <c r="N330" s="27"/>
      <c r="O330" s="27">
        <f ca="1">+C$11+C$12*F330</f>
        <v>1.2648972158210469E-2</v>
      </c>
      <c r="P330" s="27"/>
      <c r="Q330" s="68">
        <f t="shared" si="35"/>
        <v>28468.4516</v>
      </c>
    </row>
    <row r="331" spans="1:28">
      <c r="A331" s="23" t="s">
        <v>82</v>
      </c>
      <c r="B331" s="24" t="s">
        <v>45</v>
      </c>
      <c r="C331" s="25">
        <v>43508.9784</v>
      </c>
      <c r="D331" s="26"/>
      <c r="E331" s="27">
        <f t="shared" si="32"/>
        <v>30894.993920820583</v>
      </c>
      <c r="F331" s="27">
        <f t="shared" si="33"/>
        <v>30895</v>
      </c>
      <c r="G331" s="27">
        <f t="shared" si="34"/>
        <v>-1.1955999943893403E-3</v>
      </c>
      <c r="H331" s="27"/>
      <c r="I331" s="27"/>
      <c r="J331" s="27">
        <f>G331</f>
        <v>-1.1955999943893403E-3</v>
      </c>
      <c r="L331" s="27"/>
      <c r="M331" s="27"/>
      <c r="N331" s="27"/>
      <c r="O331" s="27">
        <f ca="1">+C$11+C$12*F331</f>
        <v>1.2627213878001673E-2</v>
      </c>
      <c r="P331" s="27"/>
      <c r="Q331" s="68">
        <f t="shared" si="35"/>
        <v>28490.4784</v>
      </c>
    </row>
    <row r="332" spans="1:28">
      <c r="A332" s="1" t="s">
        <v>94</v>
      </c>
      <c r="C332" s="28">
        <v>43575.650999999998</v>
      </c>
      <c r="D332" s="28"/>
      <c r="E332" s="1">
        <f t="shared" si="32"/>
        <v>31233.999188900387</v>
      </c>
      <c r="F332" s="1">
        <f t="shared" si="33"/>
        <v>31234</v>
      </c>
      <c r="G332" s="1">
        <f t="shared" si="34"/>
        <v>-1.5952000103425235E-4</v>
      </c>
      <c r="I332" s="1">
        <f>G332</f>
        <v>-1.5952000103425235E-4</v>
      </c>
      <c r="Q332" s="69">
        <f t="shared" si="35"/>
        <v>28557.150999999998</v>
      </c>
    </row>
    <row r="333" spans="1:28">
      <c r="A333" s="1" t="s">
        <v>94</v>
      </c>
      <c r="C333" s="28">
        <v>43581.553</v>
      </c>
      <c r="D333" s="28"/>
      <c r="E333" s="1">
        <f t="shared" si="32"/>
        <v>31264.00865444107</v>
      </c>
      <c r="F333" s="1">
        <f t="shared" si="33"/>
        <v>31264</v>
      </c>
      <c r="G333" s="1">
        <f t="shared" si="34"/>
        <v>1.7020800005411729E-3</v>
      </c>
      <c r="I333" s="1">
        <f>G333</f>
        <v>1.7020800005411729E-3</v>
      </c>
      <c r="Q333" s="69">
        <f t="shared" si="35"/>
        <v>28563.053</v>
      </c>
    </row>
    <row r="334" spans="1:28">
      <c r="A334" s="27" t="s">
        <v>89</v>
      </c>
      <c r="B334" s="27"/>
      <c r="C334" s="26">
        <v>43587.646999999997</v>
      </c>
      <c r="D334" s="26"/>
      <c r="E334" s="1">
        <f t="shared" si="32"/>
        <v>31294.9943682677</v>
      </c>
      <c r="F334" s="1">
        <f t="shared" si="33"/>
        <v>31295</v>
      </c>
      <c r="G334" s="1">
        <f t="shared" si="34"/>
        <v>-1.1076000009779818E-3</v>
      </c>
      <c r="I334" s="1">
        <f>G334</f>
        <v>-1.1076000009779818E-3</v>
      </c>
      <c r="Q334" s="69">
        <f t="shared" si="35"/>
        <v>28569.146999999997</v>
      </c>
    </row>
    <row r="335" spans="1:28">
      <c r="A335" s="27" t="s">
        <v>94</v>
      </c>
      <c r="B335" s="27"/>
      <c r="C335" s="26">
        <v>43609.523000000001</v>
      </c>
      <c r="D335" s="26"/>
      <c r="E335" s="1">
        <f t="shared" si="32"/>
        <v>31406.225657350704</v>
      </c>
      <c r="F335" s="1">
        <f t="shared" si="33"/>
        <v>31406</v>
      </c>
      <c r="I335" s="13">
        <v>4.4380320003256202E-2</v>
      </c>
      <c r="Q335" s="69">
        <f t="shared" si="35"/>
        <v>28591.023000000001</v>
      </c>
    </row>
    <row r="336" spans="1:28">
      <c r="A336" s="23" t="s">
        <v>95</v>
      </c>
      <c r="B336" s="24" t="s">
        <v>45</v>
      </c>
      <c r="C336" s="25">
        <v>43626.784399999997</v>
      </c>
      <c r="D336" s="26"/>
      <c r="E336" s="27">
        <f t="shared" si="32"/>
        <v>31493.993429035494</v>
      </c>
      <c r="F336" s="27">
        <f t="shared" si="33"/>
        <v>31494</v>
      </c>
      <c r="G336" s="27">
        <f>+C336-(C$7+F336*C$8)</f>
        <v>-1.2923199974466115E-3</v>
      </c>
      <c r="H336" s="27"/>
      <c r="I336" s="27"/>
      <c r="J336" s="27">
        <f>G336</f>
        <v>-1.2923199974466115E-3</v>
      </c>
      <c r="L336" s="27"/>
      <c r="M336" s="27"/>
      <c r="N336" s="27"/>
      <c r="O336" s="27">
        <f ca="1">+C$11+C$12*F336</f>
        <v>1.2510845932956424E-2</v>
      </c>
      <c r="P336" s="27"/>
      <c r="Q336" s="68">
        <f t="shared" si="35"/>
        <v>28608.284399999997</v>
      </c>
    </row>
    <row r="337" spans="1:17">
      <c r="A337" s="27" t="s">
        <v>94</v>
      </c>
      <c r="B337" s="27"/>
      <c r="C337" s="26">
        <v>43656.402999999998</v>
      </c>
      <c r="D337" s="26"/>
      <c r="E337" s="1">
        <f t="shared" si="32"/>
        <v>31644.592947175621</v>
      </c>
      <c r="F337" s="1">
        <f t="shared" si="33"/>
        <v>31644.5</v>
      </c>
      <c r="I337" s="13">
        <v>1.828003999980865E-2</v>
      </c>
      <c r="Q337" s="69">
        <f t="shared" si="35"/>
        <v>28637.902999999998</v>
      </c>
    </row>
    <row r="338" spans="1:17">
      <c r="A338" s="23" t="s">
        <v>96</v>
      </c>
      <c r="B338" s="24" t="s">
        <v>45</v>
      </c>
      <c r="C338" s="25">
        <v>43656.483</v>
      </c>
      <c r="D338" s="26"/>
      <c r="E338" s="27">
        <f t="shared" si="32"/>
        <v>31644.999717294784</v>
      </c>
      <c r="F338" s="27">
        <f t="shared" si="33"/>
        <v>31645</v>
      </c>
      <c r="G338" s="27">
        <f t="shared" ref="G338:G369" si="38">+C338-(C$7+F338*C$8)</f>
        <v>-5.5599994084332138E-5</v>
      </c>
      <c r="H338" s="27"/>
      <c r="I338" s="27">
        <f>G338</f>
        <v>-5.5599994084332138E-5</v>
      </c>
      <c r="J338" s="27"/>
      <c r="L338" s="27"/>
      <c r="M338" s="27"/>
      <c r="O338" s="27">
        <f ca="1">+C$11+C$12*F338</f>
        <v>1.2481511108746349E-2</v>
      </c>
      <c r="P338" s="27"/>
      <c r="Q338" s="68">
        <f t="shared" si="35"/>
        <v>28637.983</v>
      </c>
    </row>
    <row r="339" spans="1:17">
      <c r="A339" s="31" t="s">
        <v>97</v>
      </c>
      <c r="B339" s="32" t="s">
        <v>45</v>
      </c>
      <c r="C339" s="31">
        <v>43656.678399999997</v>
      </c>
      <c r="D339" s="31" t="s">
        <v>81</v>
      </c>
      <c r="E339" s="27">
        <f t="shared" si="32"/>
        <v>31645.993253310804</v>
      </c>
      <c r="F339" s="27">
        <f t="shared" si="33"/>
        <v>31646</v>
      </c>
      <c r="G339" s="27">
        <f t="shared" si="38"/>
        <v>-1.3268800030346029E-3</v>
      </c>
      <c r="H339" s="27"/>
      <c r="I339" s="27"/>
      <c r="J339" s="27">
        <f>G339</f>
        <v>-1.3268800030346029E-3</v>
      </c>
      <c r="K339" s="27"/>
      <c r="L339" s="27"/>
      <c r="M339" s="27"/>
      <c r="N339" s="27"/>
      <c r="O339" s="27"/>
      <c r="P339" s="27"/>
      <c r="Q339" s="68">
        <f t="shared" si="35"/>
        <v>28638.178399999997</v>
      </c>
    </row>
    <row r="340" spans="1:17">
      <c r="A340" s="23" t="s">
        <v>97</v>
      </c>
      <c r="B340" s="24" t="s">
        <v>45</v>
      </c>
      <c r="C340" s="25">
        <v>43657.661899999999</v>
      </c>
      <c r="D340" s="26"/>
      <c r="E340" s="27">
        <f t="shared" si="32"/>
        <v>31650.993983463177</v>
      </c>
      <c r="F340" s="27">
        <f t="shared" si="33"/>
        <v>31651</v>
      </c>
      <c r="G340" s="27">
        <f t="shared" si="38"/>
        <v>-1.183280000986997E-3</v>
      </c>
      <c r="H340" s="27"/>
      <c r="I340" s="27"/>
      <c r="J340" s="27">
        <f>G340</f>
        <v>-1.183280000986997E-3</v>
      </c>
      <c r="L340" s="27"/>
      <c r="M340" s="27"/>
      <c r="N340" s="27"/>
      <c r="O340" s="27">
        <f ca="1">+C$11+C$12*F340</f>
        <v>1.2480345486592308E-2</v>
      </c>
      <c r="P340" s="27"/>
      <c r="Q340" s="68">
        <f t="shared" si="35"/>
        <v>28639.161899999999</v>
      </c>
    </row>
    <row r="341" spans="1:17">
      <c r="A341" s="23" t="s">
        <v>97</v>
      </c>
      <c r="B341" s="24" t="s">
        <v>45</v>
      </c>
      <c r="C341" s="25">
        <v>43658.645400000001</v>
      </c>
      <c r="D341" s="26"/>
      <c r="E341" s="27">
        <f t="shared" ref="E341:E404" si="39">+(C341-C$7)/C$8</f>
        <v>31655.994713615553</v>
      </c>
      <c r="F341" s="27">
        <f t="shared" ref="F341:F404" si="40">ROUND(2*E341,0)/2</f>
        <v>31656</v>
      </c>
      <c r="G341" s="27">
        <f t="shared" si="38"/>
        <v>-1.0396799989393912E-3</v>
      </c>
      <c r="H341" s="27"/>
      <c r="I341" s="27"/>
      <c r="J341" s="27">
        <f>G341</f>
        <v>-1.0396799989393912E-3</v>
      </c>
      <c r="L341" s="27"/>
      <c r="M341" s="27"/>
      <c r="N341" s="27"/>
      <c r="O341" s="27">
        <f ca="1">+C$11+C$12*F341</f>
        <v>1.2479374134797272E-2</v>
      </c>
      <c r="P341" s="27"/>
      <c r="Q341" s="68">
        <f t="shared" ref="Q341:Q404" si="41">+C341-15018.5</f>
        <v>28640.145400000001</v>
      </c>
    </row>
    <row r="342" spans="1:17">
      <c r="A342" s="27" t="s">
        <v>94</v>
      </c>
      <c r="B342" s="27"/>
      <c r="C342" s="26">
        <v>43663.563000000002</v>
      </c>
      <c r="D342" s="26"/>
      <c r="E342" s="1">
        <f t="shared" si="39"/>
        <v>31680.998872840024</v>
      </c>
      <c r="F342" s="1">
        <f t="shared" si="40"/>
        <v>31681</v>
      </c>
      <c r="G342" s="1">
        <f t="shared" si="38"/>
        <v>-2.2167999850353226E-4</v>
      </c>
      <c r="I342" s="1">
        <f>G342</f>
        <v>-2.2167999850353226E-4</v>
      </c>
      <c r="Q342" s="69">
        <f t="shared" si="41"/>
        <v>28645.063000000002</v>
      </c>
    </row>
    <row r="343" spans="1:17">
      <c r="A343" s="27" t="s">
        <v>94</v>
      </c>
      <c r="B343" s="27"/>
      <c r="C343" s="26">
        <v>43671.43</v>
      </c>
      <c r="D343" s="26"/>
      <c r="E343" s="1">
        <f t="shared" si="39"/>
        <v>31720.999629432437</v>
      </c>
      <c r="F343" s="1">
        <f t="shared" si="40"/>
        <v>31721</v>
      </c>
      <c r="G343" s="1">
        <f t="shared" si="38"/>
        <v>-7.2880000516306609E-5</v>
      </c>
      <c r="J343" s="1">
        <f>G343</f>
        <v>-7.2880000516306609E-5</v>
      </c>
      <c r="Q343" s="69">
        <f t="shared" si="41"/>
        <v>28652.93</v>
      </c>
    </row>
    <row r="344" spans="1:17">
      <c r="A344" s="27" t="s">
        <v>94</v>
      </c>
      <c r="B344" s="27"/>
      <c r="C344" s="26">
        <v>43673.396000000001</v>
      </c>
      <c r="D344" s="26"/>
      <c r="E344" s="1">
        <f t="shared" si="39"/>
        <v>31730.996005110679</v>
      </c>
      <c r="F344" s="1">
        <f t="shared" si="40"/>
        <v>31731</v>
      </c>
      <c r="G344" s="1">
        <f t="shared" si="38"/>
        <v>-7.856800002628006E-4</v>
      </c>
      <c r="I344" s="1">
        <f t="shared" ref="I344:I349" si="42">G344</f>
        <v>-7.856800002628006E-4</v>
      </c>
      <c r="Q344" s="69">
        <f t="shared" si="41"/>
        <v>28654.896000000001</v>
      </c>
    </row>
    <row r="345" spans="1:17">
      <c r="A345" s="23" t="s">
        <v>96</v>
      </c>
      <c r="B345" s="24" t="s">
        <v>45</v>
      </c>
      <c r="C345" s="25">
        <v>43689.523000000001</v>
      </c>
      <c r="D345" s="26"/>
      <c r="E345" s="27">
        <f t="shared" si="39"/>
        <v>31812.995776505872</v>
      </c>
      <c r="F345" s="27">
        <f t="shared" si="40"/>
        <v>31813</v>
      </c>
      <c r="G345" s="27">
        <f t="shared" si="38"/>
        <v>-8.3063999773003161E-4</v>
      </c>
      <c r="H345" s="27"/>
      <c r="I345" s="27">
        <f t="shared" si="42"/>
        <v>-8.3063999773003161E-4</v>
      </c>
      <c r="J345" s="27"/>
      <c r="L345" s="27"/>
      <c r="M345" s="27"/>
      <c r="O345" s="27">
        <f ca="1">+C$11+C$12*F345</f>
        <v>1.2448873688433159E-2</v>
      </c>
      <c r="P345" s="27"/>
      <c r="Q345" s="68">
        <f t="shared" si="41"/>
        <v>28671.023000000001</v>
      </c>
    </row>
    <row r="346" spans="1:17">
      <c r="A346" s="27" t="s">
        <v>98</v>
      </c>
      <c r="B346" s="27"/>
      <c r="C346" s="26">
        <v>43703.489000000001</v>
      </c>
      <c r="D346" s="26"/>
      <c r="E346" s="1">
        <f t="shared" si="39"/>
        <v>31884.007670057388</v>
      </c>
      <c r="F346" s="1">
        <f t="shared" si="40"/>
        <v>31884</v>
      </c>
      <c r="G346" s="1">
        <f t="shared" si="38"/>
        <v>1.5084800033946522E-3</v>
      </c>
      <c r="I346" s="1">
        <f t="shared" si="42"/>
        <v>1.5084800033946522E-3</v>
      </c>
      <c r="Q346" s="69">
        <f t="shared" si="41"/>
        <v>28684.989000000001</v>
      </c>
    </row>
    <row r="347" spans="1:17">
      <c r="A347" s="27" t="s">
        <v>99</v>
      </c>
      <c r="B347" s="27"/>
      <c r="C347" s="26">
        <v>43755.409</v>
      </c>
      <c r="D347" s="26"/>
      <c r="E347" s="1">
        <f t="shared" si="39"/>
        <v>32148.001477389087</v>
      </c>
      <c r="F347" s="1">
        <f t="shared" si="40"/>
        <v>32148</v>
      </c>
      <c r="G347" s="1">
        <f t="shared" si="38"/>
        <v>2.9056000494165346E-4</v>
      </c>
      <c r="I347" s="1">
        <f t="shared" si="42"/>
        <v>2.9056000494165346E-4</v>
      </c>
      <c r="Q347" s="69">
        <f t="shared" si="41"/>
        <v>28736.909</v>
      </c>
    </row>
    <row r="348" spans="1:17">
      <c r="A348" s="27" t="s">
        <v>89</v>
      </c>
      <c r="B348" s="27"/>
      <c r="C348" s="26">
        <v>43820.9</v>
      </c>
      <c r="D348" s="26"/>
      <c r="E348" s="1">
        <f t="shared" si="39"/>
        <v>32480.998750808987</v>
      </c>
      <c r="F348" s="1">
        <f t="shared" si="40"/>
        <v>32481</v>
      </c>
      <c r="G348" s="1">
        <f t="shared" si="38"/>
        <v>-2.4567999207647517E-4</v>
      </c>
      <c r="I348" s="1">
        <f t="shared" si="42"/>
        <v>-2.4567999207647517E-4</v>
      </c>
      <c r="Q348" s="69">
        <f t="shared" si="41"/>
        <v>28802.400000000001</v>
      </c>
    </row>
    <row r="349" spans="1:17">
      <c r="A349" s="27" t="s">
        <v>100</v>
      </c>
      <c r="B349" s="27"/>
      <c r="C349" s="26">
        <v>43852.563000000002</v>
      </c>
      <c r="D349" s="26"/>
      <c r="E349" s="1">
        <f t="shared" si="39"/>
        <v>32641.993279344115</v>
      </c>
      <c r="F349" s="1">
        <f t="shared" si="40"/>
        <v>32642</v>
      </c>
      <c r="G349" s="1">
        <f t="shared" si="38"/>
        <v>-1.3217599989729933E-3</v>
      </c>
      <c r="I349" s="1">
        <f t="shared" si="42"/>
        <v>-1.3217599989729933E-3</v>
      </c>
      <c r="Q349" s="69">
        <f t="shared" si="41"/>
        <v>28834.063000000002</v>
      </c>
    </row>
    <row r="350" spans="1:17">
      <c r="A350" s="23" t="s">
        <v>101</v>
      </c>
      <c r="B350" s="24" t="s">
        <v>45</v>
      </c>
      <c r="C350" s="25">
        <v>43880.688999999998</v>
      </c>
      <c r="D350" s="26"/>
      <c r="E350" s="27">
        <f t="shared" si="39"/>
        <v>32785.003483986075</v>
      </c>
      <c r="F350" s="27">
        <f t="shared" si="40"/>
        <v>32785</v>
      </c>
      <c r="G350" s="27">
        <f t="shared" si="38"/>
        <v>6.8520000058924779E-4</v>
      </c>
      <c r="H350" s="27"/>
      <c r="I350" s="27"/>
      <c r="J350" s="27"/>
      <c r="L350" s="27"/>
      <c r="M350" s="27"/>
      <c r="N350" s="27">
        <f>G350</f>
        <v>6.8520000058924779E-4</v>
      </c>
      <c r="O350" s="27">
        <f ca="1">+C$11+C$12*F350</f>
        <v>1.2260042899478258E-2</v>
      </c>
      <c r="P350" s="27"/>
      <c r="Q350" s="68">
        <f t="shared" si="41"/>
        <v>28862.188999999998</v>
      </c>
    </row>
    <row r="351" spans="1:17">
      <c r="A351" s="27" t="s">
        <v>100</v>
      </c>
      <c r="B351" s="27"/>
      <c r="C351" s="26">
        <v>43888.555</v>
      </c>
      <c r="D351" s="26"/>
      <c r="E351" s="1">
        <f t="shared" si="39"/>
        <v>32824.99915595202</v>
      </c>
      <c r="F351" s="1">
        <f t="shared" si="40"/>
        <v>32825</v>
      </c>
      <c r="G351" s="1">
        <f t="shared" si="38"/>
        <v>-1.6599999798927456E-4</v>
      </c>
      <c r="I351" s="1">
        <f>G351</f>
        <v>-1.6599999798927456E-4</v>
      </c>
      <c r="Q351" s="69">
        <f t="shared" si="41"/>
        <v>28870.055</v>
      </c>
    </row>
    <row r="352" spans="1:17">
      <c r="A352" s="23" t="s">
        <v>95</v>
      </c>
      <c r="B352" s="24" t="s">
        <v>45</v>
      </c>
      <c r="C352" s="25">
        <v>43894.847300000001</v>
      </c>
      <c r="D352" s="26"/>
      <c r="E352" s="27">
        <f t="shared" si="39"/>
        <v>32856.993151211529</v>
      </c>
      <c r="F352" s="27">
        <f t="shared" si="40"/>
        <v>32857</v>
      </c>
      <c r="G352" s="27">
        <f t="shared" si="38"/>
        <v>-1.3469599944073707E-3</v>
      </c>
      <c r="H352" s="27"/>
      <c r="I352" s="27"/>
      <c r="J352" s="27">
        <f t="shared" ref="J352:J358" si="43">G352</f>
        <v>-1.3469599944073707E-3</v>
      </c>
      <c r="L352" s="27"/>
      <c r="M352" s="27"/>
      <c r="O352" s="27">
        <f t="shared" ref="O352:O358" ca="1" si="44">+C$11+C$12*F352</f>
        <v>1.2246055433629749E-2</v>
      </c>
      <c r="P352" s="27"/>
      <c r="Q352" s="68">
        <f t="shared" si="41"/>
        <v>28876.347300000001</v>
      </c>
    </row>
    <row r="353" spans="1:17">
      <c r="A353" s="23" t="s">
        <v>95</v>
      </c>
      <c r="B353" s="24" t="s">
        <v>45</v>
      </c>
      <c r="C353" s="25">
        <v>43904.877699999997</v>
      </c>
      <c r="D353" s="26"/>
      <c r="E353" s="27">
        <f t="shared" si="39"/>
        <v>32907.993988751179</v>
      </c>
      <c r="F353" s="27">
        <f t="shared" si="40"/>
        <v>32908</v>
      </c>
      <c r="G353" s="27">
        <f t="shared" si="38"/>
        <v>-1.1822399974334985E-3</v>
      </c>
      <c r="H353" s="27"/>
      <c r="I353" s="27"/>
      <c r="J353" s="27">
        <f t="shared" si="43"/>
        <v>-1.1822399974334985E-3</v>
      </c>
      <c r="L353" s="27"/>
      <c r="M353" s="27"/>
      <c r="O353" s="27">
        <f t="shared" ca="1" si="44"/>
        <v>1.2236147645320387E-2</v>
      </c>
      <c r="P353" s="27"/>
      <c r="Q353" s="68">
        <f t="shared" si="41"/>
        <v>28886.377699999997</v>
      </c>
    </row>
    <row r="354" spans="1:17">
      <c r="A354" s="23" t="s">
        <v>102</v>
      </c>
      <c r="B354" s="24" t="s">
        <v>45</v>
      </c>
      <c r="C354" s="25">
        <v>43907.8272</v>
      </c>
      <c r="D354" s="26"/>
      <c r="E354" s="27">
        <f t="shared" si="39"/>
        <v>32922.991094581797</v>
      </c>
      <c r="F354" s="27">
        <f t="shared" si="40"/>
        <v>32923</v>
      </c>
      <c r="G354" s="27">
        <f t="shared" si="38"/>
        <v>-1.7514399951323867E-3</v>
      </c>
      <c r="H354" s="27"/>
      <c r="I354" s="27"/>
      <c r="J354" s="27">
        <f t="shared" si="43"/>
        <v>-1.7514399951323867E-3</v>
      </c>
      <c r="L354" s="27"/>
      <c r="M354" s="27"/>
      <c r="O354" s="27">
        <f t="shared" ca="1" si="44"/>
        <v>1.2233233589935281E-2</v>
      </c>
      <c r="P354" s="27"/>
      <c r="Q354" s="68">
        <f t="shared" si="41"/>
        <v>28889.3272</v>
      </c>
    </row>
    <row r="355" spans="1:17">
      <c r="A355" s="23" t="s">
        <v>95</v>
      </c>
      <c r="B355" s="24" t="s">
        <v>45</v>
      </c>
      <c r="C355" s="25">
        <v>43911.761299999998</v>
      </c>
      <c r="D355" s="26"/>
      <c r="E355" s="27">
        <f t="shared" si="39"/>
        <v>32942.994523653892</v>
      </c>
      <c r="F355" s="27">
        <f t="shared" si="40"/>
        <v>32943</v>
      </c>
      <c r="G355" s="27">
        <f t="shared" si="38"/>
        <v>-1.0770399967441335E-3</v>
      </c>
      <c r="H355" s="27"/>
      <c r="I355" s="27"/>
      <c r="J355" s="27">
        <f t="shared" si="43"/>
        <v>-1.0770399967441335E-3</v>
      </c>
      <c r="L355" s="27"/>
      <c r="M355" s="27"/>
      <c r="O355" s="27">
        <f t="shared" ca="1" si="44"/>
        <v>1.2229348182755138E-2</v>
      </c>
      <c r="P355" s="27"/>
      <c r="Q355" s="68">
        <f t="shared" si="41"/>
        <v>28893.261299999998</v>
      </c>
    </row>
    <row r="356" spans="1:17">
      <c r="A356" s="23" t="s">
        <v>95</v>
      </c>
      <c r="B356" s="24" t="s">
        <v>45</v>
      </c>
      <c r="C356" s="25">
        <v>43911.958100000003</v>
      </c>
      <c r="D356" s="26"/>
      <c r="E356" s="27">
        <f t="shared" si="39"/>
        <v>32943.995178147037</v>
      </c>
      <c r="F356" s="27">
        <f t="shared" si="40"/>
        <v>32944</v>
      </c>
      <c r="G356" s="27">
        <f t="shared" si="38"/>
        <v>-9.4831999740563333E-4</v>
      </c>
      <c r="H356" s="27"/>
      <c r="I356" s="27"/>
      <c r="J356" s="27">
        <f t="shared" si="43"/>
        <v>-9.4831999740563333E-4</v>
      </c>
      <c r="L356" s="27"/>
      <c r="M356" s="27"/>
      <c r="O356" s="27">
        <f t="shared" ca="1" si="44"/>
        <v>1.222915391239613E-2</v>
      </c>
      <c r="P356" s="27"/>
      <c r="Q356" s="68">
        <f t="shared" si="41"/>
        <v>28893.458100000003</v>
      </c>
    </row>
    <row r="357" spans="1:17">
      <c r="A357" s="23" t="s">
        <v>95</v>
      </c>
      <c r="B357" s="24" t="s">
        <v>45</v>
      </c>
      <c r="C357" s="25">
        <v>43912.941599999998</v>
      </c>
      <c r="D357" s="26"/>
      <c r="E357" s="27">
        <f t="shared" si="39"/>
        <v>32948.995908299381</v>
      </c>
      <c r="F357" s="27">
        <f t="shared" si="40"/>
        <v>32949</v>
      </c>
      <c r="G357" s="27">
        <f t="shared" si="38"/>
        <v>-8.0472000263398513E-4</v>
      </c>
      <c r="H357" s="27"/>
      <c r="I357" s="27"/>
      <c r="J357" s="27">
        <f t="shared" si="43"/>
        <v>-8.0472000263398513E-4</v>
      </c>
      <c r="L357" s="27"/>
      <c r="M357" s="27"/>
      <c r="O357" s="27">
        <f t="shared" ca="1" si="44"/>
        <v>1.2228182560601094E-2</v>
      </c>
      <c r="P357" s="27"/>
      <c r="Q357" s="68">
        <f t="shared" si="41"/>
        <v>28894.441599999998</v>
      </c>
    </row>
    <row r="358" spans="1:17">
      <c r="A358" s="23" t="s">
        <v>95</v>
      </c>
      <c r="B358" s="24" t="s">
        <v>45</v>
      </c>
      <c r="C358" s="25">
        <v>43916.874900000003</v>
      </c>
      <c r="D358" s="26"/>
      <c r="E358" s="27">
        <f t="shared" si="39"/>
        <v>32968.995269670311</v>
      </c>
      <c r="F358" s="27">
        <f t="shared" si="40"/>
        <v>32969</v>
      </c>
      <c r="G358" s="27">
        <f t="shared" si="38"/>
        <v>-9.3031999131198972E-4</v>
      </c>
      <c r="H358" s="27"/>
      <c r="I358" s="27"/>
      <c r="J358" s="27">
        <f t="shared" si="43"/>
        <v>-9.3031999131198972E-4</v>
      </c>
      <c r="L358" s="27"/>
      <c r="M358" s="27"/>
      <c r="O358" s="27">
        <f t="shared" ca="1" si="44"/>
        <v>1.2224297153420953E-2</v>
      </c>
      <c r="P358" s="27"/>
      <c r="Q358" s="68">
        <f t="shared" si="41"/>
        <v>28898.374900000003</v>
      </c>
    </row>
    <row r="359" spans="1:17">
      <c r="A359" s="27" t="s">
        <v>103</v>
      </c>
      <c r="B359" s="27"/>
      <c r="C359" s="26">
        <v>43917.663</v>
      </c>
      <c r="D359" s="26"/>
      <c r="E359" s="1">
        <f t="shared" si="39"/>
        <v>32973.002463806632</v>
      </c>
      <c r="F359" s="1">
        <f t="shared" si="40"/>
        <v>32973</v>
      </c>
      <c r="G359" s="1">
        <f t="shared" si="38"/>
        <v>4.8456000513397157E-4</v>
      </c>
      <c r="I359" s="1">
        <f>G359</f>
        <v>4.8456000513397157E-4</v>
      </c>
      <c r="Q359" s="69">
        <f t="shared" si="41"/>
        <v>28899.163</v>
      </c>
    </row>
    <row r="360" spans="1:17">
      <c r="A360" s="27" t="s">
        <v>103</v>
      </c>
      <c r="B360" s="27"/>
      <c r="C360" s="26">
        <v>43918.642999999996</v>
      </c>
      <c r="D360" s="26"/>
      <c r="E360" s="1">
        <f t="shared" si="39"/>
        <v>32977.985397766257</v>
      </c>
      <c r="F360" s="1">
        <f t="shared" si="40"/>
        <v>32978</v>
      </c>
      <c r="G360" s="1">
        <f t="shared" si="38"/>
        <v>-2.8718399989884347E-3</v>
      </c>
      <c r="I360" s="1">
        <f>G360</f>
        <v>-2.8718399989884347E-3</v>
      </c>
      <c r="O360" s="1">
        <f t="shared" ref="O360:O423" ca="1" si="45">+C$11+C$12*F360</f>
        <v>1.222254872018989E-2</v>
      </c>
      <c r="Q360" s="69">
        <f t="shared" si="41"/>
        <v>28900.142999999996</v>
      </c>
    </row>
    <row r="361" spans="1:17">
      <c r="A361" s="23" t="s">
        <v>95</v>
      </c>
      <c r="B361" s="24" t="s">
        <v>45</v>
      </c>
      <c r="C361" s="25">
        <v>43918.841399999998</v>
      </c>
      <c r="D361" s="26"/>
      <c r="E361" s="27">
        <f t="shared" si="39"/>
        <v>32978.994187661767</v>
      </c>
      <c r="F361" s="27">
        <f t="shared" si="40"/>
        <v>32979</v>
      </c>
      <c r="G361" s="27">
        <f t="shared" si="38"/>
        <v>-1.1431199964135885E-3</v>
      </c>
      <c r="H361" s="27"/>
      <c r="I361" s="27"/>
      <c r="J361" s="27">
        <f>G361</f>
        <v>-1.1431199964135885E-3</v>
      </c>
      <c r="L361" s="27"/>
      <c r="M361" s="27"/>
      <c r="O361" s="27">
        <f t="shared" ca="1" si="45"/>
        <v>1.2222354449830882E-2</v>
      </c>
      <c r="P361" s="27"/>
      <c r="Q361" s="68">
        <f t="shared" si="41"/>
        <v>28900.341399999998</v>
      </c>
    </row>
    <row r="362" spans="1:17">
      <c r="A362" s="23" t="s">
        <v>95</v>
      </c>
      <c r="B362" s="24" t="s">
        <v>45</v>
      </c>
      <c r="C362" s="25">
        <v>43919.825199999999</v>
      </c>
      <c r="D362" s="26"/>
      <c r="E362" s="27">
        <f t="shared" si="39"/>
        <v>32983.996443202093</v>
      </c>
      <c r="F362" s="27">
        <f t="shared" si="40"/>
        <v>32984</v>
      </c>
      <c r="G362" s="27">
        <f t="shared" si="38"/>
        <v>-6.9951999466866255E-4</v>
      </c>
      <c r="H362" s="27"/>
      <c r="I362" s="27"/>
      <c r="J362" s="27">
        <f>G362</f>
        <v>-6.9951999466866255E-4</v>
      </c>
      <c r="L362" s="27"/>
      <c r="M362" s="27"/>
      <c r="O362" s="27">
        <f t="shared" ca="1" si="45"/>
        <v>1.2221383098035846E-2</v>
      </c>
      <c r="P362" s="27"/>
      <c r="Q362" s="68">
        <f t="shared" si="41"/>
        <v>28901.325199999999</v>
      </c>
    </row>
    <row r="363" spans="1:17">
      <c r="A363" s="27" t="s">
        <v>103</v>
      </c>
      <c r="B363" s="27"/>
      <c r="C363" s="26">
        <v>43920.612000000001</v>
      </c>
      <c r="D363" s="26"/>
      <c r="E363" s="1">
        <f t="shared" si="39"/>
        <v>32987.997027323989</v>
      </c>
      <c r="F363" s="1">
        <f t="shared" si="40"/>
        <v>32988</v>
      </c>
      <c r="G363" s="1">
        <f t="shared" si="38"/>
        <v>-5.8463999448576942E-4</v>
      </c>
      <c r="I363" s="1">
        <f>G363</f>
        <v>-5.8463999448576942E-4</v>
      </c>
      <c r="O363" s="1">
        <f t="shared" ca="1" si="45"/>
        <v>1.2220606016599817E-2</v>
      </c>
      <c r="Q363" s="69">
        <f t="shared" si="41"/>
        <v>28902.112000000001</v>
      </c>
    </row>
    <row r="364" spans="1:17">
      <c r="A364" s="23" t="s">
        <v>95</v>
      </c>
      <c r="B364" s="24" t="s">
        <v>45</v>
      </c>
      <c r="C364" s="25">
        <v>43922.775000000001</v>
      </c>
      <c r="D364" s="26"/>
      <c r="E364" s="27">
        <f t="shared" si="39"/>
        <v>32998.995074420651</v>
      </c>
      <c r="F364" s="27">
        <f t="shared" si="40"/>
        <v>32999</v>
      </c>
      <c r="G364" s="27">
        <f t="shared" si="38"/>
        <v>-9.6871999267023057E-4</v>
      </c>
      <c r="H364" s="27"/>
      <c r="I364" s="27"/>
      <c r="J364" s="27"/>
      <c r="L364" s="27"/>
      <c r="M364" s="27"/>
      <c r="N364" s="27">
        <f>G364</f>
        <v>-9.6871999267023057E-4</v>
      </c>
      <c r="O364" s="27">
        <f t="shared" ca="1" si="45"/>
        <v>1.221846904265074E-2</v>
      </c>
      <c r="P364" s="27"/>
      <c r="Q364" s="68">
        <f t="shared" si="41"/>
        <v>28904.275000000001</v>
      </c>
    </row>
    <row r="365" spans="1:17">
      <c r="A365" s="27" t="s">
        <v>103</v>
      </c>
      <c r="B365" s="27"/>
      <c r="C365" s="26">
        <v>43929.461000000003</v>
      </c>
      <c r="D365" s="26"/>
      <c r="E365" s="1">
        <f t="shared" si="39"/>
        <v>33032.990887129054</v>
      </c>
      <c r="F365" s="1">
        <f t="shared" si="40"/>
        <v>33033</v>
      </c>
      <c r="G365" s="1">
        <f t="shared" si="38"/>
        <v>-1.7922399929375388E-3</v>
      </c>
      <c r="I365" s="1">
        <f>G365</f>
        <v>-1.7922399929375388E-3</v>
      </c>
      <c r="O365" s="1">
        <f t="shared" ca="1" si="45"/>
        <v>1.2211863850444499E-2</v>
      </c>
      <c r="Q365" s="69">
        <f t="shared" si="41"/>
        <v>28910.961000000003</v>
      </c>
    </row>
    <row r="366" spans="1:17">
      <c r="A366" s="23" t="s">
        <v>95</v>
      </c>
      <c r="B366" s="24" t="s">
        <v>45</v>
      </c>
      <c r="C366" s="25">
        <v>43930.838499999998</v>
      </c>
      <c r="D366" s="26"/>
      <c r="E366" s="27">
        <f t="shared" si="39"/>
        <v>33039.994960118231</v>
      </c>
      <c r="F366" s="27">
        <f t="shared" si="40"/>
        <v>33040</v>
      </c>
      <c r="G366" s="27">
        <f t="shared" si="38"/>
        <v>-9.9119999504182488E-4</v>
      </c>
      <c r="H366" s="27"/>
      <c r="I366" s="27"/>
      <c r="J366" s="27">
        <f>G366</f>
        <v>-9.9119999504182488E-4</v>
      </c>
      <c r="L366" s="27"/>
      <c r="M366" s="27"/>
      <c r="O366" s="27">
        <f t="shared" ca="1" si="45"/>
        <v>1.221050395793145E-2</v>
      </c>
      <c r="P366" s="27"/>
      <c r="Q366" s="68">
        <f t="shared" si="41"/>
        <v>28912.338499999998</v>
      </c>
    </row>
    <row r="367" spans="1:17">
      <c r="A367" s="27" t="s">
        <v>103</v>
      </c>
      <c r="B367" s="27"/>
      <c r="C367" s="26">
        <v>43931.428</v>
      </c>
      <c r="D367" s="26"/>
      <c r="E367" s="1">
        <f t="shared" si="39"/>
        <v>33042.992347433763</v>
      </c>
      <c r="F367" s="1">
        <f t="shared" si="40"/>
        <v>33043</v>
      </c>
      <c r="G367" s="1">
        <f t="shared" si="38"/>
        <v>-1.5050399961182848E-3</v>
      </c>
      <c r="I367" s="1">
        <f>G367</f>
        <v>-1.5050399961182848E-3</v>
      </c>
      <c r="O367" s="1">
        <f t="shared" ca="1" si="45"/>
        <v>1.2209921146854428E-2</v>
      </c>
      <c r="Q367" s="69">
        <f t="shared" si="41"/>
        <v>28912.928</v>
      </c>
    </row>
    <row r="368" spans="1:17">
      <c r="A368" s="27" t="s">
        <v>103</v>
      </c>
      <c r="B368" s="27"/>
      <c r="C368" s="26">
        <v>43931.428999999996</v>
      </c>
      <c r="D368" s="26"/>
      <c r="E368" s="1">
        <f t="shared" si="39"/>
        <v>33042.997432060234</v>
      </c>
      <c r="F368" s="1">
        <f t="shared" si="40"/>
        <v>33043</v>
      </c>
      <c r="G368" s="1">
        <f t="shared" si="38"/>
        <v>-5.0503999955253676E-4</v>
      </c>
      <c r="I368" s="1">
        <f>G368</f>
        <v>-5.0503999955253676E-4</v>
      </c>
      <c r="O368" s="1">
        <f t="shared" ca="1" si="45"/>
        <v>1.2209921146854428E-2</v>
      </c>
      <c r="Q368" s="69">
        <f t="shared" si="41"/>
        <v>28912.928999999996</v>
      </c>
    </row>
    <row r="369" spans="1:17">
      <c r="A369" s="27" t="s">
        <v>103</v>
      </c>
      <c r="B369" s="27"/>
      <c r="C369" s="33">
        <v>43931.430999999997</v>
      </c>
      <c r="D369" s="26"/>
      <c r="E369" s="1">
        <f t="shared" si="39"/>
        <v>33043.007601313213</v>
      </c>
      <c r="F369" s="1">
        <f t="shared" si="40"/>
        <v>33043</v>
      </c>
      <c r="G369" s="1">
        <f t="shared" si="38"/>
        <v>1.4949600008549169E-3</v>
      </c>
      <c r="I369" s="1">
        <f>G369</f>
        <v>1.4949600008549169E-3</v>
      </c>
      <c r="O369" s="1">
        <f t="shared" ca="1" si="45"/>
        <v>1.2209921146854428E-2</v>
      </c>
      <c r="Q369" s="69">
        <f t="shared" si="41"/>
        <v>28912.930999999997</v>
      </c>
    </row>
    <row r="370" spans="1:17">
      <c r="A370" s="23" t="s">
        <v>95</v>
      </c>
      <c r="B370" s="24" t="s">
        <v>45</v>
      </c>
      <c r="C370" s="25">
        <v>43936.738599999997</v>
      </c>
      <c r="D370" s="26"/>
      <c r="E370" s="27">
        <f t="shared" si="39"/>
        <v>33069.994764868563</v>
      </c>
      <c r="F370" s="27">
        <f t="shared" si="40"/>
        <v>33070</v>
      </c>
      <c r="G370" s="27">
        <f t="shared" ref="G370:G401" si="46">+C370-(C$7+F370*C$8)</f>
        <v>-1.0295999964000657E-3</v>
      </c>
      <c r="H370" s="27"/>
      <c r="I370" s="27"/>
      <c r="J370" s="27">
        <f>G370</f>
        <v>-1.0295999964000657E-3</v>
      </c>
      <c r="L370" s="27"/>
      <c r="M370" s="27"/>
      <c r="N370" s="27"/>
      <c r="O370" s="27">
        <f t="shared" ca="1" si="45"/>
        <v>1.2204675847161235E-2</v>
      </c>
      <c r="P370" s="27"/>
      <c r="Q370" s="68">
        <f t="shared" si="41"/>
        <v>28918.238599999997</v>
      </c>
    </row>
    <row r="371" spans="1:17">
      <c r="A371" s="23" t="s">
        <v>95</v>
      </c>
      <c r="B371" s="24" t="s">
        <v>45</v>
      </c>
      <c r="C371" s="25">
        <v>43937.918400000002</v>
      </c>
      <c r="D371" s="26"/>
      <c r="E371" s="27">
        <f t="shared" si="39"/>
        <v>33075.993607200835</v>
      </c>
      <c r="F371" s="27">
        <f t="shared" si="40"/>
        <v>33076</v>
      </c>
      <c r="G371" s="27">
        <f t="shared" si="46"/>
        <v>-1.2572799969348125E-3</v>
      </c>
      <c r="H371" s="27"/>
      <c r="I371" s="27"/>
      <c r="J371" s="27">
        <f>G371</f>
        <v>-1.2572799969348125E-3</v>
      </c>
      <c r="L371" s="27"/>
      <c r="M371" s="27"/>
      <c r="N371" s="27"/>
      <c r="O371" s="27">
        <f t="shared" ca="1" si="45"/>
        <v>1.2203510225007194E-2</v>
      </c>
      <c r="P371" s="27"/>
      <c r="Q371" s="68">
        <f t="shared" si="41"/>
        <v>28919.418400000002</v>
      </c>
    </row>
    <row r="372" spans="1:17">
      <c r="A372" s="23" t="s">
        <v>95</v>
      </c>
      <c r="B372" s="24" t="s">
        <v>45</v>
      </c>
      <c r="C372" s="25">
        <v>43938.902000000002</v>
      </c>
      <c r="D372" s="26"/>
      <c r="E372" s="27">
        <f t="shared" si="39"/>
        <v>33080.994845815847</v>
      </c>
      <c r="F372" s="27">
        <f t="shared" si="40"/>
        <v>33081</v>
      </c>
      <c r="G372" s="27">
        <f t="shared" si="46"/>
        <v>-1.0136799974134192E-3</v>
      </c>
      <c r="H372" s="27"/>
      <c r="I372" s="27"/>
      <c r="J372" s="27"/>
      <c r="L372" s="27"/>
      <c r="M372" s="27"/>
      <c r="N372" s="27">
        <f>G372</f>
        <v>-1.0136799974134192E-3</v>
      </c>
      <c r="O372" s="27">
        <f t="shared" ca="1" si="45"/>
        <v>1.2202538873212158E-2</v>
      </c>
      <c r="P372" s="27"/>
      <c r="Q372" s="68">
        <f t="shared" si="41"/>
        <v>28920.402000000002</v>
      </c>
    </row>
    <row r="373" spans="1:17">
      <c r="A373" s="27" t="s">
        <v>89</v>
      </c>
      <c r="B373" s="27"/>
      <c r="C373" s="26">
        <v>43948.733999999997</v>
      </c>
      <c r="D373" s="26"/>
      <c r="E373" s="1">
        <f t="shared" si="39"/>
        <v>33130.986893459987</v>
      </c>
      <c r="F373" s="1">
        <f t="shared" si="40"/>
        <v>33131</v>
      </c>
      <c r="G373" s="1">
        <f t="shared" si="46"/>
        <v>-2.5776800030143932E-3</v>
      </c>
      <c r="I373" s="1">
        <f>G373</f>
        <v>-2.5776800030143932E-3</v>
      </c>
      <c r="O373" s="1">
        <f t="shared" ca="1" si="45"/>
        <v>1.2192825355261803E-2</v>
      </c>
      <c r="Q373" s="69">
        <f t="shared" si="41"/>
        <v>28930.233999999997</v>
      </c>
    </row>
    <row r="374" spans="1:17">
      <c r="A374" s="23" t="s">
        <v>102</v>
      </c>
      <c r="B374" s="24" t="s">
        <v>45</v>
      </c>
      <c r="C374" s="25">
        <v>43951.684800000003</v>
      </c>
      <c r="D374" s="26"/>
      <c r="E374" s="27">
        <f t="shared" si="39"/>
        <v>33145.990609305059</v>
      </c>
      <c r="F374" s="27">
        <f t="shared" si="40"/>
        <v>33146</v>
      </c>
      <c r="G374" s="27">
        <f t="shared" si="46"/>
        <v>-1.8468799971742555E-3</v>
      </c>
      <c r="H374" s="27"/>
      <c r="I374" s="27"/>
      <c r="J374" s="27">
        <f>G374</f>
        <v>-1.8468799971742555E-3</v>
      </c>
      <c r="L374" s="27"/>
      <c r="M374" s="27"/>
      <c r="O374" s="27">
        <f t="shared" ca="1" si="45"/>
        <v>1.2189911299876698E-2</v>
      </c>
      <c r="P374" s="27"/>
      <c r="Q374" s="68">
        <f t="shared" si="41"/>
        <v>28933.184800000003</v>
      </c>
    </row>
    <row r="375" spans="1:17">
      <c r="A375" s="23" t="s">
        <v>102</v>
      </c>
      <c r="B375" s="24" t="s">
        <v>45</v>
      </c>
      <c r="C375" s="25">
        <v>43951.882299999997</v>
      </c>
      <c r="D375" s="26"/>
      <c r="E375" s="27">
        <f t="shared" si="39"/>
        <v>33146.994823036694</v>
      </c>
      <c r="F375" s="27">
        <f t="shared" si="40"/>
        <v>33147</v>
      </c>
      <c r="G375" s="27">
        <f t="shared" si="46"/>
        <v>-1.0181600009673275E-3</v>
      </c>
      <c r="H375" s="27"/>
      <c r="I375" s="27"/>
      <c r="J375" s="27">
        <f>G375</f>
        <v>-1.0181600009673275E-3</v>
      </c>
      <c r="L375" s="27"/>
      <c r="M375" s="27"/>
      <c r="O375" s="27">
        <f t="shared" ca="1" si="45"/>
        <v>1.218971702951769E-2</v>
      </c>
      <c r="P375" s="27"/>
      <c r="Q375" s="68">
        <f t="shared" si="41"/>
        <v>28933.382299999997</v>
      </c>
    </row>
    <row r="376" spans="1:17">
      <c r="A376" s="23" t="s">
        <v>95</v>
      </c>
      <c r="B376" s="24" t="s">
        <v>45</v>
      </c>
      <c r="C376" s="25">
        <v>43951.8825</v>
      </c>
      <c r="D376" s="26"/>
      <c r="E376" s="27">
        <f t="shared" si="39"/>
        <v>33146.995839962008</v>
      </c>
      <c r="F376" s="27">
        <f t="shared" si="40"/>
        <v>33147</v>
      </c>
      <c r="G376" s="27">
        <f t="shared" si="46"/>
        <v>-8.1815999874379486E-4</v>
      </c>
      <c r="H376" s="27"/>
      <c r="I376" s="27"/>
      <c r="J376" s="27">
        <f>G376</f>
        <v>-8.1815999874379486E-4</v>
      </c>
      <c r="L376" s="27"/>
      <c r="M376" s="27"/>
      <c r="N376" s="27"/>
      <c r="O376" s="27">
        <f t="shared" ca="1" si="45"/>
        <v>1.218971702951769E-2</v>
      </c>
      <c r="P376" s="27"/>
      <c r="Q376" s="68">
        <f t="shared" si="41"/>
        <v>28933.3825</v>
      </c>
    </row>
    <row r="377" spans="1:17">
      <c r="A377" s="23" t="s">
        <v>102</v>
      </c>
      <c r="B377" s="24" t="s">
        <v>45</v>
      </c>
      <c r="C377" s="25">
        <v>43952.669199999997</v>
      </c>
      <c r="D377" s="26"/>
      <c r="E377" s="27">
        <f t="shared" si="39"/>
        <v>33150.995915621228</v>
      </c>
      <c r="F377" s="27">
        <f t="shared" si="40"/>
        <v>33151</v>
      </c>
      <c r="G377" s="27">
        <f t="shared" si="46"/>
        <v>-8.0328000331064686E-4</v>
      </c>
      <c r="H377" s="27"/>
      <c r="I377" s="27"/>
      <c r="J377" s="27">
        <f>G377</f>
        <v>-8.0328000331064686E-4</v>
      </c>
      <c r="L377" s="27"/>
      <c r="M377" s="27"/>
      <c r="O377" s="27">
        <f t="shared" ca="1" si="45"/>
        <v>1.2188939948081661E-2</v>
      </c>
      <c r="P377" s="27"/>
      <c r="Q377" s="68">
        <f t="shared" si="41"/>
        <v>28934.169199999997</v>
      </c>
    </row>
    <row r="378" spans="1:17">
      <c r="A378" s="23" t="s">
        <v>102</v>
      </c>
      <c r="B378" s="24" t="s">
        <v>45</v>
      </c>
      <c r="C378" s="25">
        <v>43953.652600000001</v>
      </c>
      <c r="D378" s="26"/>
      <c r="E378" s="27">
        <f t="shared" si="39"/>
        <v>33155.996137310969</v>
      </c>
      <c r="F378" s="27">
        <f t="shared" si="40"/>
        <v>33156</v>
      </c>
      <c r="G378" s="27">
        <f t="shared" si="46"/>
        <v>-7.5967999873682857E-4</v>
      </c>
      <c r="H378" s="27"/>
      <c r="I378" s="27"/>
      <c r="J378" s="27">
        <f>G378</f>
        <v>-7.5967999873682857E-4</v>
      </c>
      <c r="L378" s="27"/>
      <c r="M378" s="27"/>
      <c r="O378" s="27">
        <f t="shared" ca="1" si="45"/>
        <v>1.2187968596286626E-2</v>
      </c>
      <c r="P378" s="27"/>
      <c r="Q378" s="68">
        <f t="shared" si="41"/>
        <v>28935.152600000001</v>
      </c>
    </row>
    <row r="379" spans="1:17">
      <c r="A379" s="27" t="s">
        <v>103</v>
      </c>
      <c r="B379" s="27"/>
      <c r="C379" s="26">
        <v>43953.652999999998</v>
      </c>
      <c r="D379" s="26"/>
      <c r="E379" s="1">
        <f t="shared" si="39"/>
        <v>33155.998171161555</v>
      </c>
      <c r="F379" s="1">
        <f t="shared" si="40"/>
        <v>33156</v>
      </c>
      <c r="G379" s="1">
        <f t="shared" si="46"/>
        <v>-3.5968000156572089E-4</v>
      </c>
      <c r="I379" s="1">
        <f>G379</f>
        <v>-3.5968000156572089E-4</v>
      </c>
      <c r="O379" s="1">
        <f t="shared" ca="1" si="45"/>
        <v>1.2187968596286626E-2</v>
      </c>
      <c r="Q379" s="69">
        <f t="shared" si="41"/>
        <v>28935.152999999998</v>
      </c>
    </row>
    <row r="380" spans="1:17">
      <c r="A380" s="23" t="s">
        <v>102</v>
      </c>
      <c r="B380" s="24" t="s">
        <v>45</v>
      </c>
      <c r="C380" s="25">
        <v>43954.635399999999</v>
      </c>
      <c r="D380" s="26"/>
      <c r="E380" s="27">
        <f t="shared" si="39"/>
        <v>33160.993308224781</v>
      </c>
      <c r="F380" s="27">
        <f t="shared" si="40"/>
        <v>33161</v>
      </c>
      <c r="G380" s="27">
        <f t="shared" si="46"/>
        <v>-1.3160800008336082E-3</v>
      </c>
      <c r="H380" s="27"/>
      <c r="I380" s="27"/>
      <c r="J380" s="27">
        <f>G380</f>
        <v>-1.3160800008336082E-3</v>
      </c>
      <c r="L380" s="27"/>
      <c r="M380" s="27"/>
      <c r="O380" s="27">
        <f t="shared" ca="1" si="45"/>
        <v>1.2186997244491592E-2</v>
      </c>
      <c r="P380" s="27"/>
      <c r="Q380" s="68">
        <f t="shared" si="41"/>
        <v>28936.135399999999</v>
      </c>
    </row>
    <row r="381" spans="1:17">
      <c r="A381" s="23" t="s">
        <v>102</v>
      </c>
      <c r="B381" s="24" t="s">
        <v>45</v>
      </c>
      <c r="C381" s="25">
        <v>43954.832300000002</v>
      </c>
      <c r="D381" s="26"/>
      <c r="E381" s="27">
        <f t="shared" si="39"/>
        <v>33161.994471180566</v>
      </c>
      <c r="F381" s="27">
        <f t="shared" si="40"/>
        <v>33162</v>
      </c>
      <c r="G381" s="27">
        <f t="shared" si="46"/>
        <v>-1.0873599967453629E-3</v>
      </c>
      <c r="H381" s="27"/>
      <c r="I381" s="27"/>
      <c r="J381" s="27">
        <f>G381</f>
        <v>-1.0873599967453629E-3</v>
      </c>
      <c r="L381" s="27"/>
      <c r="M381" s="27"/>
      <c r="O381" s="27">
        <f t="shared" ca="1" si="45"/>
        <v>1.2186802974132584E-2</v>
      </c>
      <c r="P381" s="27"/>
      <c r="Q381" s="68">
        <f t="shared" si="41"/>
        <v>28936.332300000002</v>
      </c>
    </row>
    <row r="382" spans="1:17">
      <c r="A382" s="27" t="s">
        <v>103</v>
      </c>
      <c r="B382" s="27"/>
      <c r="C382" s="26">
        <v>43955.423000000003</v>
      </c>
      <c r="D382" s="26"/>
      <c r="E382" s="1">
        <f t="shared" si="39"/>
        <v>33164.997960047884</v>
      </c>
      <c r="F382" s="1">
        <f t="shared" si="40"/>
        <v>33165</v>
      </c>
      <c r="G382" s="1">
        <f t="shared" si="46"/>
        <v>-4.011999917565845E-4</v>
      </c>
      <c r="I382" s="1">
        <f>G382</f>
        <v>-4.011999917565845E-4</v>
      </c>
      <c r="O382" s="1">
        <f t="shared" ca="1" si="45"/>
        <v>1.2186220163055563E-2</v>
      </c>
      <c r="Q382" s="69">
        <f t="shared" si="41"/>
        <v>28936.923000000003</v>
      </c>
    </row>
    <row r="383" spans="1:17">
      <c r="A383" s="23" t="s">
        <v>102</v>
      </c>
      <c r="B383" s="24" t="s">
        <v>45</v>
      </c>
      <c r="C383" s="25">
        <v>43955.815799999997</v>
      </c>
      <c r="D383" s="26"/>
      <c r="E383" s="27">
        <f t="shared" si="39"/>
        <v>33166.995201332902</v>
      </c>
      <c r="F383" s="27">
        <f t="shared" si="40"/>
        <v>33167</v>
      </c>
      <c r="G383" s="27">
        <f t="shared" si="46"/>
        <v>-9.4376000197371468E-4</v>
      </c>
      <c r="H383" s="27"/>
      <c r="I383" s="27"/>
      <c r="J383" s="27">
        <f>G383</f>
        <v>-9.4376000197371468E-4</v>
      </c>
      <c r="L383" s="27"/>
      <c r="M383" s="27"/>
      <c r="O383" s="27">
        <f t="shared" ca="1" si="45"/>
        <v>1.2185831622337547E-2</v>
      </c>
      <c r="P383" s="27"/>
      <c r="Q383" s="68">
        <f t="shared" si="41"/>
        <v>28937.315799999997</v>
      </c>
    </row>
    <row r="384" spans="1:17">
      <c r="A384" s="23" t="s">
        <v>95</v>
      </c>
      <c r="B384" s="24" t="s">
        <v>45</v>
      </c>
      <c r="C384" s="25">
        <v>43959.749100000001</v>
      </c>
      <c r="D384" s="26"/>
      <c r="E384" s="27">
        <f t="shared" si="39"/>
        <v>33186.99456270384</v>
      </c>
      <c r="F384" s="27">
        <f t="shared" si="40"/>
        <v>33187</v>
      </c>
      <c r="G384" s="27">
        <f t="shared" si="46"/>
        <v>-1.0693599979276769E-3</v>
      </c>
      <c r="H384" s="27"/>
      <c r="I384" s="27"/>
      <c r="J384" s="27">
        <f>G384</f>
        <v>-1.0693599979276769E-3</v>
      </c>
      <c r="L384" s="27"/>
      <c r="M384" s="27"/>
      <c r="N384" s="27"/>
      <c r="O384" s="27">
        <f t="shared" ca="1" si="45"/>
        <v>1.2181946215157405E-2</v>
      </c>
      <c r="P384" s="27"/>
      <c r="Q384" s="68">
        <f t="shared" si="41"/>
        <v>28941.249100000001</v>
      </c>
    </row>
    <row r="385" spans="1:17">
      <c r="A385" s="23" t="s">
        <v>95</v>
      </c>
      <c r="B385" s="24" t="s">
        <v>45</v>
      </c>
      <c r="C385" s="25">
        <v>43965.8462</v>
      </c>
      <c r="D385" s="26"/>
      <c r="E385" s="27">
        <f t="shared" si="39"/>
        <v>33217.996038872596</v>
      </c>
      <c r="F385" s="27">
        <f t="shared" si="40"/>
        <v>33218</v>
      </c>
      <c r="G385" s="27">
        <f t="shared" si="46"/>
        <v>-7.7903999772388488E-4</v>
      </c>
      <c r="H385" s="27"/>
      <c r="I385" s="27"/>
      <c r="J385" s="27">
        <f>G385</f>
        <v>-7.7903999772388488E-4</v>
      </c>
      <c r="L385" s="27"/>
      <c r="M385" s="27"/>
      <c r="N385" s="27"/>
      <c r="O385" s="27">
        <f t="shared" ca="1" si="45"/>
        <v>1.2175923834028185E-2</v>
      </c>
      <c r="P385" s="27"/>
      <c r="Q385" s="68">
        <f t="shared" si="41"/>
        <v>28947.3462</v>
      </c>
    </row>
    <row r="386" spans="1:17">
      <c r="A386" s="27" t="s">
        <v>104</v>
      </c>
      <c r="B386" s="27"/>
      <c r="C386" s="26">
        <v>43966.438000000002</v>
      </c>
      <c r="D386" s="26"/>
      <c r="E386" s="1">
        <f t="shared" si="39"/>
        <v>33221.005120829053</v>
      </c>
      <c r="F386" s="1">
        <f t="shared" si="40"/>
        <v>33221</v>
      </c>
      <c r="G386" s="1">
        <f t="shared" si="46"/>
        <v>1.007120001304429E-3</v>
      </c>
      <c r="I386" s="1">
        <f>G386</f>
        <v>1.007120001304429E-3</v>
      </c>
      <c r="O386" s="1">
        <f t="shared" ca="1" si="45"/>
        <v>1.2175341022951165E-2</v>
      </c>
      <c r="Q386" s="69">
        <f t="shared" si="41"/>
        <v>28947.938000000002</v>
      </c>
    </row>
    <row r="387" spans="1:17">
      <c r="A387" s="27" t="s">
        <v>104</v>
      </c>
      <c r="B387" s="27"/>
      <c r="C387" s="26">
        <v>43968.601999999999</v>
      </c>
      <c r="D387" s="26"/>
      <c r="E387" s="1">
        <f t="shared" si="39"/>
        <v>33232.008252552187</v>
      </c>
      <c r="F387" s="1">
        <f t="shared" si="40"/>
        <v>33232</v>
      </c>
      <c r="G387" s="1">
        <f t="shared" si="46"/>
        <v>1.6230399996857159E-3</v>
      </c>
      <c r="I387" s="1">
        <f>G387</f>
        <v>1.6230399996857159E-3</v>
      </c>
      <c r="O387" s="1">
        <f t="shared" ca="1" si="45"/>
        <v>1.2173204049002087E-2</v>
      </c>
      <c r="Q387" s="69">
        <f t="shared" si="41"/>
        <v>28950.101999999999</v>
      </c>
    </row>
    <row r="388" spans="1:17">
      <c r="A388" s="27" t="s">
        <v>89</v>
      </c>
      <c r="B388" s="27"/>
      <c r="C388" s="26">
        <v>43970.764999999999</v>
      </c>
      <c r="D388" s="26"/>
      <c r="E388" s="1">
        <f t="shared" si="39"/>
        <v>33243.006299648849</v>
      </c>
      <c r="F388" s="1">
        <f t="shared" si="40"/>
        <v>33243</v>
      </c>
      <c r="G388" s="1">
        <f t="shared" si="46"/>
        <v>1.2389600015012547E-3</v>
      </c>
      <c r="I388" s="1">
        <f>G388</f>
        <v>1.2389600015012547E-3</v>
      </c>
      <c r="O388" s="1">
        <f t="shared" ca="1" si="45"/>
        <v>1.217106707505301E-2</v>
      </c>
      <c r="Q388" s="69">
        <f t="shared" si="41"/>
        <v>28952.264999999999</v>
      </c>
    </row>
    <row r="389" spans="1:17">
      <c r="A389" s="27" t="s">
        <v>104</v>
      </c>
      <c r="B389" s="27"/>
      <c r="C389" s="26">
        <v>43977.451000000001</v>
      </c>
      <c r="D389" s="26"/>
      <c r="E389" s="1">
        <f t="shared" si="39"/>
        <v>33277.002112357251</v>
      </c>
      <c r="F389" s="1">
        <f t="shared" si="40"/>
        <v>33277</v>
      </c>
      <c r="G389" s="1">
        <f t="shared" si="46"/>
        <v>4.1544000123394653E-4</v>
      </c>
      <c r="I389" s="1">
        <f>G389</f>
        <v>4.1544000123394653E-4</v>
      </c>
      <c r="O389" s="1">
        <f t="shared" ca="1" si="45"/>
        <v>1.2164461882846766E-2</v>
      </c>
      <c r="Q389" s="69">
        <f t="shared" si="41"/>
        <v>28958.951000000001</v>
      </c>
    </row>
    <row r="390" spans="1:17">
      <c r="A390" s="27" t="s">
        <v>104</v>
      </c>
      <c r="B390" s="27"/>
      <c r="C390" s="26">
        <v>43979.415000000001</v>
      </c>
      <c r="D390" s="26"/>
      <c r="E390" s="1">
        <f t="shared" si="39"/>
        <v>33286.988318782511</v>
      </c>
      <c r="F390" s="1">
        <f t="shared" si="40"/>
        <v>33287</v>
      </c>
      <c r="G390" s="1">
        <f t="shared" si="46"/>
        <v>-2.2973599989200011E-3</v>
      </c>
      <c r="I390" s="1">
        <f>G390</f>
        <v>-2.2973599989200011E-3</v>
      </c>
      <c r="O390" s="1">
        <f t="shared" ca="1" si="45"/>
        <v>1.2162519179256696E-2</v>
      </c>
      <c r="Q390" s="69">
        <f t="shared" si="41"/>
        <v>28960.915000000001</v>
      </c>
    </row>
    <row r="391" spans="1:17">
      <c r="A391" s="27" t="s">
        <v>104</v>
      </c>
      <c r="B391" s="27"/>
      <c r="C391" s="26">
        <v>43983.35</v>
      </c>
      <c r="D391" s="26"/>
      <c r="E391" s="1">
        <f t="shared" si="39"/>
        <v>33306.996324018444</v>
      </c>
      <c r="F391" s="1">
        <f t="shared" si="40"/>
        <v>33307</v>
      </c>
      <c r="G391" s="1">
        <f t="shared" si="46"/>
        <v>-7.2296000143978745E-4</v>
      </c>
      <c r="J391" s="1">
        <f>G391</f>
        <v>-7.2296000143978745E-4</v>
      </c>
      <c r="O391" s="1">
        <f t="shared" ca="1" si="45"/>
        <v>1.2158633772076554E-2</v>
      </c>
      <c r="Q391" s="69">
        <f t="shared" si="41"/>
        <v>28964.85</v>
      </c>
    </row>
    <row r="392" spans="1:17">
      <c r="A392" s="23" t="s">
        <v>95</v>
      </c>
      <c r="B392" s="24" t="s">
        <v>45</v>
      </c>
      <c r="C392" s="25">
        <v>43986.890399999997</v>
      </c>
      <c r="D392" s="26"/>
      <c r="E392" s="27">
        <f t="shared" si="39"/>
        <v>33324.997935641644</v>
      </c>
      <c r="F392" s="27">
        <f t="shared" si="40"/>
        <v>33325</v>
      </c>
      <c r="G392" s="27">
        <f t="shared" si="46"/>
        <v>-4.0599999920232221E-4</v>
      </c>
      <c r="H392" s="27"/>
      <c r="I392" s="27"/>
      <c r="J392" s="27">
        <f>G392</f>
        <v>-4.0599999920232221E-4</v>
      </c>
      <c r="L392" s="27"/>
      <c r="M392" s="27"/>
      <c r="N392" s="27"/>
      <c r="O392" s="27">
        <f t="shared" ca="1" si="45"/>
        <v>1.2155136905614428E-2</v>
      </c>
      <c r="P392" s="27"/>
      <c r="Q392" s="68">
        <f t="shared" si="41"/>
        <v>28968.390399999997</v>
      </c>
    </row>
    <row r="393" spans="1:17">
      <c r="A393" s="27" t="s">
        <v>104</v>
      </c>
      <c r="B393" s="27"/>
      <c r="C393" s="26">
        <v>43988.463000000003</v>
      </c>
      <c r="D393" s="26"/>
      <c r="E393" s="1">
        <f t="shared" si="39"/>
        <v>33332.994019258971</v>
      </c>
      <c r="F393" s="1">
        <f t="shared" si="40"/>
        <v>33333</v>
      </c>
      <c r="G393" s="1">
        <f t="shared" si="46"/>
        <v>-1.176239995402284E-3</v>
      </c>
      <c r="I393" s="1">
        <f>G393</f>
        <v>-1.176239995402284E-3</v>
      </c>
      <c r="O393" s="1">
        <f t="shared" ca="1" si="45"/>
        <v>1.2153582742742371E-2</v>
      </c>
      <c r="Q393" s="69">
        <f t="shared" si="41"/>
        <v>28969.963000000003</v>
      </c>
    </row>
    <row r="394" spans="1:17">
      <c r="A394" s="27" t="s">
        <v>104</v>
      </c>
      <c r="B394" s="27"/>
      <c r="C394" s="26">
        <v>43992.593999999997</v>
      </c>
      <c r="D394" s="26"/>
      <c r="E394" s="1">
        <f t="shared" si="39"/>
        <v>33353.998611286814</v>
      </c>
      <c r="F394" s="1">
        <f t="shared" si="40"/>
        <v>33354</v>
      </c>
      <c r="G394" s="1">
        <f t="shared" si="46"/>
        <v>-2.731200002017431E-4</v>
      </c>
      <c r="I394" s="1">
        <f>G394</f>
        <v>-2.731200002017431E-4</v>
      </c>
      <c r="O394" s="1">
        <f t="shared" ca="1" si="45"/>
        <v>1.214950306520322E-2</v>
      </c>
      <c r="Q394" s="69">
        <f t="shared" si="41"/>
        <v>28974.093999999997</v>
      </c>
    </row>
    <row r="395" spans="1:17">
      <c r="A395" s="23" t="s">
        <v>102</v>
      </c>
      <c r="B395" s="24" t="s">
        <v>45</v>
      </c>
      <c r="C395" s="25">
        <v>43995.74</v>
      </c>
      <c r="D395" s="26"/>
      <c r="E395" s="27">
        <f t="shared" si="39"/>
        <v>33369.994846222595</v>
      </c>
      <c r="F395" s="27">
        <f t="shared" si="40"/>
        <v>33370</v>
      </c>
      <c r="G395" s="27">
        <f t="shared" si="46"/>
        <v>-1.0135999982594512E-3</v>
      </c>
      <c r="H395" s="27"/>
      <c r="I395" s="27"/>
      <c r="J395" s="27">
        <f>G395</f>
        <v>-1.0135999982594512E-3</v>
      </c>
      <c r="L395" s="27"/>
      <c r="M395" s="27"/>
      <c r="O395" s="27">
        <f t="shared" ca="1" si="45"/>
        <v>1.2146394739459106E-2</v>
      </c>
      <c r="P395" s="27"/>
      <c r="Q395" s="68">
        <f t="shared" si="41"/>
        <v>28977.239999999998</v>
      </c>
    </row>
    <row r="396" spans="1:17">
      <c r="A396" s="23" t="s">
        <v>102</v>
      </c>
      <c r="B396" s="24" t="s">
        <v>45</v>
      </c>
      <c r="C396" s="25">
        <v>44011.670700000002</v>
      </c>
      <c r="D396" s="26"/>
      <c r="E396" s="27">
        <f t="shared" si="39"/>
        <v>33450.996505437935</v>
      </c>
      <c r="F396" s="27">
        <f t="shared" si="40"/>
        <v>33451</v>
      </c>
      <c r="G396" s="27">
        <f t="shared" si="46"/>
        <v>-6.8727999314432964E-4</v>
      </c>
      <c r="H396" s="27"/>
      <c r="I396" s="27"/>
      <c r="J396" s="27">
        <f>G396</f>
        <v>-6.8727999314432964E-4</v>
      </c>
      <c r="L396" s="27"/>
      <c r="M396" s="27"/>
      <c r="O396" s="27">
        <f t="shared" ca="1" si="45"/>
        <v>1.2130658840379532E-2</v>
      </c>
      <c r="P396" s="27"/>
      <c r="Q396" s="68">
        <f t="shared" si="41"/>
        <v>28993.170700000002</v>
      </c>
    </row>
    <row r="397" spans="1:17">
      <c r="A397" s="27" t="s">
        <v>104</v>
      </c>
      <c r="B397" s="27"/>
      <c r="C397" s="26">
        <v>44019.538</v>
      </c>
      <c r="D397" s="26"/>
      <c r="E397" s="1">
        <f t="shared" si="39"/>
        <v>33490.998787418292</v>
      </c>
      <c r="F397" s="1">
        <f t="shared" si="40"/>
        <v>33491</v>
      </c>
      <c r="G397" s="1">
        <f t="shared" si="46"/>
        <v>-2.3847999545978382E-4</v>
      </c>
      <c r="I397" s="1">
        <f>G397</f>
        <v>-2.3847999545978382E-4</v>
      </c>
      <c r="O397" s="1">
        <f t="shared" ca="1" si="45"/>
        <v>1.2122888026019248E-2</v>
      </c>
      <c r="Q397" s="69">
        <f t="shared" si="41"/>
        <v>29001.038</v>
      </c>
    </row>
    <row r="398" spans="1:17">
      <c r="A398" s="27" t="s">
        <v>104</v>
      </c>
      <c r="B398" s="27"/>
      <c r="C398" s="26">
        <v>44022.487999999998</v>
      </c>
      <c r="D398" s="26"/>
      <c r="E398" s="1">
        <f t="shared" si="39"/>
        <v>33505.998435562127</v>
      </c>
      <c r="F398" s="1">
        <f t="shared" si="40"/>
        <v>33506</v>
      </c>
      <c r="G398" s="1">
        <f t="shared" si="46"/>
        <v>-3.0767999851377681E-4</v>
      </c>
      <c r="I398" s="1">
        <f>G398</f>
        <v>-3.0767999851377681E-4</v>
      </c>
      <c r="O398" s="1">
        <f t="shared" ca="1" si="45"/>
        <v>1.2119973970634142E-2</v>
      </c>
      <c r="Q398" s="69">
        <f t="shared" si="41"/>
        <v>29003.987999999998</v>
      </c>
    </row>
    <row r="399" spans="1:17">
      <c r="A399" s="27" t="s">
        <v>104</v>
      </c>
      <c r="B399" s="27"/>
      <c r="C399" s="26">
        <v>44023.472000000002</v>
      </c>
      <c r="D399" s="26"/>
      <c r="E399" s="1">
        <f t="shared" si="39"/>
        <v>33511.001708027754</v>
      </c>
      <c r="F399" s="1">
        <f t="shared" si="40"/>
        <v>33511</v>
      </c>
      <c r="G399" s="1">
        <f t="shared" si="46"/>
        <v>3.3592000545468181E-4</v>
      </c>
      <c r="I399" s="1">
        <f>G399</f>
        <v>3.3592000545468181E-4</v>
      </c>
      <c r="O399" s="1">
        <f t="shared" ca="1" si="45"/>
        <v>1.2119002618839105E-2</v>
      </c>
      <c r="Q399" s="69">
        <f t="shared" si="41"/>
        <v>29004.972000000002</v>
      </c>
    </row>
    <row r="400" spans="1:17">
      <c r="A400" s="27" t="s">
        <v>105</v>
      </c>
      <c r="B400" s="27"/>
      <c r="C400" s="26">
        <v>44036.453999999998</v>
      </c>
      <c r="D400" s="26"/>
      <c r="E400" s="1">
        <f t="shared" si="39"/>
        <v>33577.01032911364</v>
      </c>
      <c r="F400" s="1">
        <f t="shared" si="40"/>
        <v>33577</v>
      </c>
      <c r="G400" s="1">
        <f t="shared" si="46"/>
        <v>2.031440002610907E-3</v>
      </c>
      <c r="I400" s="1">
        <f>G400</f>
        <v>2.031440002610907E-3</v>
      </c>
      <c r="O400" s="1">
        <f t="shared" ca="1" si="45"/>
        <v>1.2106180775144637E-2</v>
      </c>
      <c r="Q400" s="69">
        <f t="shared" si="41"/>
        <v>29017.953999999998</v>
      </c>
    </row>
    <row r="401" spans="1:17">
      <c r="A401" s="27" t="s">
        <v>105</v>
      </c>
      <c r="B401" s="27"/>
      <c r="C401" s="26">
        <v>44039.4</v>
      </c>
      <c r="D401" s="26"/>
      <c r="E401" s="1">
        <f t="shared" si="39"/>
        <v>33591.989638751547</v>
      </c>
      <c r="F401" s="1">
        <f t="shared" si="40"/>
        <v>33592</v>
      </c>
      <c r="G401" s="1">
        <f t="shared" si="46"/>
        <v>-2.0377599939820357E-3</v>
      </c>
      <c r="J401" s="1">
        <f>G401</f>
        <v>-2.0377599939820357E-3</v>
      </c>
      <c r="O401" s="1">
        <f t="shared" ca="1" si="45"/>
        <v>1.2103266719759531E-2</v>
      </c>
      <c r="Q401" s="69">
        <f t="shared" si="41"/>
        <v>29020.9</v>
      </c>
    </row>
    <row r="402" spans="1:17">
      <c r="A402" s="27" t="s">
        <v>105</v>
      </c>
      <c r="B402" s="27"/>
      <c r="C402" s="26">
        <v>44045.498</v>
      </c>
      <c r="D402" s="26"/>
      <c r="E402" s="1">
        <f t="shared" si="39"/>
        <v>33622.995691084143</v>
      </c>
      <c r="F402" s="1">
        <f t="shared" si="40"/>
        <v>33623</v>
      </c>
      <c r="G402" s="1">
        <f t="shared" ref="G402:G433" si="47">+C402-(C$7+F402*C$8)</f>
        <v>-8.4743999468628317E-4</v>
      </c>
      <c r="I402" s="1">
        <f>G402</f>
        <v>-8.4743999468628317E-4</v>
      </c>
      <c r="O402" s="1">
        <f t="shared" ca="1" si="45"/>
        <v>1.2097244338630311E-2</v>
      </c>
      <c r="Q402" s="69">
        <f t="shared" si="41"/>
        <v>29026.998</v>
      </c>
    </row>
    <row r="403" spans="1:17">
      <c r="A403" s="27" t="s">
        <v>105</v>
      </c>
      <c r="B403" s="27"/>
      <c r="C403" s="26">
        <v>44048.447999999997</v>
      </c>
      <c r="D403" s="26"/>
      <c r="E403" s="1">
        <f t="shared" si="39"/>
        <v>33637.995339227971</v>
      </c>
      <c r="F403" s="1">
        <f t="shared" si="40"/>
        <v>33638</v>
      </c>
      <c r="G403" s="1">
        <f t="shared" si="47"/>
        <v>-9.1663999774027616E-4</v>
      </c>
      <c r="I403" s="1">
        <f>G403</f>
        <v>-9.1663999774027616E-4</v>
      </c>
      <c r="O403" s="1">
        <f t="shared" ca="1" si="45"/>
        <v>1.2094330283245205E-2</v>
      </c>
      <c r="Q403" s="69">
        <f t="shared" si="41"/>
        <v>29029.947999999997</v>
      </c>
    </row>
    <row r="404" spans="1:17">
      <c r="A404" s="23" t="s">
        <v>102</v>
      </c>
      <c r="B404" s="24" t="s">
        <v>45</v>
      </c>
      <c r="C404" s="25">
        <v>44049.628199999999</v>
      </c>
      <c r="D404" s="26"/>
      <c r="E404" s="27">
        <f t="shared" si="39"/>
        <v>33643.996215410822</v>
      </c>
      <c r="F404" s="27">
        <f t="shared" si="40"/>
        <v>33644</v>
      </c>
      <c r="G404" s="27">
        <f t="shared" si="47"/>
        <v>-7.4431999382795766E-4</v>
      </c>
      <c r="H404" s="27"/>
      <c r="I404" s="27"/>
      <c r="J404" s="27">
        <f>G404</f>
        <v>-7.4431999382795766E-4</v>
      </c>
      <c r="L404" s="27"/>
      <c r="M404" s="27"/>
      <c r="O404" s="27">
        <f t="shared" ca="1" si="45"/>
        <v>1.2093164661091161E-2</v>
      </c>
      <c r="P404" s="27"/>
      <c r="Q404" s="68">
        <f t="shared" si="41"/>
        <v>29031.128199999999</v>
      </c>
    </row>
    <row r="405" spans="1:17">
      <c r="A405" s="27" t="s">
        <v>105</v>
      </c>
      <c r="B405" s="27"/>
      <c r="C405" s="26">
        <v>44051.398999999998</v>
      </c>
      <c r="D405" s="26"/>
      <c r="E405" s="1">
        <f t="shared" ref="E405:E468" si="48">+(C405-C$7)/C$8</f>
        <v>33653.000071998315</v>
      </c>
      <c r="F405" s="1">
        <f t="shared" ref="F405:F468" si="49">ROUND(2*E405,0)/2</f>
        <v>33653</v>
      </c>
      <c r="G405" s="1">
        <f t="shared" si="47"/>
        <v>1.4160003047436476E-5</v>
      </c>
      <c r="I405" s="1">
        <f>G405</f>
        <v>1.4160003047436476E-5</v>
      </c>
      <c r="O405" s="1">
        <f t="shared" ca="1" si="45"/>
        <v>1.20914162278601E-2</v>
      </c>
      <c r="Q405" s="69">
        <f t="shared" ref="Q405:Q468" si="50">+C405-15018.5</f>
        <v>29032.898999999998</v>
      </c>
    </row>
    <row r="406" spans="1:17">
      <c r="A406" s="23" t="s">
        <v>95</v>
      </c>
      <c r="B406" s="24" t="s">
        <v>45</v>
      </c>
      <c r="C406" s="25">
        <v>44051.791799999999</v>
      </c>
      <c r="D406" s="26"/>
      <c r="E406" s="27">
        <f t="shared" si="48"/>
        <v>33654.997313283377</v>
      </c>
      <c r="F406" s="27">
        <f t="shared" si="49"/>
        <v>33655</v>
      </c>
      <c r="G406" s="27">
        <f t="shared" si="47"/>
        <v>-5.2839999989373609E-4</v>
      </c>
      <c r="H406" s="27"/>
      <c r="I406" s="27"/>
      <c r="J406" s="27">
        <f>G406</f>
        <v>-5.2839999989373609E-4</v>
      </c>
      <c r="L406" s="27"/>
      <c r="M406" s="27"/>
      <c r="N406" s="27"/>
      <c r="O406" s="27">
        <f t="shared" ca="1" si="45"/>
        <v>1.2091027687142084E-2</v>
      </c>
      <c r="P406" s="27"/>
      <c r="Q406" s="68">
        <f t="shared" si="50"/>
        <v>29033.291799999999</v>
      </c>
    </row>
    <row r="407" spans="1:17">
      <c r="A407" s="27" t="s">
        <v>105</v>
      </c>
      <c r="B407" s="27"/>
      <c r="C407" s="26">
        <v>44073.425000000003</v>
      </c>
      <c r="D407" s="26"/>
      <c r="E407" s="1">
        <f t="shared" si="48"/>
        <v>33764.99405505474</v>
      </c>
      <c r="F407" s="1">
        <f t="shared" si="49"/>
        <v>33765</v>
      </c>
      <c r="G407" s="1">
        <f t="shared" si="47"/>
        <v>-1.1691999970935285E-3</v>
      </c>
      <c r="I407" s="1">
        <f>G407</f>
        <v>-1.1691999970935285E-3</v>
      </c>
      <c r="O407" s="1">
        <f t="shared" ca="1" si="45"/>
        <v>1.2069657947651302E-2</v>
      </c>
      <c r="Q407" s="69">
        <f t="shared" si="50"/>
        <v>29054.925000000003</v>
      </c>
    </row>
    <row r="408" spans="1:17">
      <c r="A408" s="27" t="s">
        <v>105</v>
      </c>
      <c r="B408" s="27"/>
      <c r="C408" s="26">
        <v>44087.39</v>
      </c>
      <c r="D408" s="26"/>
      <c r="E408" s="1">
        <f t="shared" si="48"/>
        <v>33836.000863979745</v>
      </c>
      <c r="F408" s="1">
        <f t="shared" si="49"/>
        <v>33836</v>
      </c>
      <c r="G408" s="1">
        <f t="shared" si="47"/>
        <v>1.6992000018944964E-4</v>
      </c>
      <c r="J408" s="1">
        <f>G408</f>
        <v>1.6992000018944964E-4</v>
      </c>
      <c r="O408" s="1">
        <f t="shared" ca="1" si="45"/>
        <v>1.2055864752161799E-2</v>
      </c>
      <c r="Q408" s="69">
        <f t="shared" si="50"/>
        <v>29068.89</v>
      </c>
    </row>
    <row r="409" spans="1:17">
      <c r="A409" s="23" t="s">
        <v>101</v>
      </c>
      <c r="B409" s="24" t="s">
        <v>45</v>
      </c>
      <c r="C409" s="25">
        <v>44111.39</v>
      </c>
      <c r="D409" s="26"/>
      <c r="E409" s="27">
        <f t="shared" si="48"/>
        <v>33958.031899726295</v>
      </c>
      <c r="F409" s="27">
        <f t="shared" si="49"/>
        <v>33958</v>
      </c>
      <c r="G409" s="27">
        <f t="shared" si="47"/>
        <v>6.2737600019318052E-3</v>
      </c>
      <c r="H409" s="27"/>
      <c r="I409" s="27"/>
      <c r="J409" s="27"/>
      <c r="L409" s="27"/>
      <c r="M409" s="27"/>
      <c r="N409" s="27">
        <f>G409</f>
        <v>6.2737600019318052E-3</v>
      </c>
      <c r="O409" s="27">
        <f t="shared" ca="1" si="45"/>
        <v>1.2032163768362934E-2</v>
      </c>
      <c r="P409" s="27"/>
      <c r="Q409" s="68">
        <f t="shared" si="50"/>
        <v>29092.89</v>
      </c>
    </row>
    <row r="410" spans="1:17">
      <c r="A410" s="23" t="s">
        <v>101</v>
      </c>
      <c r="B410" s="24" t="s">
        <v>45</v>
      </c>
      <c r="C410" s="25">
        <v>44111.392999999996</v>
      </c>
      <c r="D410" s="26"/>
      <c r="E410" s="27">
        <f t="shared" si="48"/>
        <v>33958.047153605752</v>
      </c>
      <c r="F410" s="27">
        <f t="shared" si="49"/>
        <v>33958</v>
      </c>
      <c r="G410" s="27">
        <f t="shared" si="47"/>
        <v>9.2737599989050068E-3</v>
      </c>
      <c r="H410" s="27"/>
      <c r="I410" s="27"/>
      <c r="J410" s="27"/>
      <c r="L410" s="27"/>
      <c r="M410" s="27"/>
      <c r="N410" s="27">
        <f>G410</f>
        <v>9.2737599989050068E-3</v>
      </c>
      <c r="O410" s="27">
        <f t="shared" ca="1" si="45"/>
        <v>1.2032163768362934E-2</v>
      </c>
      <c r="P410" s="27"/>
      <c r="Q410" s="68">
        <f t="shared" si="50"/>
        <v>29092.892999999996</v>
      </c>
    </row>
    <row r="411" spans="1:17">
      <c r="A411" s="27" t="s">
        <v>105</v>
      </c>
      <c r="B411" s="27"/>
      <c r="C411" s="26">
        <v>44114.332000000002</v>
      </c>
      <c r="D411" s="26"/>
      <c r="E411" s="1">
        <f t="shared" si="48"/>
        <v>33972.990870858244</v>
      </c>
      <c r="F411" s="1">
        <f t="shared" si="49"/>
        <v>33973</v>
      </c>
      <c r="G411" s="1">
        <f t="shared" si="47"/>
        <v>-1.7954399954760447E-3</v>
      </c>
      <c r="I411" s="1">
        <f t="shared" ref="I411:I416" si="51">G411</f>
        <v>-1.7954399954760447E-3</v>
      </c>
      <c r="O411" s="1">
        <f t="shared" ca="1" si="45"/>
        <v>1.2029249712977828E-2</v>
      </c>
      <c r="Q411" s="69">
        <f t="shared" si="50"/>
        <v>29095.832000000002</v>
      </c>
    </row>
    <row r="412" spans="1:17">
      <c r="A412" s="27" t="s">
        <v>106</v>
      </c>
      <c r="B412" s="27"/>
      <c r="C412" s="26">
        <v>44220.733</v>
      </c>
      <c r="D412" s="26"/>
      <c r="E412" s="1">
        <f t="shared" si="48"/>
        <v>34514.000213961095</v>
      </c>
      <c r="F412" s="1">
        <f t="shared" si="49"/>
        <v>34514</v>
      </c>
      <c r="G412" s="1">
        <f t="shared" si="47"/>
        <v>4.2080006096512079E-5</v>
      </c>
      <c r="I412" s="1">
        <f t="shared" si="51"/>
        <v>4.2080006096512079E-5</v>
      </c>
      <c r="O412" s="1">
        <f t="shared" ca="1" si="45"/>
        <v>1.1924149448754987E-2</v>
      </c>
      <c r="Q412" s="69">
        <f t="shared" si="50"/>
        <v>29202.233</v>
      </c>
    </row>
    <row r="413" spans="1:17">
      <c r="A413" s="27" t="s">
        <v>89</v>
      </c>
      <c r="B413" s="27"/>
      <c r="C413" s="26">
        <v>44237.843000000001</v>
      </c>
      <c r="D413" s="26"/>
      <c r="E413" s="1">
        <f t="shared" si="48"/>
        <v>34600.99817319541</v>
      </c>
      <c r="F413" s="1">
        <f t="shared" si="49"/>
        <v>34601</v>
      </c>
      <c r="G413" s="1">
        <f t="shared" si="47"/>
        <v>-3.5927999851992354E-4</v>
      </c>
      <c r="I413" s="1">
        <f t="shared" si="51"/>
        <v>-3.5927999851992354E-4</v>
      </c>
      <c r="O413" s="1">
        <f t="shared" ca="1" si="45"/>
        <v>1.190724792752137E-2</v>
      </c>
      <c r="Q413" s="69">
        <f t="shared" si="50"/>
        <v>29219.343000000001</v>
      </c>
    </row>
    <row r="414" spans="1:17">
      <c r="A414" s="27" t="s">
        <v>89</v>
      </c>
      <c r="B414" s="27"/>
      <c r="C414" s="26">
        <v>44237.843999999997</v>
      </c>
      <c r="D414" s="26"/>
      <c r="E414" s="1">
        <f t="shared" si="48"/>
        <v>34601.003257821889</v>
      </c>
      <c r="F414" s="1">
        <f t="shared" si="49"/>
        <v>34601</v>
      </c>
      <c r="G414" s="1">
        <f t="shared" si="47"/>
        <v>6.4071999804582447E-4</v>
      </c>
      <c r="I414" s="1">
        <f t="shared" si="51"/>
        <v>6.4071999804582447E-4</v>
      </c>
      <c r="O414" s="1">
        <f t="shared" ca="1" si="45"/>
        <v>1.190724792752137E-2</v>
      </c>
      <c r="Q414" s="69">
        <f t="shared" si="50"/>
        <v>29219.343999999997</v>
      </c>
    </row>
    <row r="415" spans="1:17">
      <c r="A415" s="27" t="s">
        <v>106</v>
      </c>
      <c r="B415" s="27"/>
      <c r="C415" s="26">
        <v>44277.572</v>
      </c>
      <c r="D415" s="26"/>
      <c r="E415" s="1">
        <f t="shared" si="48"/>
        <v>34803.005298994358</v>
      </c>
      <c r="F415" s="1">
        <f t="shared" si="49"/>
        <v>34803</v>
      </c>
      <c r="G415" s="1">
        <f t="shared" si="47"/>
        <v>1.042160001816228E-3</v>
      </c>
      <c r="I415" s="1">
        <f t="shared" si="51"/>
        <v>1.042160001816228E-3</v>
      </c>
      <c r="O415" s="1">
        <f t="shared" ca="1" si="45"/>
        <v>1.1868005315001935E-2</v>
      </c>
      <c r="Q415" s="69">
        <f t="shared" si="50"/>
        <v>29259.072</v>
      </c>
    </row>
    <row r="416" spans="1:17">
      <c r="A416" s="27" t="s">
        <v>106</v>
      </c>
      <c r="B416" s="27"/>
      <c r="C416" s="26">
        <v>44281.504000000001</v>
      </c>
      <c r="D416" s="26"/>
      <c r="E416" s="1">
        <f t="shared" si="48"/>
        <v>34822.998050350841</v>
      </c>
      <c r="F416" s="1">
        <f t="shared" si="49"/>
        <v>34823</v>
      </c>
      <c r="G416" s="1">
        <f t="shared" si="47"/>
        <v>-3.8343999767675996E-4</v>
      </c>
      <c r="I416" s="1">
        <f t="shared" si="51"/>
        <v>-3.8343999767675996E-4</v>
      </c>
      <c r="O416" s="1">
        <f t="shared" ca="1" si="45"/>
        <v>1.1864119907821793E-2</v>
      </c>
      <c r="Q416" s="69">
        <f t="shared" si="50"/>
        <v>29263.004000000001</v>
      </c>
    </row>
    <row r="417" spans="1:17">
      <c r="A417" s="23" t="s">
        <v>95</v>
      </c>
      <c r="B417" s="24" t="s">
        <v>45</v>
      </c>
      <c r="C417" s="25">
        <v>44282.881000000001</v>
      </c>
      <c r="D417" s="26"/>
      <c r="E417" s="27">
        <f t="shared" si="48"/>
        <v>34829.999581026801</v>
      </c>
      <c r="F417" s="27">
        <f t="shared" si="49"/>
        <v>34830</v>
      </c>
      <c r="G417" s="27">
        <f t="shared" si="47"/>
        <v>-8.2399994425941259E-5</v>
      </c>
      <c r="H417" s="27"/>
      <c r="I417" s="27"/>
      <c r="J417" s="27"/>
      <c r="L417" s="27"/>
      <c r="M417" s="27"/>
      <c r="N417" s="27">
        <f>G417</f>
        <v>-8.2399994425941259E-5</v>
      </c>
      <c r="O417" s="27">
        <f t="shared" ca="1" si="45"/>
        <v>1.1862760015308744E-2</v>
      </c>
      <c r="P417" s="27"/>
      <c r="Q417" s="68">
        <f t="shared" si="50"/>
        <v>29264.381000000001</v>
      </c>
    </row>
    <row r="418" spans="1:17">
      <c r="A418" s="27" t="s">
        <v>106</v>
      </c>
      <c r="B418" s="27"/>
      <c r="C418" s="26">
        <v>44284.650999999998</v>
      </c>
      <c r="D418" s="26"/>
      <c r="E418" s="1">
        <f t="shared" si="48"/>
        <v>34838.999369913094</v>
      </c>
      <c r="F418" s="1">
        <f t="shared" si="49"/>
        <v>34839</v>
      </c>
      <c r="G418" s="1">
        <f t="shared" si="47"/>
        <v>-1.239199991687201E-4</v>
      </c>
      <c r="I418" s="1">
        <f>G418</f>
        <v>-1.239199991687201E-4</v>
      </c>
      <c r="O418" s="1">
        <f t="shared" ca="1" si="45"/>
        <v>1.1861011582077681E-2</v>
      </c>
      <c r="Q418" s="69">
        <f t="shared" si="50"/>
        <v>29266.150999999998</v>
      </c>
    </row>
    <row r="419" spans="1:17">
      <c r="A419" s="27" t="s">
        <v>106</v>
      </c>
      <c r="B419" s="27"/>
      <c r="C419" s="26">
        <v>44290.550999999999</v>
      </c>
      <c r="D419" s="26"/>
      <c r="E419" s="1">
        <f t="shared" si="48"/>
        <v>34868.998666200794</v>
      </c>
      <c r="F419" s="1">
        <f t="shared" si="49"/>
        <v>34869</v>
      </c>
      <c r="G419" s="1">
        <f t="shared" si="47"/>
        <v>-2.6231999800074846E-4</v>
      </c>
      <c r="I419" s="1">
        <f>G419</f>
        <v>-2.6231999800074846E-4</v>
      </c>
      <c r="O419" s="1">
        <f t="shared" ca="1" si="45"/>
        <v>1.1855183471307467E-2</v>
      </c>
      <c r="Q419" s="69">
        <f t="shared" si="50"/>
        <v>29272.050999999999</v>
      </c>
    </row>
    <row r="420" spans="1:17">
      <c r="A420" s="27" t="s">
        <v>107</v>
      </c>
      <c r="B420" s="27"/>
      <c r="C420" s="26">
        <v>44303.334000000003</v>
      </c>
      <c r="D420" s="26"/>
      <c r="E420" s="1">
        <f t="shared" si="48"/>
        <v>34933.995446615314</v>
      </c>
      <c r="F420" s="1">
        <f t="shared" si="49"/>
        <v>34934</v>
      </c>
      <c r="G420" s="1">
        <f t="shared" si="47"/>
        <v>-8.9551999553805217E-4</v>
      </c>
      <c r="I420" s="1">
        <f>G420</f>
        <v>-8.9551999553805217E-4</v>
      </c>
      <c r="O420" s="1">
        <f t="shared" ca="1" si="45"/>
        <v>1.1842555897972007E-2</v>
      </c>
      <c r="Q420" s="69">
        <f t="shared" si="50"/>
        <v>29284.834000000003</v>
      </c>
    </row>
    <row r="421" spans="1:17">
      <c r="A421" s="23" t="s">
        <v>95</v>
      </c>
      <c r="B421" s="24" t="s">
        <v>45</v>
      </c>
      <c r="C421" s="25">
        <v>44307.660100000001</v>
      </c>
      <c r="D421" s="26"/>
      <c r="E421" s="27">
        <f t="shared" si="48"/>
        <v>34955.99204927127</v>
      </c>
      <c r="F421" s="27">
        <f t="shared" si="49"/>
        <v>34956</v>
      </c>
      <c r="G421" s="27">
        <f t="shared" si="47"/>
        <v>-1.5636799944331869E-3</v>
      </c>
      <c r="H421" s="27"/>
      <c r="I421" s="27"/>
      <c r="J421" s="27">
        <f t="shared" ref="J421:J427" si="52">G421</f>
        <v>-1.5636799944331869E-3</v>
      </c>
      <c r="L421" s="27"/>
      <c r="M421" s="27"/>
      <c r="N421" s="27"/>
      <c r="O421" s="27">
        <f t="shared" ca="1" si="45"/>
        <v>1.183828195007385E-2</v>
      </c>
      <c r="P421" s="27"/>
      <c r="Q421" s="68">
        <f t="shared" si="50"/>
        <v>29289.160100000001</v>
      </c>
    </row>
    <row r="422" spans="1:17">
      <c r="A422" s="23" t="s">
        <v>95</v>
      </c>
      <c r="B422" s="24" t="s">
        <v>45</v>
      </c>
      <c r="C422" s="25">
        <v>44307.857900000003</v>
      </c>
      <c r="D422" s="26"/>
      <c r="E422" s="27">
        <f t="shared" si="48"/>
        <v>34956.997788390894</v>
      </c>
      <c r="F422" s="27">
        <f t="shared" si="49"/>
        <v>34957</v>
      </c>
      <c r="G422" s="27">
        <f t="shared" si="47"/>
        <v>-4.3495999125298113E-4</v>
      </c>
      <c r="H422" s="27"/>
      <c r="I422" s="27"/>
      <c r="J422" s="27">
        <f t="shared" si="52"/>
        <v>-4.3495999125298113E-4</v>
      </c>
      <c r="L422" s="27"/>
      <c r="M422" s="27"/>
      <c r="N422" s="27"/>
      <c r="O422" s="27">
        <f t="shared" ca="1" si="45"/>
        <v>1.1838087679714844E-2</v>
      </c>
      <c r="P422" s="27"/>
      <c r="Q422" s="68">
        <f t="shared" si="50"/>
        <v>29289.357900000003</v>
      </c>
    </row>
    <row r="423" spans="1:17">
      <c r="A423" s="23" t="s">
        <v>95</v>
      </c>
      <c r="B423" s="24" t="s">
        <v>45</v>
      </c>
      <c r="C423" s="25">
        <v>44311.791599999997</v>
      </c>
      <c r="D423" s="26"/>
      <c r="E423" s="27">
        <f t="shared" si="48"/>
        <v>34976.999183612366</v>
      </c>
      <c r="F423" s="27">
        <f t="shared" si="49"/>
        <v>34977</v>
      </c>
      <c r="G423" s="27">
        <f t="shared" si="47"/>
        <v>-1.6055999731179327E-4</v>
      </c>
      <c r="H423" s="27"/>
      <c r="I423" s="27"/>
      <c r="J423" s="27">
        <f t="shared" si="52"/>
        <v>-1.6055999731179327E-4</v>
      </c>
      <c r="L423" s="27"/>
      <c r="M423" s="27"/>
      <c r="N423" s="27"/>
      <c r="O423" s="27">
        <f t="shared" ca="1" si="45"/>
        <v>1.1834202272534702E-2</v>
      </c>
      <c r="P423" s="27"/>
      <c r="Q423" s="68">
        <f t="shared" si="50"/>
        <v>29293.291599999997</v>
      </c>
    </row>
    <row r="424" spans="1:17">
      <c r="A424" s="23" t="s">
        <v>95</v>
      </c>
      <c r="B424" s="24" t="s">
        <v>45</v>
      </c>
      <c r="C424" s="25">
        <v>44313.758099999999</v>
      </c>
      <c r="D424" s="26"/>
      <c r="E424" s="27">
        <f t="shared" si="48"/>
        <v>34986.998101603866</v>
      </c>
      <c r="F424" s="27">
        <f t="shared" si="49"/>
        <v>34987</v>
      </c>
      <c r="G424" s="27">
        <f t="shared" si="47"/>
        <v>-3.7335999513743445E-4</v>
      </c>
      <c r="H424" s="27"/>
      <c r="I424" s="27"/>
      <c r="J424" s="27">
        <f t="shared" si="52"/>
        <v>-3.7335999513743445E-4</v>
      </c>
      <c r="L424" s="27"/>
      <c r="M424" s="27"/>
      <c r="N424" s="27"/>
      <c r="O424" s="27">
        <f t="shared" ref="O424:O487" ca="1" si="53">+C$11+C$12*F424</f>
        <v>1.1832259568944629E-2</v>
      </c>
      <c r="P424" s="27"/>
      <c r="Q424" s="68">
        <f t="shared" si="50"/>
        <v>29295.258099999999</v>
      </c>
    </row>
    <row r="425" spans="1:17">
      <c r="A425" s="23" t="s">
        <v>95</v>
      </c>
      <c r="B425" s="24" t="s">
        <v>45</v>
      </c>
      <c r="C425" s="25">
        <v>44316.708299999998</v>
      </c>
      <c r="D425" s="26"/>
      <c r="E425" s="27">
        <f t="shared" si="48"/>
        <v>35001.998766673009</v>
      </c>
      <c r="F425" s="27">
        <f t="shared" si="49"/>
        <v>35002</v>
      </c>
      <c r="G425" s="27">
        <f t="shared" si="47"/>
        <v>-2.4255999596789479E-4</v>
      </c>
      <c r="H425" s="27"/>
      <c r="I425" s="27"/>
      <c r="J425" s="27">
        <f t="shared" si="52"/>
        <v>-2.4255999596789479E-4</v>
      </c>
      <c r="L425" s="27"/>
      <c r="M425" s="27"/>
      <c r="N425" s="27"/>
      <c r="O425" s="27">
        <f t="shared" ca="1" si="53"/>
        <v>1.1829345513559523E-2</v>
      </c>
      <c r="P425" s="27"/>
      <c r="Q425" s="68">
        <f t="shared" si="50"/>
        <v>29298.208299999998</v>
      </c>
    </row>
    <row r="426" spans="1:17">
      <c r="A426" s="23" t="s">
        <v>95</v>
      </c>
      <c r="B426" s="24" t="s">
        <v>45</v>
      </c>
      <c r="C426" s="25">
        <v>44317.691599999998</v>
      </c>
      <c r="D426" s="26"/>
      <c r="E426" s="27">
        <f t="shared" si="48"/>
        <v>35006.998479900074</v>
      </c>
      <c r="F426" s="27">
        <f t="shared" si="49"/>
        <v>35007</v>
      </c>
      <c r="G426" s="27">
        <f t="shared" si="47"/>
        <v>-2.9895999614382163E-4</v>
      </c>
      <c r="H426" s="27"/>
      <c r="I426" s="27"/>
      <c r="J426" s="27">
        <f t="shared" si="52"/>
        <v>-2.9895999614382163E-4</v>
      </c>
      <c r="L426" s="27"/>
      <c r="M426" s="27"/>
      <c r="N426" s="27"/>
      <c r="O426" s="27">
        <f t="shared" ca="1" si="53"/>
        <v>1.1828374161764488E-2</v>
      </c>
      <c r="P426" s="27"/>
      <c r="Q426" s="68">
        <f t="shared" si="50"/>
        <v>29299.191599999998</v>
      </c>
    </row>
    <row r="427" spans="1:17">
      <c r="A427" s="23" t="s">
        <v>95</v>
      </c>
      <c r="B427" s="24" t="s">
        <v>45</v>
      </c>
      <c r="C427" s="25">
        <v>44320.838400000001</v>
      </c>
      <c r="D427" s="26"/>
      <c r="E427" s="27">
        <f t="shared" si="48"/>
        <v>35022.998782537048</v>
      </c>
      <c r="F427" s="27">
        <f t="shared" si="49"/>
        <v>35023</v>
      </c>
      <c r="G427" s="27">
        <f t="shared" si="47"/>
        <v>-2.3943999985931441E-4</v>
      </c>
      <c r="H427" s="27"/>
      <c r="I427" s="27"/>
      <c r="J427" s="27">
        <f t="shared" si="52"/>
        <v>-2.3943999985931441E-4</v>
      </c>
      <c r="L427" s="27"/>
      <c r="M427" s="27"/>
      <c r="N427" s="27"/>
      <c r="O427" s="27">
        <f t="shared" ca="1" si="53"/>
        <v>1.1825265836020374E-2</v>
      </c>
      <c r="P427" s="27"/>
      <c r="Q427" s="68">
        <f t="shared" si="50"/>
        <v>29302.338400000001</v>
      </c>
    </row>
    <row r="428" spans="1:17">
      <c r="A428" s="27" t="s">
        <v>89</v>
      </c>
      <c r="B428" s="27"/>
      <c r="C428" s="26">
        <v>44335.392</v>
      </c>
      <c r="D428" s="26"/>
      <c r="E428" s="1">
        <f t="shared" si="48"/>
        <v>35096.998402613754</v>
      </c>
      <c r="F428" s="1">
        <f t="shared" si="49"/>
        <v>35097</v>
      </c>
      <c r="G428" s="1">
        <f t="shared" si="47"/>
        <v>-3.1415999546879902E-4</v>
      </c>
      <c r="I428" s="1">
        <f>G428</f>
        <v>-3.1415999546879902E-4</v>
      </c>
      <c r="O428" s="1">
        <f t="shared" ca="1" si="53"/>
        <v>1.1810889829453849E-2</v>
      </c>
      <c r="Q428" s="69">
        <f t="shared" si="50"/>
        <v>29316.892</v>
      </c>
    </row>
    <row r="429" spans="1:17">
      <c r="A429" s="27" t="s">
        <v>107</v>
      </c>
      <c r="B429" s="27"/>
      <c r="C429" s="26">
        <v>44336.375999999997</v>
      </c>
      <c r="D429" s="26"/>
      <c r="E429" s="1">
        <f t="shared" si="48"/>
        <v>35102.001675079351</v>
      </c>
      <c r="F429" s="1">
        <f t="shared" si="49"/>
        <v>35102</v>
      </c>
      <c r="G429" s="1">
        <f t="shared" si="47"/>
        <v>3.2944000122370198E-4</v>
      </c>
      <c r="I429" s="1">
        <f>G429</f>
        <v>3.2944000122370198E-4</v>
      </c>
      <c r="O429" s="1">
        <f t="shared" ca="1" si="53"/>
        <v>1.1809918477658814E-2</v>
      </c>
      <c r="Q429" s="69">
        <f t="shared" si="50"/>
        <v>29317.875999999997</v>
      </c>
    </row>
    <row r="430" spans="1:17">
      <c r="A430" s="23" t="s">
        <v>95</v>
      </c>
      <c r="B430" s="24" t="s">
        <v>45</v>
      </c>
      <c r="C430" s="25">
        <v>44338.734900000003</v>
      </c>
      <c r="D430" s="26"/>
      <c r="E430" s="27">
        <f t="shared" si="48"/>
        <v>35113.995800505319</v>
      </c>
      <c r="F430" s="27">
        <f t="shared" si="49"/>
        <v>35114</v>
      </c>
      <c r="G430" s="27">
        <f t="shared" si="47"/>
        <v>-8.2591999671421945E-4</v>
      </c>
      <c r="H430" s="27"/>
      <c r="I430" s="27"/>
      <c r="J430" s="27">
        <f>G430</f>
        <v>-8.2591999671421945E-4</v>
      </c>
      <c r="L430" s="27"/>
      <c r="M430" s="27"/>
      <c r="N430" s="27"/>
      <c r="O430" s="27">
        <f t="shared" ca="1" si="53"/>
        <v>1.1807587233350729E-2</v>
      </c>
      <c r="P430" s="27"/>
      <c r="Q430" s="68">
        <f t="shared" si="50"/>
        <v>29320.234900000003</v>
      </c>
    </row>
    <row r="431" spans="1:17">
      <c r="A431" s="23" t="s">
        <v>95</v>
      </c>
      <c r="B431" s="24" t="s">
        <v>45</v>
      </c>
      <c r="C431" s="25">
        <v>44340.702400000002</v>
      </c>
      <c r="D431" s="26"/>
      <c r="E431" s="27">
        <f t="shared" si="48"/>
        <v>35123.99980312329</v>
      </c>
      <c r="F431" s="27">
        <f t="shared" si="49"/>
        <v>35124</v>
      </c>
      <c r="G431" s="27">
        <f t="shared" si="47"/>
        <v>-3.871999797411263E-5</v>
      </c>
      <c r="H431" s="27"/>
      <c r="I431" s="27"/>
      <c r="J431" s="27">
        <f>G431</f>
        <v>-3.871999797411263E-5</v>
      </c>
      <c r="L431" s="27"/>
      <c r="M431" s="27"/>
      <c r="N431" s="27"/>
      <c r="O431" s="27">
        <f t="shared" ca="1" si="53"/>
        <v>1.1805644529760658E-2</v>
      </c>
      <c r="P431" s="27"/>
      <c r="Q431" s="68">
        <f t="shared" si="50"/>
        <v>29322.202400000002</v>
      </c>
    </row>
    <row r="432" spans="1:17">
      <c r="A432" s="27" t="s">
        <v>107</v>
      </c>
      <c r="B432" s="27"/>
      <c r="C432" s="26">
        <v>44343.455999999998</v>
      </c>
      <c r="D432" s="26"/>
      <c r="E432" s="1">
        <f t="shared" si="48"/>
        <v>35138.000830624587</v>
      </c>
      <c r="F432" s="1">
        <f t="shared" si="49"/>
        <v>35138</v>
      </c>
      <c r="G432" s="1">
        <f t="shared" si="47"/>
        <v>1.6336000408045948E-4</v>
      </c>
      <c r="I432" s="1">
        <f>G432</f>
        <v>1.6336000408045948E-4</v>
      </c>
      <c r="O432" s="1">
        <f t="shared" ca="1" si="53"/>
        <v>1.1802924744734558E-2</v>
      </c>
      <c r="Q432" s="69">
        <f t="shared" si="50"/>
        <v>29324.955999999998</v>
      </c>
    </row>
    <row r="433" spans="1:17">
      <c r="A433" s="23" t="s">
        <v>101</v>
      </c>
      <c r="B433" s="24" t="s">
        <v>45</v>
      </c>
      <c r="C433" s="25">
        <v>44345.423000000003</v>
      </c>
      <c r="D433" s="26"/>
      <c r="E433" s="27">
        <f t="shared" si="48"/>
        <v>35148.00229092934</v>
      </c>
      <c r="F433" s="27">
        <f t="shared" si="49"/>
        <v>35148</v>
      </c>
      <c r="G433" s="27">
        <f t="shared" si="47"/>
        <v>4.505600081756711E-4</v>
      </c>
      <c r="H433" s="27"/>
      <c r="I433" s="27"/>
      <c r="J433" s="27"/>
      <c r="L433" s="27"/>
      <c r="M433" s="27"/>
      <c r="N433" s="27">
        <f>G433</f>
        <v>4.505600081756711E-4</v>
      </c>
      <c r="O433" s="27">
        <f t="shared" ca="1" si="53"/>
        <v>1.1800982041144487E-2</v>
      </c>
      <c r="P433" s="27"/>
      <c r="Q433" s="68">
        <f t="shared" si="50"/>
        <v>29326.923000000003</v>
      </c>
    </row>
    <row r="434" spans="1:17">
      <c r="A434" s="23" t="s">
        <v>101</v>
      </c>
      <c r="B434" s="24" t="s">
        <v>45</v>
      </c>
      <c r="C434" s="25">
        <v>44345.425000000003</v>
      </c>
      <c r="D434" s="26"/>
      <c r="E434" s="27">
        <f t="shared" si="48"/>
        <v>35148.012460182319</v>
      </c>
      <c r="F434" s="27">
        <f t="shared" si="49"/>
        <v>35148</v>
      </c>
      <c r="G434" s="27">
        <f t="shared" ref="G434:G465" si="54">+C434-(C$7+F434*C$8)</f>
        <v>2.4505600085831247E-3</v>
      </c>
      <c r="H434" s="27"/>
      <c r="I434" s="27"/>
      <c r="J434" s="27"/>
      <c r="L434" s="27"/>
      <c r="M434" s="27"/>
      <c r="N434" s="27">
        <f>G434</f>
        <v>2.4505600085831247E-3</v>
      </c>
      <c r="O434" s="27">
        <f t="shared" ca="1" si="53"/>
        <v>1.1800982041144487E-2</v>
      </c>
      <c r="P434" s="27"/>
      <c r="Q434" s="68">
        <f t="shared" si="50"/>
        <v>29326.925000000003</v>
      </c>
    </row>
    <row r="435" spans="1:17">
      <c r="A435" s="27" t="s">
        <v>108</v>
      </c>
      <c r="B435" s="27"/>
      <c r="C435" s="26">
        <v>44362.338000000003</v>
      </c>
      <c r="D435" s="26"/>
      <c r="E435" s="1">
        <f t="shared" si="48"/>
        <v>35234.008747998218</v>
      </c>
      <c r="F435" s="1">
        <f t="shared" si="49"/>
        <v>35234</v>
      </c>
      <c r="G435" s="1">
        <f t="shared" si="54"/>
        <v>1.7204800096806139E-3</v>
      </c>
      <c r="I435" s="1">
        <f>G435</f>
        <v>1.7204800096806139E-3</v>
      </c>
      <c r="O435" s="1">
        <f t="shared" ca="1" si="53"/>
        <v>1.1784274790269878E-2</v>
      </c>
      <c r="Q435" s="69">
        <f t="shared" si="50"/>
        <v>29343.838000000003</v>
      </c>
    </row>
    <row r="436" spans="1:17">
      <c r="A436" s="27" t="s">
        <v>89</v>
      </c>
      <c r="B436" s="27"/>
      <c r="C436" s="26">
        <v>44363.712</v>
      </c>
      <c r="D436" s="26"/>
      <c r="E436" s="1">
        <f t="shared" si="48"/>
        <v>35240.995024794684</v>
      </c>
      <c r="F436" s="1">
        <f t="shared" si="49"/>
        <v>35241</v>
      </c>
      <c r="G436" s="1">
        <f t="shared" si="54"/>
        <v>-9.7847999859368429E-4</v>
      </c>
      <c r="I436" s="1">
        <f>G436</f>
        <v>-9.7847999859368429E-4</v>
      </c>
      <c r="O436" s="1">
        <f t="shared" ca="1" si="53"/>
        <v>1.1782914897756827E-2</v>
      </c>
      <c r="Q436" s="69">
        <f t="shared" si="50"/>
        <v>29345.212</v>
      </c>
    </row>
    <row r="437" spans="1:17">
      <c r="A437" s="27" t="s">
        <v>89</v>
      </c>
      <c r="B437" s="27"/>
      <c r="C437" s="26">
        <v>44363.714</v>
      </c>
      <c r="D437" s="26"/>
      <c r="E437" s="1">
        <f t="shared" si="48"/>
        <v>35241.00519404767</v>
      </c>
      <c r="F437" s="1">
        <f t="shared" si="49"/>
        <v>35241</v>
      </c>
      <c r="G437" s="1">
        <f t="shared" si="54"/>
        <v>1.0215200018137693E-3</v>
      </c>
      <c r="I437" s="1">
        <f>G437</f>
        <v>1.0215200018137693E-3</v>
      </c>
      <c r="O437" s="1">
        <f t="shared" ca="1" si="53"/>
        <v>1.1782914897756827E-2</v>
      </c>
      <c r="Q437" s="69">
        <f t="shared" si="50"/>
        <v>29345.214</v>
      </c>
    </row>
    <row r="438" spans="1:17">
      <c r="A438" s="27" t="s">
        <v>108</v>
      </c>
      <c r="B438" s="27"/>
      <c r="C438" s="26">
        <v>44370.398000000001</v>
      </c>
      <c r="D438" s="26"/>
      <c r="E438" s="1">
        <f t="shared" si="48"/>
        <v>35274.990837503086</v>
      </c>
      <c r="F438" s="1">
        <f t="shared" si="49"/>
        <v>35275</v>
      </c>
      <c r="G438" s="1">
        <f t="shared" si="54"/>
        <v>-1.8019999988609925E-3</v>
      </c>
      <c r="I438" s="1">
        <f>G438</f>
        <v>-1.8019999988609925E-3</v>
      </c>
      <c r="O438" s="1">
        <f t="shared" ca="1" si="53"/>
        <v>1.1776309705550585E-2</v>
      </c>
      <c r="Q438" s="69">
        <f t="shared" si="50"/>
        <v>29351.898000000001</v>
      </c>
    </row>
    <row r="439" spans="1:17">
      <c r="A439" s="27" t="s">
        <v>108</v>
      </c>
      <c r="B439" s="27"/>
      <c r="C439" s="26">
        <v>44370.595000000001</v>
      </c>
      <c r="D439" s="26"/>
      <c r="E439" s="1">
        <f t="shared" si="48"/>
        <v>35275.99250892151</v>
      </c>
      <c r="F439" s="1">
        <f t="shared" si="49"/>
        <v>35276</v>
      </c>
      <c r="G439" s="1">
        <f t="shared" si="54"/>
        <v>-1.4732799972989596E-3</v>
      </c>
      <c r="I439" s="1">
        <f>G439</f>
        <v>-1.4732799972989596E-3</v>
      </c>
      <c r="O439" s="1">
        <f t="shared" ca="1" si="53"/>
        <v>1.1776115435191579E-2</v>
      </c>
      <c r="Q439" s="69">
        <f t="shared" si="50"/>
        <v>29352.095000000001</v>
      </c>
    </row>
    <row r="440" spans="1:17">
      <c r="A440" s="23" t="s">
        <v>101</v>
      </c>
      <c r="B440" s="24" t="s">
        <v>45</v>
      </c>
      <c r="C440" s="25">
        <v>44372.368000000002</v>
      </c>
      <c r="D440" s="26"/>
      <c r="E440" s="27">
        <f t="shared" si="48"/>
        <v>35285.007551687289</v>
      </c>
      <c r="F440" s="27">
        <f t="shared" si="49"/>
        <v>35285</v>
      </c>
      <c r="G440" s="27">
        <f t="shared" si="54"/>
        <v>1.4852000022074208E-3</v>
      </c>
      <c r="H440" s="27"/>
      <c r="I440" s="27"/>
      <c r="J440" s="27"/>
      <c r="L440" s="27"/>
      <c r="M440" s="27"/>
      <c r="N440" s="27">
        <f>G440</f>
        <v>1.4852000022074208E-3</v>
      </c>
      <c r="O440" s="27">
        <f t="shared" ca="1" si="53"/>
        <v>1.1774367001960516E-2</v>
      </c>
      <c r="P440" s="27"/>
      <c r="Q440" s="68">
        <f t="shared" si="50"/>
        <v>29353.868000000002</v>
      </c>
    </row>
    <row r="441" spans="1:17">
      <c r="A441" s="27" t="s">
        <v>108</v>
      </c>
      <c r="B441" s="27"/>
      <c r="C441" s="26">
        <v>44375.514000000003</v>
      </c>
      <c r="D441" s="26"/>
      <c r="E441" s="1">
        <f t="shared" si="48"/>
        <v>35301.00378662307</v>
      </c>
      <c r="F441" s="1">
        <f t="shared" si="49"/>
        <v>35301</v>
      </c>
      <c r="G441" s="1">
        <f t="shared" si="54"/>
        <v>7.4472000414971262E-4</v>
      </c>
      <c r="I441" s="1">
        <f>G441</f>
        <v>7.4472000414971262E-4</v>
      </c>
      <c r="O441" s="1">
        <f t="shared" ca="1" si="53"/>
        <v>1.1771258676216402E-2</v>
      </c>
      <c r="Q441" s="69">
        <f t="shared" si="50"/>
        <v>29357.014000000003</v>
      </c>
    </row>
    <row r="442" spans="1:17">
      <c r="A442" s="27" t="s">
        <v>108</v>
      </c>
      <c r="B442" s="27"/>
      <c r="C442" s="26">
        <v>44376.498</v>
      </c>
      <c r="D442" s="26"/>
      <c r="E442" s="1">
        <f t="shared" si="48"/>
        <v>35306.007059088661</v>
      </c>
      <c r="F442" s="1">
        <f t="shared" si="49"/>
        <v>35306</v>
      </c>
      <c r="G442" s="1">
        <f t="shared" si="54"/>
        <v>1.3883200008422136E-3</v>
      </c>
      <c r="I442" s="1">
        <f>G442</f>
        <v>1.3883200008422136E-3</v>
      </c>
      <c r="O442" s="1">
        <f t="shared" ca="1" si="53"/>
        <v>1.1770287324421366E-2</v>
      </c>
      <c r="Q442" s="69">
        <f t="shared" si="50"/>
        <v>29357.998</v>
      </c>
    </row>
    <row r="443" spans="1:17">
      <c r="A443" s="23" t="s">
        <v>95</v>
      </c>
      <c r="B443" s="24" t="s">
        <v>45</v>
      </c>
      <c r="C443" s="25">
        <v>44397.737000000001</v>
      </c>
      <c r="D443" s="26"/>
      <c r="E443" s="27">
        <f t="shared" si="48"/>
        <v>35413.999441097876</v>
      </c>
      <c r="F443" s="27">
        <f t="shared" si="49"/>
        <v>35414</v>
      </c>
      <c r="G443" s="27">
        <f t="shared" si="54"/>
        <v>-1.0991999442921951E-4</v>
      </c>
      <c r="H443" s="27"/>
      <c r="I443" s="27"/>
      <c r="J443" s="27"/>
      <c r="L443" s="27"/>
      <c r="M443" s="27"/>
      <c r="N443" s="27">
        <f>G443</f>
        <v>-1.0991999442921951E-4</v>
      </c>
      <c r="O443" s="27">
        <f t="shared" ca="1" si="53"/>
        <v>1.17493061256486E-2</v>
      </c>
      <c r="P443" s="27"/>
      <c r="Q443" s="68">
        <f t="shared" si="50"/>
        <v>29379.237000000001</v>
      </c>
    </row>
    <row r="444" spans="1:17">
      <c r="A444" s="23" t="s">
        <v>95</v>
      </c>
      <c r="B444" s="24" t="s">
        <v>45</v>
      </c>
      <c r="C444" s="25">
        <v>44409.733999999997</v>
      </c>
      <c r="D444" s="26"/>
      <c r="E444" s="27">
        <f t="shared" si="48"/>
        <v>35474.999705091665</v>
      </c>
      <c r="F444" s="27">
        <f t="shared" si="49"/>
        <v>35475</v>
      </c>
      <c r="G444" s="27">
        <f t="shared" si="54"/>
        <v>-5.7999997807200998E-5</v>
      </c>
      <c r="H444" s="27"/>
      <c r="I444" s="27"/>
      <c r="J444" s="27"/>
      <c r="L444" s="27"/>
      <c r="M444" s="27"/>
      <c r="N444" s="27">
        <f>G444</f>
        <v>-5.7999997807200998E-5</v>
      </c>
      <c r="O444" s="27">
        <f t="shared" ca="1" si="53"/>
        <v>1.1737455633749165E-2</v>
      </c>
      <c r="P444" s="27"/>
      <c r="Q444" s="68">
        <f t="shared" si="50"/>
        <v>29391.233999999997</v>
      </c>
    </row>
    <row r="445" spans="1:17">
      <c r="A445" s="27" t="s">
        <v>109</v>
      </c>
      <c r="B445" s="27"/>
      <c r="C445" s="26">
        <v>44425.468000000001</v>
      </c>
      <c r="D445" s="26"/>
      <c r="E445" s="1">
        <f t="shared" si="48"/>
        <v>35555.001218276528</v>
      </c>
      <c r="F445" s="1">
        <f t="shared" si="49"/>
        <v>35555</v>
      </c>
      <c r="G445" s="1">
        <f t="shared" si="54"/>
        <v>2.3960000544320792E-4</v>
      </c>
      <c r="I445" s="1">
        <f>G445</f>
        <v>2.3960000544320792E-4</v>
      </c>
      <c r="O445" s="1">
        <f t="shared" ca="1" si="53"/>
        <v>1.1721914005028599E-2</v>
      </c>
      <c r="Q445" s="69">
        <f t="shared" si="50"/>
        <v>29406.968000000001</v>
      </c>
    </row>
    <row r="446" spans="1:17">
      <c r="A446" s="27" t="s">
        <v>109</v>
      </c>
      <c r="B446" s="27"/>
      <c r="C446" s="26">
        <v>44453.394999999997</v>
      </c>
      <c r="D446" s="26"/>
      <c r="E446" s="1">
        <f t="shared" si="48"/>
        <v>35696.999582247088</v>
      </c>
      <c r="F446" s="1">
        <f t="shared" si="49"/>
        <v>35697</v>
      </c>
      <c r="G446" s="1">
        <f t="shared" si="54"/>
        <v>-8.2160004239995033E-5</v>
      </c>
      <c r="I446" s="1">
        <f>G446</f>
        <v>-8.2160004239995033E-5</v>
      </c>
      <c r="O446" s="1">
        <f t="shared" ca="1" si="53"/>
        <v>1.169432761404959E-2</v>
      </c>
      <c r="Q446" s="69">
        <f t="shared" si="50"/>
        <v>29434.894999999997</v>
      </c>
    </row>
    <row r="447" spans="1:17">
      <c r="A447" s="27" t="s">
        <v>110</v>
      </c>
      <c r="B447" s="27"/>
      <c r="C447" s="26">
        <v>44490.368000000002</v>
      </c>
      <c r="D447" s="26"/>
      <c r="E447" s="1">
        <f t="shared" si="48"/>
        <v>35884.993477441167</v>
      </c>
      <c r="F447" s="1">
        <f t="shared" si="49"/>
        <v>35885</v>
      </c>
      <c r="G447" s="1">
        <f t="shared" si="54"/>
        <v>-1.2827999962610193E-3</v>
      </c>
      <c r="I447" s="1">
        <f>G447</f>
        <v>-1.2827999962610193E-3</v>
      </c>
      <c r="O447" s="1">
        <f t="shared" ca="1" si="53"/>
        <v>1.1657804786556255E-2</v>
      </c>
      <c r="Q447" s="69">
        <f t="shared" si="50"/>
        <v>29471.868000000002</v>
      </c>
    </row>
    <row r="448" spans="1:17">
      <c r="A448" s="27" t="s">
        <v>111</v>
      </c>
      <c r="B448" s="27"/>
      <c r="C448" s="26">
        <v>44533.637999999999</v>
      </c>
      <c r="D448" s="26"/>
      <c r="E448" s="1">
        <f t="shared" si="48"/>
        <v>36105.0052656392</v>
      </c>
      <c r="F448" s="1">
        <f t="shared" si="49"/>
        <v>36105</v>
      </c>
      <c r="G448" s="1">
        <f t="shared" si="54"/>
        <v>1.0356000057072379E-3</v>
      </c>
      <c r="I448" s="1">
        <f>G448</f>
        <v>1.0356000057072379E-3</v>
      </c>
      <c r="O448" s="1">
        <f t="shared" ca="1" si="53"/>
        <v>1.1615065307574696E-2</v>
      </c>
      <c r="Q448" s="69">
        <f t="shared" si="50"/>
        <v>29515.137999999999</v>
      </c>
    </row>
    <row r="449" spans="1:17">
      <c r="A449" s="23" t="s">
        <v>95</v>
      </c>
      <c r="B449" s="24" t="s">
        <v>45</v>
      </c>
      <c r="C449" s="25">
        <v>44549.9614</v>
      </c>
      <c r="D449" s="26"/>
      <c r="E449" s="27">
        <f t="shared" si="48"/>
        <v>36188.003657676927</v>
      </c>
      <c r="F449" s="27">
        <f t="shared" si="49"/>
        <v>36188</v>
      </c>
      <c r="G449" s="27">
        <f t="shared" si="54"/>
        <v>7.1936000313144177E-4</v>
      </c>
      <c r="H449" s="27"/>
      <c r="I449" s="27"/>
      <c r="J449" s="27">
        <f>G449</f>
        <v>7.1936000313144177E-4</v>
      </c>
      <c r="L449" s="27"/>
      <c r="M449" s="27"/>
      <c r="N449" s="27"/>
      <c r="O449" s="27">
        <f t="shared" ca="1" si="53"/>
        <v>1.1598940867777106E-2</v>
      </c>
      <c r="P449" s="27"/>
      <c r="Q449" s="68">
        <f t="shared" si="50"/>
        <v>29531.4614</v>
      </c>
    </row>
    <row r="450" spans="1:17">
      <c r="A450" s="23" t="s">
        <v>95</v>
      </c>
      <c r="B450" s="24" t="s">
        <v>45</v>
      </c>
      <c r="C450" s="25">
        <v>44584.968099999998</v>
      </c>
      <c r="D450" s="26"/>
      <c r="E450" s="27">
        <f t="shared" si="48"/>
        <v>36365.999651804785</v>
      </c>
      <c r="F450" s="27">
        <f t="shared" si="49"/>
        <v>36366</v>
      </c>
      <c r="G450" s="27">
        <f t="shared" si="54"/>
        <v>-6.8479996116366237E-5</v>
      </c>
      <c r="H450" s="27"/>
      <c r="I450" s="27"/>
      <c r="J450" s="27">
        <f>G450</f>
        <v>-6.8479996116366237E-5</v>
      </c>
      <c r="L450" s="27"/>
      <c r="M450" s="27"/>
      <c r="N450" s="27"/>
      <c r="O450" s="27">
        <f t="shared" ca="1" si="53"/>
        <v>1.1564360743873842E-2</v>
      </c>
      <c r="P450" s="27"/>
      <c r="Q450" s="68">
        <f t="shared" si="50"/>
        <v>29566.468099999998</v>
      </c>
    </row>
    <row r="451" spans="1:17">
      <c r="A451" s="27" t="s">
        <v>112</v>
      </c>
      <c r="B451" s="27"/>
      <c r="C451" s="26">
        <v>44591.656000000003</v>
      </c>
      <c r="D451" s="26"/>
      <c r="E451" s="1">
        <f t="shared" si="48"/>
        <v>36400.005125303527</v>
      </c>
      <c r="F451" s="1">
        <f t="shared" si="49"/>
        <v>36400</v>
      </c>
      <c r="G451" s="1">
        <f t="shared" si="54"/>
        <v>1.0080000065499917E-3</v>
      </c>
      <c r="I451" s="1">
        <f>G451</f>
        <v>1.0080000065499917E-3</v>
      </c>
      <c r="O451" s="1">
        <f t="shared" ca="1" si="53"/>
        <v>1.15577555516676E-2</v>
      </c>
      <c r="Q451" s="69">
        <f t="shared" si="50"/>
        <v>29573.156000000003</v>
      </c>
    </row>
    <row r="452" spans="1:17">
      <c r="A452" s="27" t="s">
        <v>89</v>
      </c>
      <c r="B452" s="27"/>
      <c r="C452" s="26">
        <v>44598.932999999997</v>
      </c>
      <c r="D452" s="26"/>
      <c r="E452" s="1">
        <f t="shared" si="48"/>
        <v>36437.005952267158</v>
      </c>
      <c r="F452" s="1">
        <f t="shared" si="49"/>
        <v>36437</v>
      </c>
      <c r="G452" s="1">
        <f t="shared" si="54"/>
        <v>1.1706400036928244E-3</v>
      </c>
      <c r="I452" s="1">
        <f>G452</f>
        <v>1.1706400036928244E-3</v>
      </c>
      <c r="O452" s="1">
        <f t="shared" ca="1" si="53"/>
        <v>1.1550567548384339E-2</v>
      </c>
      <c r="Q452" s="69">
        <f t="shared" si="50"/>
        <v>29580.432999999997</v>
      </c>
    </row>
    <row r="453" spans="1:17">
      <c r="A453" s="27" t="s">
        <v>112</v>
      </c>
      <c r="B453" s="27"/>
      <c r="C453" s="26">
        <v>44604.635000000002</v>
      </c>
      <c r="D453" s="26"/>
      <c r="E453" s="1">
        <f t="shared" si="48"/>
        <v>36465.998492509963</v>
      </c>
      <c r="F453" s="1">
        <f t="shared" si="49"/>
        <v>36466</v>
      </c>
      <c r="G453" s="1">
        <f t="shared" si="54"/>
        <v>-2.9647999326698482E-4</v>
      </c>
      <c r="I453" s="1">
        <f>G453</f>
        <v>-2.9647999326698482E-4</v>
      </c>
      <c r="O453" s="1">
        <f t="shared" ca="1" si="53"/>
        <v>1.1544933707973132E-2</v>
      </c>
      <c r="Q453" s="69">
        <f t="shared" si="50"/>
        <v>29586.135000000002</v>
      </c>
    </row>
    <row r="454" spans="1:17">
      <c r="A454" s="23" t="s">
        <v>95</v>
      </c>
      <c r="B454" s="24" t="s">
        <v>45</v>
      </c>
      <c r="C454" s="25">
        <v>44634.922200000001</v>
      </c>
      <c r="D454" s="26"/>
      <c r="E454" s="27">
        <f t="shared" si="48"/>
        <v>36619.997591920917</v>
      </c>
      <c r="F454" s="27">
        <f t="shared" si="49"/>
        <v>36620</v>
      </c>
      <c r="G454" s="27">
        <f t="shared" si="54"/>
        <v>-4.7359999734908342E-4</v>
      </c>
      <c r="H454" s="27"/>
      <c r="I454" s="27"/>
      <c r="J454" s="27">
        <f>G454</f>
        <v>-4.7359999734908342E-4</v>
      </c>
      <c r="L454" s="27"/>
      <c r="M454" s="27"/>
      <c r="N454" s="27"/>
      <c r="O454" s="27">
        <f t="shared" ca="1" si="53"/>
        <v>1.1515016072686041E-2</v>
      </c>
      <c r="P454" s="27"/>
      <c r="Q454" s="68">
        <f t="shared" si="50"/>
        <v>29616.422200000001</v>
      </c>
    </row>
    <row r="455" spans="1:17">
      <c r="A455" s="27" t="s">
        <v>113</v>
      </c>
      <c r="B455" s="27"/>
      <c r="C455" s="26">
        <v>44637.677000000003</v>
      </c>
      <c r="D455" s="26"/>
      <c r="E455" s="1">
        <f t="shared" si="48"/>
        <v>36634.004720974037</v>
      </c>
      <c r="F455" s="1">
        <f t="shared" si="49"/>
        <v>36634</v>
      </c>
      <c r="G455" s="1">
        <f t="shared" si="54"/>
        <v>9.2848000349476933E-4</v>
      </c>
      <c r="I455" s="1">
        <f>G455</f>
        <v>9.2848000349476933E-4</v>
      </c>
      <c r="O455" s="1">
        <f t="shared" ca="1" si="53"/>
        <v>1.1512296287659939E-2</v>
      </c>
      <c r="Q455" s="69">
        <f t="shared" si="50"/>
        <v>29619.177000000003</v>
      </c>
    </row>
    <row r="456" spans="1:17">
      <c r="A456" s="27" t="s">
        <v>113</v>
      </c>
      <c r="B456" s="27"/>
      <c r="C456" s="26">
        <v>44639.447</v>
      </c>
      <c r="D456" s="26"/>
      <c r="E456" s="1">
        <f t="shared" si="48"/>
        <v>36643.00450986033</v>
      </c>
      <c r="F456" s="1">
        <f t="shared" si="49"/>
        <v>36643</v>
      </c>
      <c r="G456" s="1">
        <f t="shared" si="54"/>
        <v>8.8696000602794811E-4</v>
      </c>
      <c r="I456" s="1">
        <f>G456</f>
        <v>8.8696000602794811E-4</v>
      </c>
      <c r="O456" s="1">
        <f t="shared" ca="1" si="53"/>
        <v>1.1510547854428876E-2</v>
      </c>
      <c r="Q456" s="69">
        <f t="shared" si="50"/>
        <v>29620.947</v>
      </c>
    </row>
    <row r="457" spans="1:17">
      <c r="A457" s="23" t="s">
        <v>95</v>
      </c>
      <c r="B457" s="24" t="s">
        <v>45</v>
      </c>
      <c r="C457" s="25">
        <v>44641.806199999999</v>
      </c>
      <c r="D457" s="26"/>
      <c r="E457" s="27">
        <f t="shared" si="48"/>
        <v>36655.000160674208</v>
      </c>
      <c r="F457" s="27">
        <f t="shared" si="49"/>
        <v>36655</v>
      </c>
      <c r="G457" s="27">
        <f t="shared" si="54"/>
        <v>3.1600000511389226E-5</v>
      </c>
      <c r="H457" s="27"/>
      <c r="I457" s="27"/>
      <c r="J457" s="27">
        <f>G457</f>
        <v>3.1600000511389226E-5</v>
      </c>
      <c r="L457" s="27"/>
      <c r="M457" s="27"/>
      <c r="N457" s="27"/>
      <c r="O457" s="27">
        <f t="shared" ca="1" si="53"/>
        <v>1.1508216610120791E-2</v>
      </c>
      <c r="P457" s="27"/>
      <c r="Q457" s="68">
        <f t="shared" si="50"/>
        <v>29623.306199999999</v>
      </c>
    </row>
    <row r="458" spans="1:17">
      <c r="A458" s="27" t="s">
        <v>113</v>
      </c>
      <c r="B458" s="27"/>
      <c r="C458" s="26">
        <v>44645.54</v>
      </c>
      <c r="D458" s="26"/>
      <c r="E458" s="1">
        <f t="shared" si="48"/>
        <v>36673.985139060489</v>
      </c>
      <c r="F458" s="1">
        <f t="shared" si="49"/>
        <v>36674</v>
      </c>
      <c r="G458" s="1">
        <f t="shared" si="54"/>
        <v>-2.9227199920569547E-3</v>
      </c>
      <c r="J458" s="1">
        <f>G458</f>
        <v>-2.9227199920569547E-3</v>
      </c>
      <c r="O458" s="1">
        <f t="shared" ca="1" si="53"/>
        <v>1.1504525473299656E-2</v>
      </c>
      <c r="Q458" s="69">
        <f t="shared" si="50"/>
        <v>29627.040000000001</v>
      </c>
    </row>
    <row r="459" spans="1:17">
      <c r="A459" s="27" t="s">
        <v>113</v>
      </c>
      <c r="B459" s="27"/>
      <c r="C459" s="26">
        <v>44646.527999999998</v>
      </c>
      <c r="D459" s="26"/>
      <c r="E459" s="1">
        <f t="shared" si="48"/>
        <v>36679.008750032037</v>
      </c>
      <c r="F459" s="1">
        <f t="shared" si="49"/>
        <v>36679</v>
      </c>
      <c r="G459" s="1">
        <f t="shared" si="54"/>
        <v>1.7208800054504536E-3</v>
      </c>
      <c r="I459" s="1">
        <f>G459</f>
        <v>1.7208800054504536E-3</v>
      </c>
      <c r="O459" s="1">
        <f t="shared" ca="1" si="53"/>
        <v>1.1503554121504622E-2</v>
      </c>
      <c r="Q459" s="69">
        <f t="shared" si="50"/>
        <v>29628.027999999998</v>
      </c>
    </row>
    <row r="460" spans="1:17">
      <c r="A460" s="27" t="s">
        <v>89</v>
      </c>
      <c r="B460" s="27"/>
      <c r="C460" s="26">
        <v>44647.707999999999</v>
      </c>
      <c r="D460" s="26"/>
      <c r="E460" s="1">
        <f t="shared" si="48"/>
        <v>36685.00860928958</v>
      </c>
      <c r="F460" s="1">
        <f t="shared" si="49"/>
        <v>36685</v>
      </c>
      <c r="G460" s="1">
        <f t="shared" si="54"/>
        <v>1.6931999998632818E-3</v>
      </c>
      <c r="I460" s="1">
        <f>G460</f>
        <v>1.6931999998632818E-3</v>
      </c>
      <c r="O460" s="1">
        <f t="shared" ca="1" si="53"/>
        <v>1.1502388499350577E-2</v>
      </c>
      <c r="Q460" s="69">
        <f t="shared" si="50"/>
        <v>29629.207999999999</v>
      </c>
    </row>
    <row r="461" spans="1:17">
      <c r="A461" s="27" t="s">
        <v>113</v>
      </c>
      <c r="B461" s="27"/>
      <c r="C461" s="26">
        <v>44650.656000000003</v>
      </c>
      <c r="D461" s="26"/>
      <c r="E461" s="1">
        <f t="shared" si="48"/>
        <v>36699.998088180466</v>
      </c>
      <c r="F461" s="1">
        <f t="shared" si="49"/>
        <v>36700</v>
      </c>
      <c r="G461" s="1">
        <f t="shared" si="54"/>
        <v>-3.7599999632220715E-4</v>
      </c>
      <c r="I461" s="1">
        <f>G461</f>
        <v>-3.7599999632220715E-4</v>
      </c>
      <c r="O461" s="1">
        <f t="shared" ca="1" si="53"/>
        <v>1.1499474443965471E-2</v>
      </c>
      <c r="Q461" s="69">
        <f t="shared" si="50"/>
        <v>29632.156000000003</v>
      </c>
    </row>
    <row r="462" spans="1:17">
      <c r="A462" s="23" t="s">
        <v>95</v>
      </c>
      <c r="B462" s="24" t="s">
        <v>45</v>
      </c>
      <c r="C462" s="25">
        <v>44671.897199999999</v>
      </c>
      <c r="D462" s="26"/>
      <c r="E462" s="27">
        <f t="shared" si="48"/>
        <v>36808.001656367938</v>
      </c>
      <c r="F462" s="27">
        <f t="shared" si="49"/>
        <v>36808</v>
      </c>
      <c r="G462" s="27">
        <f t="shared" si="54"/>
        <v>3.2576000376138836E-4</v>
      </c>
      <c r="H462" s="27"/>
      <c r="I462" s="27"/>
      <c r="J462" s="27">
        <f>G462</f>
        <v>3.2576000376138836E-4</v>
      </c>
      <c r="L462" s="27"/>
      <c r="M462" s="27"/>
      <c r="N462" s="27"/>
      <c r="O462" s="27">
        <f t="shared" ca="1" si="53"/>
        <v>1.1478493245192706E-2</v>
      </c>
      <c r="P462" s="27"/>
      <c r="Q462" s="68">
        <f t="shared" si="50"/>
        <v>29653.397199999999</v>
      </c>
    </row>
    <row r="463" spans="1:17">
      <c r="A463" s="27" t="s">
        <v>113</v>
      </c>
      <c r="B463" s="27"/>
      <c r="C463" s="26">
        <v>44672.487000000001</v>
      </c>
      <c r="D463" s="26"/>
      <c r="E463" s="1">
        <f t="shared" si="48"/>
        <v>36811.000569071417</v>
      </c>
      <c r="F463" s="1">
        <f t="shared" si="49"/>
        <v>36811</v>
      </c>
      <c r="G463" s="1">
        <f t="shared" si="54"/>
        <v>1.1192000238224864E-4</v>
      </c>
      <c r="I463" s="1">
        <f>G463</f>
        <v>1.1192000238224864E-4</v>
      </c>
      <c r="O463" s="1">
        <f t="shared" ca="1" si="53"/>
        <v>1.1477910434115684E-2</v>
      </c>
      <c r="Q463" s="69">
        <f t="shared" si="50"/>
        <v>29653.987000000001</v>
      </c>
    </row>
    <row r="464" spans="1:17">
      <c r="A464" s="27" t="s">
        <v>113</v>
      </c>
      <c r="B464" s="27"/>
      <c r="C464" s="26">
        <v>44675.633999999998</v>
      </c>
      <c r="D464" s="26"/>
      <c r="E464" s="1">
        <f t="shared" si="48"/>
        <v>36827.001888633669</v>
      </c>
      <c r="F464" s="1">
        <f t="shared" si="49"/>
        <v>36827</v>
      </c>
      <c r="G464" s="1">
        <f t="shared" si="54"/>
        <v>3.714400008902885E-4</v>
      </c>
      <c r="I464" s="1">
        <f>G464</f>
        <v>3.714400008902885E-4</v>
      </c>
      <c r="O464" s="1">
        <f t="shared" ca="1" si="53"/>
        <v>1.1474802108371571E-2</v>
      </c>
      <c r="Q464" s="69">
        <f t="shared" si="50"/>
        <v>29657.133999999998</v>
      </c>
    </row>
    <row r="465" spans="1:17">
      <c r="A465" s="27" t="s">
        <v>113</v>
      </c>
      <c r="B465" s="27"/>
      <c r="C465" s="26">
        <v>44690.383000000002</v>
      </c>
      <c r="D465" s="26"/>
      <c r="E465" s="1">
        <f t="shared" si="48"/>
        <v>36901.995044726435</v>
      </c>
      <c r="F465" s="1">
        <f t="shared" si="49"/>
        <v>36902</v>
      </c>
      <c r="G465" s="1">
        <f t="shared" si="54"/>
        <v>-9.7455999639350921E-4</v>
      </c>
      <c r="I465" s="1">
        <f>G465</f>
        <v>-9.7455999639350921E-4</v>
      </c>
      <c r="O465" s="1">
        <f t="shared" ca="1" si="53"/>
        <v>1.1460231831446038E-2</v>
      </c>
      <c r="Q465" s="69">
        <f t="shared" si="50"/>
        <v>29671.883000000002</v>
      </c>
    </row>
    <row r="466" spans="1:17">
      <c r="A466" s="27" t="s">
        <v>113</v>
      </c>
      <c r="B466" s="27"/>
      <c r="C466" s="26">
        <v>44690.582000000002</v>
      </c>
      <c r="D466" s="26"/>
      <c r="E466" s="1">
        <f t="shared" si="48"/>
        <v>36903.00688539783</v>
      </c>
      <c r="F466" s="1">
        <f t="shared" si="49"/>
        <v>36903</v>
      </c>
      <c r="G466" s="1">
        <f t="shared" ref="G466:G489" si="55">+C466-(C$7+F466*C$8)</f>
        <v>1.3541600055759773E-3</v>
      </c>
      <c r="I466" s="1">
        <f>G466</f>
        <v>1.3541600055759773E-3</v>
      </c>
      <c r="O466" s="1">
        <f t="shared" ca="1" si="53"/>
        <v>1.146003756108703E-2</v>
      </c>
      <c r="Q466" s="69">
        <f t="shared" si="50"/>
        <v>29672.082000000002</v>
      </c>
    </row>
    <row r="467" spans="1:17">
      <c r="A467" s="23" t="s">
        <v>114</v>
      </c>
      <c r="B467" s="24" t="s">
        <v>45</v>
      </c>
      <c r="C467" s="25">
        <v>44691.368000000002</v>
      </c>
      <c r="D467" s="26"/>
      <c r="E467" s="27">
        <f t="shared" si="48"/>
        <v>36907.003401818532</v>
      </c>
      <c r="F467" s="27">
        <f t="shared" si="49"/>
        <v>36907</v>
      </c>
      <c r="G467" s="27">
        <f t="shared" si="55"/>
        <v>6.6904000414069742E-4</v>
      </c>
      <c r="H467" s="27"/>
      <c r="I467" s="27"/>
      <c r="J467" s="27"/>
      <c r="L467" s="27"/>
      <c r="M467" s="27"/>
      <c r="N467" s="27">
        <f t="shared" ref="N467:N472" si="56">G467</f>
        <v>6.6904000414069742E-4</v>
      </c>
      <c r="O467" s="27">
        <f t="shared" ca="1" si="53"/>
        <v>1.1459260479651002E-2</v>
      </c>
      <c r="P467" s="27"/>
      <c r="Q467" s="68">
        <f t="shared" si="50"/>
        <v>29672.868000000002</v>
      </c>
    </row>
    <row r="468" spans="1:17">
      <c r="A468" s="23" t="s">
        <v>114</v>
      </c>
      <c r="B468" s="24" t="s">
        <v>45</v>
      </c>
      <c r="C468" s="25">
        <v>44691.368000000002</v>
      </c>
      <c r="D468" s="26"/>
      <c r="E468" s="27">
        <f t="shared" si="48"/>
        <v>36907.003401818532</v>
      </c>
      <c r="F468" s="27">
        <f t="shared" si="49"/>
        <v>36907</v>
      </c>
      <c r="G468" s="27">
        <f t="shared" si="55"/>
        <v>6.6904000414069742E-4</v>
      </c>
      <c r="H468" s="27"/>
      <c r="I468" s="27"/>
      <c r="J468" s="27"/>
      <c r="L468" s="27"/>
      <c r="M468" s="27"/>
      <c r="N468" s="27">
        <f t="shared" si="56"/>
        <v>6.6904000414069742E-4</v>
      </c>
      <c r="O468" s="27">
        <f t="shared" ca="1" si="53"/>
        <v>1.1459260479651002E-2</v>
      </c>
      <c r="P468" s="27"/>
      <c r="Q468" s="68">
        <f t="shared" si="50"/>
        <v>29672.868000000002</v>
      </c>
    </row>
    <row r="469" spans="1:17">
      <c r="A469" s="23" t="s">
        <v>114</v>
      </c>
      <c r="B469" s="24" t="s">
        <v>45</v>
      </c>
      <c r="C469" s="25">
        <v>44691.37</v>
      </c>
      <c r="D469" s="26"/>
      <c r="E469" s="27">
        <f t="shared" ref="E469:E532" si="57">+(C469-C$7)/C$8</f>
        <v>36907.013571071511</v>
      </c>
      <c r="F469" s="27">
        <f t="shared" ref="F469:F532" si="58">ROUND(2*E469,0)/2</f>
        <v>36907</v>
      </c>
      <c r="G469" s="27">
        <f t="shared" si="55"/>
        <v>2.669040004548151E-3</v>
      </c>
      <c r="H469" s="27"/>
      <c r="I469" s="27"/>
      <c r="J469" s="27"/>
      <c r="L469" s="27"/>
      <c r="M469" s="27"/>
      <c r="N469" s="27">
        <f t="shared" si="56"/>
        <v>2.669040004548151E-3</v>
      </c>
      <c r="O469" s="27">
        <f t="shared" ca="1" si="53"/>
        <v>1.1459260479651002E-2</v>
      </c>
      <c r="P469" s="27"/>
      <c r="Q469" s="68">
        <f t="shared" ref="Q469:Q532" si="59">+C469-15018.5</f>
        <v>29672.870000000003</v>
      </c>
    </row>
    <row r="470" spans="1:17">
      <c r="A470" s="23" t="s">
        <v>114</v>
      </c>
      <c r="B470" s="24" t="s">
        <v>45</v>
      </c>
      <c r="C470" s="25">
        <v>44691.561999999998</v>
      </c>
      <c r="D470" s="26"/>
      <c r="E470" s="27">
        <f t="shared" si="57"/>
        <v>36907.989819357463</v>
      </c>
      <c r="F470" s="27">
        <f t="shared" si="58"/>
        <v>36908</v>
      </c>
      <c r="G470" s="27">
        <f t="shared" si="55"/>
        <v>-2.002239998546429E-3</v>
      </c>
      <c r="H470" s="27"/>
      <c r="I470" s="27"/>
      <c r="J470" s="27"/>
      <c r="L470" s="27"/>
      <c r="M470" s="27"/>
      <c r="N470" s="27">
        <f t="shared" si="56"/>
        <v>-2.002239998546429E-3</v>
      </c>
      <c r="O470" s="27">
        <f t="shared" ca="1" si="53"/>
        <v>1.1459066209291996E-2</v>
      </c>
      <c r="P470" s="27"/>
      <c r="Q470" s="68">
        <f t="shared" si="59"/>
        <v>29673.061999999998</v>
      </c>
    </row>
    <row r="471" spans="1:17">
      <c r="A471" s="23" t="s">
        <v>114</v>
      </c>
      <c r="B471" s="24" t="s">
        <v>45</v>
      </c>
      <c r="C471" s="25">
        <v>44691.563999999998</v>
      </c>
      <c r="D471" s="26"/>
      <c r="E471" s="27">
        <f t="shared" si="57"/>
        <v>36907.999988610442</v>
      </c>
      <c r="F471" s="27">
        <f t="shared" si="58"/>
        <v>36908</v>
      </c>
      <c r="G471" s="27">
        <f t="shared" si="55"/>
        <v>-2.239998138975352E-6</v>
      </c>
      <c r="H471" s="27"/>
      <c r="I471" s="27"/>
      <c r="J471" s="27"/>
      <c r="L471" s="27"/>
      <c r="M471" s="27"/>
      <c r="N471" s="27">
        <f t="shared" si="56"/>
        <v>-2.239998138975352E-6</v>
      </c>
      <c r="O471" s="27">
        <f t="shared" ca="1" si="53"/>
        <v>1.1459066209291996E-2</v>
      </c>
      <c r="P471" s="27"/>
      <c r="Q471" s="68">
        <f t="shared" si="59"/>
        <v>29673.063999999998</v>
      </c>
    </row>
    <row r="472" spans="1:17">
      <c r="A472" s="23" t="s">
        <v>114</v>
      </c>
      <c r="B472" s="24" t="s">
        <v>45</v>
      </c>
      <c r="C472" s="25">
        <v>44691.565000000002</v>
      </c>
      <c r="D472" s="26"/>
      <c r="E472" s="27">
        <f t="shared" si="57"/>
        <v>36908.005073236956</v>
      </c>
      <c r="F472" s="27">
        <f t="shared" si="58"/>
        <v>36908</v>
      </c>
      <c r="G472" s="27">
        <f t="shared" si="55"/>
        <v>9.9776000570273027E-4</v>
      </c>
      <c r="H472" s="27"/>
      <c r="I472" s="27"/>
      <c r="J472" s="27"/>
      <c r="L472" s="27"/>
      <c r="M472" s="27"/>
      <c r="N472" s="27">
        <f t="shared" si="56"/>
        <v>9.9776000570273027E-4</v>
      </c>
      <c r="O472" s="27">
        <f t="shared" ca="1" si="53"/>
        <v>1.1459066209291996E-2</v>
      </c>
      <c r="P472" s="27"/>
      <c r="Q472" s="68">
        <f t="shared" si="59"/>
        <v>29673.065000000002</v>
      </c>
    </row>
    <row r="473" spans="1:17">
      <c r="A473" s="27" t="s">
        <v>115</v>
      </c>
      <c r="B473" s="27"/>
      <c r="C473" s="26">
        <v>44693.334000000003</v>
      </c>
      <c r="D473" s="26"/>
      <c r="E473" s="1">
        <f t="shared" si="57"/>
        <v>36916.999777496771</v>
      </c>
      <c r="F473" s="1">
        <f t="shared" si="58"/>
        <v>36917</v>
      </c>
      <c r="G473" s="1">
        <f t="shared" si="55"/>
        <v>-4.3759995605796576E-5</v>
      </c>
      <c r="I473" s="1">
        <f>G473</f>
        <v>-4.3759995605796576E-5</v>
      </c>
      <c r="O473" s="1">
        <f t="shared" ca="1" si="53"/>
        <v>1.1457317776060932E-2</v>
      </c>
      <c r="Q473" s="69">
        <f t="shared" si="59"/>
        <v>29674.834000000003</v>
      </c>
    </row>
    <row r="474" spans="1:17">
      <c r="A474" s="27" t="s">
        <v>115</v>
      </c>
      <c r="B474" s="27"/>
      <c r="C474" s="26">
        <v>44693.334000000003</v>
      </c>
      <c r="D474" s="26"/>
      <c r="E474" s="1">
        <f t="shared" si="57"/>
        <v>36916.999777496771</v>
      </c>
      <c r="F474" s="1">
        <f t="shared" si="58"/>
        <v>36917</v>
      </c>
      <c r="G474" s="1">
        <f t="shared" si="55"/>
        <v>-4.3759995605796576E-5</v>
      </c>
      <c r="I474" s="1">
        <f>G474</f>
        <v>-4.3759995605796576E-5</v>
      </c>
      <c r="O474" s="1">
        <f t="shared" ca="1" si="53"/>
        <v>1.1457317776060932E-2</v>
      </c>
      <c r="Q474" s="69">
        <f t="shared" si="59"/>
        <v>29674.834000000003</v>
      </c>
    </row>
    <row r="475" spans="1:17">
      <c r="A475" s="27" t="s">
        <v>116</v>
      </c>
      <c r="B475" s="27"/>
      <c r="C475" s="26">
        <v>44693.334999999999</v>
      </c>
      <c r="D475" s="26"/>
      <c r="E475" s="1">
        <f t="shared" si="57"/>
        <v>36917.004862123242</v>
      </c>
      <c r="F475" s="1">
        <f t="shared" si="58"/>
        <v>36917</v>
      </c>
      <c r="G475" s="1">
        <f t="shared" si="55"/>
        <v>9.5624000095995143E-4</v>
      </c>
      <c r="I475" s="1">
        <f>G475</f>
        <v>9.5624000095995143E-4</v>
      </c>
      <c r="O475" s="1">
        <f t="shared" ca="1" si="53"/>
        <v>1.1457317776060932E-2</v>
      </c>
      <c r="Q475" s="69">
        <f t="shared" si="59"/>
        <v>29674.834999999999</v>
      </c>
    </row>
    <row r="476" spans="1:17">
      <c r="A476" s="23" t="s">
        <v>95</v>
      </c>
      <c r="B476" s="24" t="s">
        <v>45</v>
      </c>
      <c r="C476" s="25">
        <v>44728.735099999998</v>
      </c>
      <c r="D476" s="26"/>
      <c r="E476" s="27">
        <f t="shared" si="57"/>
        <v>37097.001148312054</v>
      </c>
      <c r="F476" s="27">
        <f t="shared" si="58"/>
        <v>37097</v>
      </c>
      <c r="G476" s="27">
        <f t="shared" si="55"/>
        <v>2.2583999816561118E-4</v>
      </c>
      <c r="H476" s="27"/>
      <c r="I476" s="27"/>
      <c r="J476" s="27">
        <f>G476</f>
        <v>2.2583999816561118E-4</v>
      </c>
      <c r="L476" s="27"/>
      <c r="M476" s="27"/>
      <c r="N476" s="27"/>
      <c r="O476" s="27">
        <f t="shared" ca="1" si="53"/>
        <v>1.1422349111439654E-2</v>
      </c>
      <c r="P476" s="27"/>
      <c r="Q476" s="68">
        <f t="shared" si="59"/>
        <v>29710.235099999998</v>
      </c>
    </row>
    <row r="477" spans="1:17">
      <c r="A477" s="27" t="s">
        <v>89</v>
      </c>
      <c r="B477" s="27"/>
      <c r="C477" s="26">
        <v>44730.705000000002</v>
      </c>
      <c r="D477" s="26"/>
      <c r="E477" s="1">
        <f t="shared" si="57"/>
        <v>37107.017354033618</v>
      </c>
      <c r="F477" s="1">
        <f t="shared" si="58"/>
        <v>37107</v>
      </c>
      <c r="G477" s="1">
        <f t="shared" si="55"/>
        <v>3.4130400017602369E-3</v>
      </c>
      <c r="I477" s="1">
        <f>G477</f>
        <v>3.4130400017602369E-3</v>
      </c>
      <c r="O477" s="1">
        <f t="shared" ca="1" si="53"/>
        <v>1.1420406407849581E-2</v>
      </c>
      <c r="Q477" s="69">
        <f t="shared" si="59"/>
        <v>29712.205000000002</v>
      </c>
    </row>
    <row r="478" spans="1:17">
      <c r="A478" s="27" t="s">
        <v>115</v>
      </c>
      <c r="B478" s="27"/>
      <c r="C478" s="26">
        <v>44731.487999999998</v>
      </c>
      <c r="D478" s="26"/>
      <c r="E478" s="1">
        <f t="shared" si="57"/>
        <v>37110.998616574827</v>
      </c>
      <c r="F478" s="1">
        <f t="shared" si="58"/>
        <v>37111</v>
      </c>
      <c r="G478" s="1">
        <f t="shared" si="55"/>
        <v>-2.7207999664824456E-4</v>
      </c>
      <c r="I478" s="1">
        <f>G478</f>
        <v>-2.7207999664824456E-4</v>
      </c>
      <c r="O478" s="1">
        <f t="shared" ca="1" si="53"/>
        <v>1.1419629326413555E-2</v>
      </c>
      <c r="Q478" s="69">
        <f t="shared" si="59"/>
        <v>29712.987999999998</v>
      </c>
    </row>
    <row r="479" spans="1:17">
      <c r="A479" s="23" t="s">
        <v>114</v>
      </c>
      <c r="B479" s="24" t="s">
        <v>45</v>
      </c>
      <c r="C479" s="25">
        <v>44734.440999999999</v>
      </c>
      <c r="D479" s="26"/>
      <c r="E479" s="27">
        <f t="shared" si="57"/>
        <v>37126.013518598149</v>
      </c>
      <c r="F479" s="27">
        <f t="shared" si="58"/>
        <v>37126</v>
      </c>
      <c r="G479" s="27">
        <f t="shared" si="55"/>
        <v>2.6587200045469217E-3</v>
      </c>
      <c r="H479" s="27"/>
      <c r="I479" s="27"/>
      <c r="J479" s="27"/>
      <c r="L479" s="27"/>
      <c r="M479" s="27"/>
      <c r="N479" s="27">
        <f>G479</f>
        <v>2.6587200045469217E-3</v>
      </c>
      <c r="O479" s="27">
        <f t="shared" ca="1" si="53"/>
        <v>1.1416715271028447E-2</v>
      </c>
      <c r="P479" s="27"/>
      <c r="Q479" s="68">
        <f t="shared" si="59"/>
        <v>29715.940999999999</v>
      </c>
    </row>
    <row r="480" spans="1:17">
      <c r="A480" s="23" t="s">
        <v>114</v>
      </c>
      <c r="B480" s="24" t="s">
        <v>45</v>
      </c>
      <c r="C480" s="25">
        <v>44734.440999999999</v>
      </c>
      <c r="D480" s="26"/>
      <c r="E480" s="27">
        <f t="shared" si="57"/>
        <v>37126.013518598149</v>
      </c>
      <c r="F480" s="27">
        <f t="shared" si="58"/>
        <v>37126</v>
      </c>
      <c r="G480" s="27">
        <f t="shared" si="55"/>
        <v>2.6587200045469217E-3</v>
      </c>
      <c r="H480" s="27"/>
      <c r="I480" s="27"/>
      <c r="J480" s="27"/>
      <c r="L480" s="27"/>
      <c r="M480" s="27"/>
      <c r="N480" s="27">
        <f>G480</f>
        <v>2.6587200045469217E-3</v>
      </c>
      <c r="O480" s="27">
        <f t="shared" ca="1" si="53"/>
        <v>1.1416715271028447E-2</v>
      </c>
      <c r="P480" s="27"/>
      <c r="Q480" s="68">
        <f t="shared" si="59"/>
        <v>29715.940999999999</v>
      </c>
    </row>
    <row r="481" spans="1:17">
      <c r="A481" s="23" t="s">
        <v>114</v>
      </c>
      <c r="B481" s="24" t="s">
        <v>45</v>
      </c>
      <c r="C481" s="25">
        <v>44734.442000000003</v>
      </c>
      <c r="D481" s="26"/>
      <c r="E481" s="27">
        <f t="shared" si="57"/>
        <v>37126.018603224657</v>
      </c>
      <c r="F481" s="27">
        <f t="shared" si="58"/>
        <v>37126</v>
      </c>
      <c r="G481" s="27">
        <f t="shared" si="55"/>
        <v>3.6587200083886273E-3</v>
      </c>
      <c r="H481" s="27"/>
      <c r="I481" s="27"/>
      <c r="J481" s="27"/>
      <c r="L481" s="27"/>
      <c r="M481" s="27"/>
      <c r="N481" s="27">
        <f>G481</f>
        <v>3.6587200083886273E-3</v>
      </c>
      <c r="O481" s="27">
        <f t="shared" ca="1" si="53"/>
        <v>1.1416715271028447E-2</v>
      </c>
      <c r="P481" s="27"/>
      <c r="Q481" s="68">
        <f t="shared" si="59"/>
        <v>29715.942000000003</v>
      </c>
    </row>
    <row r="482" spans="1:17">
      <c r="A482" s="23" t="s">
        <v>95</v>
      </c>
      <c r="B482" s="24" t="s">
        <v>45</v>
      </c>
      <c r="C482" s="25">
        <v>44737.781999999999</v>
      </c>
      <c r="D482" s="26"/>
      <c r="E482" s="27">
        <f t="shared" si="57"/>
        <v>37143.001255699368</v>
      </c>
      <c r="F482" s="27">
        <f t="shared" si="58"/>
        <v>37143</v>
      </c>
      <c r="G482" s="27">
        <f t="shared" si="55"/>
        <v>2.4696000036783516E-4</v>
      </c>
      <c r="H482" s="27"/>
      <c r="I482" s="27"/>
      <c r="J482" s="27"/>
      <c r="L482" s="27"/>
      <c r="M482" s="27"/>
      <c r="N482" s="27">
        <f>G482</f>
        <v>2.4696000036783516E-4</v>
      </c>
      <c r="O482" s="27">
        <f t="shared" ca="1" si="53"/>
        <v>1.1413412674925327E-2</v>
      </c>
      <c r="P482" s="27"/>
      <c r="Q482" s="68">
        <f t="shared" si="59"/>
        <v>29719.281999999999</v>
      </c>
    </row>
    <row r="483" spans="1:17">
      <c r="A483" s="27" t="s">
        <v>116</v>
      </c>
      <c r="B483" s="27"/>
      <c r="C483" s="26">
        <v>44750.368999999999</v>
      </c>
      <c r="D483" s="26"/>
      <c r="E483" s="1">
        <f t="shared" si="57"/>
        <v>37207.001449321942</v>
      </c>
      <c r="F483" s="1">
        <f t="shared" si="58"/>
        <v>37207</v>
      </c>
      <c r="G483" s="1">
        <f t="shared" si="55"/>
        <v>2.8503999783424661E-4</v>
      </c>
      <c r="I483" s="1">
        <f>G483</f>
        <v>2.8503999783424661E-4</v>
      </c>
      <c r="O483" s="1">
        <f t="shared" ca="1" si="53"/>
        <v>1.1400979371948873E-2</v>
      </c>
      <c r="Q483" s="69">
        <f t="shared" si="59"/>
        <v>29731.868999999999</v>
      </c>
    </row>
    <row r="484" spans="1:17">
      <c r="A484" s="23" t="s">
        <v>114</v>
      </c>
      <c r="B484" s="24" t="s">
        <v>45</v>
      </c>
      <c r="C484" s="25">
        <v>44756.466</v>
      </c>
      <c r="D484" s="26"/>
      <c r="E484" s="27">
        <f t="shared" si="57"/>
        <v>37238.002417028067</v>
      </c>
      <c r="F484" s="27">
        <f t="shared" si="58"/>
        <v>37238</v>
      </c>
      <c r="G484" s="27">
        <f t="shared" si="55"/>
        <v>4.753600005642511E-4</v>
      </c>
      <c r="H484" s="27"/>
      <c r="I484" s="27"/>
      <c r="J484" s="27"/>
      <c r="L484" s="27"/>
      <c r="M484" s="27"/>
      <c r="N484" s="27">
        <f>G484</f>
        <v>4.753600005642511E-4</v>
      </c>
      <c r="O484" s="27">
        <f t="shared" ca="1" si="53"/>
        <v>1.1394956990819653E-2</v>
      </c>
      <c r="P484" s="27"/>
      <c r="Q484" s="68">
        <f t="shared" si="59"/>
        <v>29737.966</v>
      </c>
    </row>
    <row r="485" spans="1:17">
      <c r="A485" s="23" t="s">
        <v>114</v>
      </c>
      <c r="B485" s="24" t="s">
        <v>45</v>
      </c>
      <c r="C485" s="25">
        <v>44756.466999999997</v>
      </c>
      <c r="D485" s="26"/>
      <c r="E485" s="27">
        <f t="shared" si="57"/>
        <v>37238.007501654538</v>
      </c>
      <c r="F485" s="27">
        <f t="shared" si="58"/>
        <v>37238</v>
      </c>
      <c r="G485" s="27">
        <f t="shared" si="55"/>
        <v>1.4753599971299991E-3</v>
      </c>
      <c r="H485" s="27"/>
      <c r="I485" s="27"/>
      <c r="J485" s="27"/>
      <c r="L485" s="27"/>
      <c r="M485" s="27"/>
      <c r="N485" s="27">
        <f>G485</f>
        <v>1.4753599971299991E-3</v>
      </c>
      <c r="O485" s="27">
        <f t="shared" ca="1" si="53"/>
        <v>1.1394956990819653E-2</v>
      </c>
      <c r="P485" s="27"/>
      <c r="Q485" s="68">
        <f t="shared" si="59"/>
        <v>29737.966999999997</v>
      </c>
    </row>
    <row r="486" spans="1:17">
      <c r="A486" s="27" t="s">
        <v>116</v>
      </c>
      <c r="B486" s="27"/>
      <c r="C486" s="26">
        <v>44757.45</v>
      </c>
      <c r="D486" s="26"/>
      <c r="E486" s="1">
        <f t="shared" si="57"/>
        <v>37243.005689493657</v>
      </c>
      <c r="F486" s="1">
        <f t="shared" si="58"/>
        <v>37243</v>
      </c>
      <c r="G486" s="1">
        <f t="shared" si="55"/>
        <v>1.1189599972567521E-3</v>
      </c>
      <c r="J486" s="1">
        <f>G486</f>
        <v>1.1189599972567521E-3</v>
      </c>
      <c r="O486" s="1">
        <f t="shared" ca="1" si="53"/>
        <v>1.1393985639024617E-2</v>
      </c>
      <c r="Q486" s="69">
        <f t="shared" si="59"/>
        <v>29738.949999999997</v>
      </c>
    </row>
    <row r="487" spans="1:17">
      <c r="A487" s="27" t="s">
        <v>116</v>
      </c>
      <c r="B487" s="27"/>
      <c r="C487" s="26">
        <v>44757.451000000001</v>
      </c>
      <c r="D487" s="26"/>
      <c r="E487" s="1">
        <f t="shared" si="57"/>
        <v>37243.010774120165</v>
      </c>
      <c r="F487" s="1">
        <f t="shared" si="58"/>
        <v>37243</v>
      </c>
      <c r="G487" s="1">
        <f t="shared" si="55"/>
        <v>2.1189600010984577E-3</v>
      </c>
      <c r="I487" s="1">
        <f>G487</f>
        <v>2.1189600010984577E-3</v>
      </c>
      <c r="O487" s="1">
        <f t="shared" ca="1" si="53"/>
        <v>1.1393985639024617E-2</v>
      </c>
      <c r="Q487" s="69">
        <f t="shared" si="59"/>
        <v>29738.951000000001</v>
      </c>
    </row>
    <row r="488" spans="1:17">
      <c r="A488" s="27" t="s">
        <v>116</v>
      </c>
      <c r="B488" s="27"/>
      <c r="C488" s="26">
        <v>44770.43</v>
      </c>
      <c r="D488" s="26"/>
      <c r="E488" s="1">
        <f t="shared" si="57"/>
        <v>37309.004141326601</v>
      </c>
      <c r="F488" s="1">
        <f t="shared" si="58"/>
        <v>37309</v>
      </c>
      <c r="G488" s="1">
        <f t="shared" si="55"/>
        <v>8.1448000128148124E-4</v>
      </c>
      <c r="J488" s="1">
        <f>G488</f>
        <v>8.1448000128148124E-4</v>
      </c>
      <c r="O488" s="1">
        <f t="shared" ref="O488:O551" ca="1" si="60">+C$11+C$12*F488</f>
        <v>1.1381163795330149E-2</v>
      </c>
      <c r="Q488" s="69">
        <f t="shared" si="59"/>
        <v>29751.93</v>
      </c>
    </row>
    <row r="489" spans="1:17">
      <c r="A489" s="23" t="s">
        <v>117</v>
      </c>
      <c r="B489" s="24" t="s">
        <v>45</v>
      </c>
      <c r="C489" s="25">
        <v>44791.470999999998</v>
      </c>
      <c r="D489" s="26"/>
      <c r="E489" s="27">
        <f t="shared" si="57"/>
        <v>37415.989767290885</v>
      </c>
      <c r="F489" s="27">
        <f t="shared" si="58"/>
        <v>37416</v>
      </c>
      <c r="G489" s="27">
        <f t="shared" si="55"/>
        <v>-2.0124799993936904E-3</v>
      </c>
      <c r="H489" s="27"/>
      <c r="I489" s="27">
        <f>G489</f>
        <v>-2.0124799993936904E-3</v>
      </c>
      <c r="J489" s="27"/>
      <c r="L489" s="27"/>
      <c r="M489" s="27"/>
      <c r="O489" s="27">
        <f t="shared" ca="1" si="60"/>
        <v>1.136037686691639E-2</v>
      </c>
      <c r="P489" s="27"/>
      <c r="Q489" s="68">
        <f t="shared" si="59"/>
        <v>29772.970999999998</v>
      </c>
    </row>
    <row r="490" spans="1:17">
      <c r="A490" s="27" t="s">
        <v>118</v>
      </c>
      <c r="B490" s="27"/>
      <c r="C490" s="26">
        <v>44791.491000000002</v>
      </c>
      <c r="D490" s="26"/>
      <c r="E490" s="1">
        <f t="shared" si="57"/>
        <v>37416.091459820695</v>
      </c>
      <c r="F490" s="1">
        <f t="shared" si="58"/>
        <v>37416</v>
      </c>
      <c r="I490" s="13">
        <v>1.7987520004680846E-2</v>
      </c>
      <c r="O490" s="1">
        <f t="shared" ca="1" si="60"/>
        <v>1.136037686691639E-2</v>
      </c>
      <c r="Q490" s="69">
        <f t="shared" si="59"/>
        <v>29772.991000000002</v>
      </c>
    </row>
    <row r="491" spans="1:17">
      <c r="A491" s="27" t="s">
        <v>118</v>
      </c>
      <c r="B491" s="27"/>
      <c r="C491" s="26">
        <v>44819.4</v>
      </c>
      <c r="D491" s="26"/>
      <c r="E491" s="1">
        <f t="shared" si="57"/>
        <v>37557.998300514468</v>
      </c>
      <c r="F491" s="1">
        <f t="shared" si="58"/>
        <v>37558</v>
      </c>
      <c r="G491" s="1">
        <f t="shared" ref="G491:G554" si="61">+C491-(C$7+F491*C$8)</f>
        <v>-3.3423999411752447E-4</v>
      </c>
      <c r="J491" s="1">
        <f>G491</f>
        <v>-3.3423999411752447E-4</v>
      </c>
      <c r="O491" s="1">
        <f t="shared" ca="1" si="60"/>
        <v>1.1332790475937382E-2</v>
      </c>
      <c r="Q491" s="69">
        <f t="shared" si="59"/>
        <v>29800.9</v>
      </c>
    </row>
    <row r="492" spans="1:17">
      <c r="A492" s="27" t="s">
        <v>119</v>
      </c>
      <c r="B492" s="27"/>
      <c r="C492" s="26">
        <v>44934.648999999998</v>
      </c>
      <c r="D492" s="26"/>
      <c r="E492" s="1">
        <f t="shared" si="57"/>
        <v>38143.996418795876</v>
      </c>
      <c r="F492" s="1">
        <f t="shared" si="58"/>
        <v>38144</v>
      </c>
      <c r="G492" s="1">
        <f t="shared" si="61"/>
        <v>-7.0432000211440027E-4</v>
      </c>
      <c r="I492" s="1">
        <f t="shared" ref="I492:I505" si="62">G492</f>
        <v>-7.0432000211440027E-4</v>
      </c>
      <c r="O492" s="1">
        <f t="shared" ca="1" si="60"/>
        <v>1.1218948045559222E-2</v>
      </c>
      <c r="Q492" s="69">
        <f t="shared" si="59"/>
        <v>29916.148999999998</v>
      </c>
    </row>
    <row r="493" spans="1:17">
      <c r="A493" s="27" t="s">
        <v>89</v>
      </c>
      <c r="B493" s="27"/>
      <c r="C493" s="26">
        <v>44958.841</v>
      </c>
      <c r="D493" s="26"/>
      <c r="E493" s="1">
        <f t="shared" si="57"/>
        <v>38267.003702828413</v>
      </c>
      <c r="F493" s="1">
        <f t="shared" si="58"/>
        <v>38267</v>
      </c>
      <c r="G493" s="1">
        <f t="shared" si="61"/>
        <v>7.2824000380933285E-4</v>
      </c>
      <c r="I493" s="1">
        <f t="shared" si="62"/>
        <v>7.2824000380933285E-4</v>
      </c>
      <c r="O493" s="1">
        <f t="shared" ca="1" si="60"/>
        <v>1.1195052791401349E-2</v>
      </c>
      <c r="Q493" s="69">
        <f t="shared" si="59"/>
        <v>29940.341</v>
      </c>
    </row>
    <row r="494" spans="1:17">
      <c r="A494" s="27" t="s">
        <v>120</v>
      </c>
      <c r="B494" s="27"/>
      <c r="C494" s="26">
        <v>44973.591</v>
      </c>
      <c r="D494" s="26"/>
      <c r="E494" s="1">
        <f t="shared" si="57"/>
        <v>38342.00194354765</v>
      </c>
      <c r="F494" s="1">
        <f t="shared" si="58"/>
        <v>38342</v>
      </c>
      <c r="G494" s="1">
        <f t="shared" si="61"/>
        <v>3.8224000309128314E-4</v>
      </c>
      <c r="I494" s="1">
        <f t="shared" si="62"/>
        <v>3.8224000309128314E-4</v>
      </c>
      <c r="O494" s="1">
        <f t="shared" ca="1" si="60"/>
        <v>1.1180482514475818E-2</v>
      </c>
      <c r="Q494" s="69">
        <f t="shared" si="59"/>
        <v>29955.091</v>
      </c>
    </row>
    <row r="495" spans="1:17">
      <c r="A495" s="27" t="s">
        <v>121</v>
      </c>
      <c r="B495" s="27"/>
      <c r="C495" s="26">
        <v>45010.565000000002</v>
      </c>
      <c r="D495" s="26"/>
      <c r="E495" s="1">
        <f t="shared" si="57"/>
        <v>38530.000923368199</v>
      </c>
      <c r="F495" s="1">
        <f t="shared" si="58"/>
        <v>38530</v>
      </c>
      <c r="G495" s="1">
        <f t="shared" si="61"/>
        <v>1.8160000763600692E-4</v>
      </c>
      <c r="I495" s="1">
        <f t="shared" si="62"/>
        <v>1.8160000763600692E-4</v>
      </c>
      <c r="O495" s="1">
        <f t="shared" ca="1" si="60"/>
        <v>1.1143959686982483E-2</v>
      </c>
      <c r="Q495" s="69">
        <f t="shared" si="59"/>
        <v>29992.065000000002</v>
      </c>
    </row>
    <row r="496" spans="1:17">
      <c r="A496" s="27" t="s">
        <v>121</v>
      </c>
      <c r="B496" s="27"/>
      <c r="C496" s="26">
        <v>45028.658000000003</v>
      </c>
      <c r="D496" s="26"/>
      <c r="E496" s="1">
        <f t="shared" si="57"/>
        <v>38621.997070441634</v>
      </c>
      <c r="F496" s="1">
        <f t="shared" si="58"/>
        <v>38622</v>
      </c>
      <c r="G496" s="1">
        <f t="shared" si="61"/>
        <v>-5.7615999685367569E-4</v>
      </c>
      <c r="I496" s="1">
        <f t="shared" si="62"/>
        <v>-5.7615999685367569E-4</v>
      </c>
      <c r="O496" s="1">
        <f t="shared" ca="1" si="60"/>
        <v>1.112608681395383E-2</v>
      </c>
      <c r="Q496" s="69">
        <f t="shared" si="59"/>
        <v>30010.158000000003</v>
      </c>
    </row>
    <row r="497" spans="1:17">
      <c r="A497" s="27" t="s">
        <v>121</v>
      </c>
      <c r="B497" s="27"/>
      <c r="C497" s="26">
        <v>45044.394</v>
      </c>
      <c r="D497" s="26"/>
      <c r="E497" s="1">
        <f t="shared" si="57"/>
        <v>38702.008752879439</v>
      </c>
      <c r="F497" s="1">
        <f t="shared" si="58"/>
        <v>38702</v>
      </c>
      <c r="G497" s="1">
        <f t="shared" si="61"/>
        <v>1.7214399995282292E-3</v>
      </c>
      <c r="I497" s="1">
        <f t="shared" si="62"/>
        <v>1.7214399995282292E-3</v>
      </c>
      <c r="O497" s="1">
        <f t="shared" ca="1" si="60"/>
        <v>1.1110545185233262E-2</v>
      </c>
      <c r="Q497" s="69">
        <f t="shared" si="59"/>
        <v>30025.894</v>
      </c>
    </row>
    <row r="498" spans="1:17">
      <c r="A498" s="27" t="s">
        <v>121</v>
      </c>
      <c r="B498" s="27"/>
      <c r="C498" s="26">
        <v>45053.438999999998</v>
      </c>
      <c r="D498" s="26"/>
      <c r="E498" s="1">
        <f t="shared" si="57"/>
        <v>38747.999199476413</v>
      </c>
      <c r="F498" s="1">
        <f t="shared" si="58"/>
        <v>38748</v>
      </c>
      <c r="G498" s="1">
        <f t="shared" si="61"/>
        <v>-1.5744000120321289E-4</v>
      </c>
      <c r="I498" s="1">
        <f t="shared" si="62"/>
        <v>-1.5744000120321289E-4</v>
      </c>
      <c r="O498" s="1">
        <f t="shared" ca="1" si="60"/>
        <v>1.1101608748718936E-2</v>
      </c>
      <c r="Q498" s="69">
        <f t="shared" si="59"/>
        <v>30034.938999999998</v>
      </c>
    </row>
    <row r="499" spans="1:17">
      <c r="A499" s="27" t="s">
        <v>122</v>
      </c>
      <c r="B499" s="27"/>
      <c r="C499" s="26">
        <v>45061.305999999997</v>
      </c>
      <c r="D499" s="26"/>
      <c r="E499" s="1">
        <f t="shared" si="57"/>
        <v>38787.999956068823</v>
      </c>
      <c r="F499" s="1">
        <f t="shared" si="58"/>
        <v>38788</v>
      </c>
      <c r="G499" s="1">
        <f t="shared" si="61"/>
        <v>-8.6400032159872353E-6</v>
      </c>
      <c r="I499" s="1">
        <f t="shared" si="62"/>
        <v>-8.6400032159872353E-6</v>
      </c>
      <c r="O499" s="1">
        <f t="shared" ca="1" si="60"/>
        <v>1.1093837934358652E-2</v>
      </c>
      <c r="Q499" s="69">
        <f t="shared" si="59"/>
        <v>30042.805999999997</v>
      </c>
    </row>
    <row r="500" spans="1:17">
      <c r="A500" s="27" t="s">
        <v>122</v>
      </c>
      <c r="B500" s="27"/>
      <c r="C500" s="26">
        <v>45080.383000000002</v>
      </c>
      <c r="D500" s="26"/>
      <c r="E500" s="1">
        <f t="shared" si="57"/>
        <v>38884.999375607891</v>
      </c>
      <c r="F500" s="1">
        <f t="shared" si="58"/>
        <v>38885</v>
      </c>
      <c r="G500" s="1">
        <f t="shared" si="61"/>
        <v>-1.2279999646125361E-4</v>
      </c>
      <c r="I500" s="1">
        <f t="shared" si="62"/>
        <v>-1.2279999646125361E-4</v>
      </c>
      <c r="O500" s="1">
        <f t="shared" ca="1" si="60"/>
        <v>1.1074993709534964E-2</v>
      </c>
      <c r="Q500" s="69">
        <f t="shared" si="59"/>
        <v>30061.883000000002</v>
      </c>
    </row>
    <row r="501" spans="1:17">
      <c r="A501" s="27" t="s">
        <v>122</v>
      </c>
      <c r="B501" s="27"/>
      <c r="C501" s="26">
        <v>45080.383000000002</v>
      </c>
      <c r="D501" s="26"/>
      <c r="E501" s="1">
        <f t="shared" si="57"/>
        <v>38884.999375607891</v>
      </c>
      <c r="F501" s="1">
        <f t="shared" si="58"/>
        <v>38885</v>
      </c>
      <c r="G501" s="1">
        <f t="shared" si="61"/>
        <v>-1.2279999646125361E-4</v>
      </c>
      <c r="I501" s="1">
        <f t="shared" si="62"/>
        <v>-1.2279999646125361E-4</v>
      </c>
      <c r="O501" s="1">
        <f t="shared" ca="1" si="60"/>
        <v>1.1074993709534964E-2</v>
      </c>
      <c r="Q501" s="69">
        <f t="shared" si="59"/>
        <v>30061.883000000002</v>
      </c>
    </row>
    <row r="502" spans="1:17">
      <c r="A502" s="27" t="s">
        <v>89</v>
      </c>
      <c r="B502" s="27"/>
      <c r="C502" s="26">
        <v>45082.745999999999</v>
      </c>
      <c r="D502" s="26"/>
      <c r="E502" s="1">
        <f t="shared" si="57"/>
        <v>38897.014348002427</v>
      </c>
      <c r="F502" s="1">
        <f t="shared" si="58"/>
        <v>38897</v>
      </c>
      <c r="G502" s="1">
        <f t="shared" si="61"/>
        <v>2.8218400038895197E-3</v>
      </c>
      <c r="I502" s="1">
        <f t="shared" si="62"/>
        <v>2.8218400038895197E-3</v>
      </c>
      <c r="O502" s="1">
        <f t="shared" ca="1" si="60"/>
        <v>1.1072662465226878E-2</v>
      </c>
      <c r="Q502" s="69">
        <f t="shared" si="59"/>
        <v>30064.245999999999</v>
      </c>
    </row>
    <row r="503" spans="1:17">
      <c r="A503" s="27" t="s">
        <v>123</v>
      </c>
      <c r="B503" s="27"/>
      <c r="C503" s="26">
        <v>45137.415000000001</v>
      </c>
      <c r="D503" s="26"/>
      <c r="E503" s="1">
        <f t="shared" si="57"/>
        <v>39174.985793553606</v>
      </c>
      <c r="F503" s="1">
        <f t="shared" si="58"/>
        <v>39175</v>
      </c>
      <c r="G503" s="1">
        <f t="shared" si="61"/>
        <v>-2.7939999927184545E-3</v>
      </c>
      <c r="I503" s="1">
        <f t="shared" si="62"/>
        <v>-2.7939999927184545E-3</v>
      </c>
      <c r="O503" s="1">
        <f t="shared" ca="1" si="60"/>
        <v>1.1018655305422904E-2</v>
      </c>
      <c r="Q503" s="69">
        <f t="shared" si="59"/>
        <v>30118.915000000001</v>
      </c>
    </row>
    <row r="504" spans="1:17">
      <c r="A504" s="27" t="s">
        <v>123</v>
      </c>
      <c r="B504" s="27"/>
      <c r="C504" s="26">
        <v>45145.483</v>
      </c>
      <c r="D504" s="26"/>
      <c r="E504" s="1">
        <f t="shared" si="57"/>
        <v>39216.008560070404</v>
      </c>
      <c r="F504" s="1">
        <f t="shared" si="58"/>
        <v>39216</v>
      </c>
      <c r="G504" s="1">
        <f t="shared" si="61"/>
        <v>1.6835200003697537E-3</v>
      </c>
      <c r="I504" s="1">
        <f t="shared" si="62"/>
        <v>1.6835200003697537E-3</v>
      </c>
      <c r="O504" s="1">
        <f t="shared" ca="1" si="60"/>
        <v>1.1010690220703613E-2</v>
      </c>
      <c r="Q504" s="69">
        <f t="shared" si="59"/>
        <v>30126.983</v>
      </c>
    </row>
    <row r="505" spans="1:17">
      <c r="A505" s="27" t="s">
        <v>123</v>
      </c>
      <c r="B505" s="27"/>
      <c r="C505" s="26">
        <v>45172.425999999999</v>
      </c>
      <c r="D505" s="26"/>
      <c r="E505" s="1">
        <f t="shared" si="57"/>
        <v>39353.003651575375</v>
      </c>
      <c r="F505" s="1">
        <f t="shared" si="58"/>
        <v>39353</v>
      </c>
      <c r="G505" s="1">
        <f t="shared" si="61"/>
        <v>7.1816000127000734E-4</v>
      </c>
      <c r="I505" s="1">
        <f t="shared" si="62"/>
        <v>7.1816000127000734E-4</v>
      </c>
      <c r="O505" s="1">
        <f t="shared" ca="1" si="60"/>
        <v>1.0984075181519642E-2</v>
      </c>
      <c r="Q505" s="69">
        <f t="shared" si="59"/>
        <v>30153.925999999999</v>
      </c>
    </row>
    <row r="506" spans="1:17">
      <c r="A506" s="27" t="s">
        <v>124</v>
      </c>
      <c r="B506" s="27"/>
      <c r="C506" s="26">
        <v>45308.72</v>
      </c>
      <c r="D506" s="26"/>
      <c r="E506" s="1">
        <f t="shared" si="57"/>
        <v>40046.007734327068</v>
      </c>
      <c r="F506" s="1">
        <f t="shared" si="58"/>
        <v>40046</v>
      </c>
      <c r="G506" s="1">
        <f t="shared" si="61"/>
        <v>1.5211200079647824E-3</v>
      </c>
      <c r="J506" s="1">
        <f>G506</f>
        <v>1.5211200079647824E-3</v>
      </c>
      <c r="O506" s="1">
        <f t="shared" ca="1" si="60"/>
        <v>1.0849445822727722E-2</v>
      </c>
      <c r="Q506" s="69">
        <f t="shared" si="59"/>
        <v>30290.22</v>
      </c>
    </row>
    <row r="507" spans="1:17">
      <c r="A507" s="27" t="s">
        <v>124</v>
      </c>
      <c r="B507" s="27"/>
      <c r="C507" s="26">
        <v>45333.696000000004</v>
      </c>
      <c r="D507" s="26"/>
      <c r="E507" s="1">
        <f t="shared" si="57"/>
        <v>40173.001365527321</v>
      </c>
      <c r="F507" s="1">
        <f t="shared" si="58"/>
        <v>40173</v>
      </c>
      <c r="G507" s="1">
        <f t="shared" si="61"/>
        <v>2.6856000476982445E-4</v>
      </c>
      <c r="I507" s="1">
        <f>G507</f>
        <v>2.6856000476982445E-4</v>
      </c>
      <c r="O507" s="1">
        <f t="shared" ca="1" si="60"/>
        <v>1.0824773487133822E-2</v>
      </c>
      <c r="Q507" s="69">
        <f t="shared" si="59"/>
        <v>30315.196000000004</v>
      </c>
    </row>
    <row r="508" spans="1:17">
      <c r="A508" s="27" t="s">
        <v>124</v>
      </c>
      <c r="B508" s="27"/>
      <c r="C508" s="26">
        <v>45358.673000000003</v>
      </c>
      <c r="D508" s="26"/>
      <c r="E508" s="1">
        <f t="shared" si="57"/>
        <v>40300.000081354054</v>
      </c>
      <c r="F508" s="1">
        <f t="shared" si="58"/>
        <v>40300</v>
      </c>
      <c r="G508" s="1">
        <f t="shared" si="61"/>
        <v>1.6000005416572094E-5</v>
      </c>
      <c r="I508" s="1">
        <f>G508</f>
        <v>1.6000005416572094E-5</v>
      </c>
      <c r="O508" s="1">
        <f t="shared" ca="1" si="60"/>
        <v>1.0800101151539919E-2</v>
      </c>
      <c r="Q508" s="69">
        <f t="shared" si="59"/>
        <v>30340.173000000003</v>
      </c>
    </row>
    <row r="509" spans="1:17">
      <c r="A509" s="27" t="s">
        <v>125</v>
      </c>
      <c r="B509" s="27"/>
      <c r="C509" s="26">
        <v>45370.474999999999</v>
      </c>
      <c r="D509" s="26"/>
      <c r="E509" s="1">
        <f t="shared" si="57"/>
        <v>40360.008843182397</v>
      </c>
      <c r="F509" s="1">
        <f t="shared" si="58"/>
        <v>40360</v>
      </c>
      <c r="G509" s="1">
        <f t="shared" si="61"/>
        <v>1.7392000008840114E-3</v>
      </c>
      <c r="I509" s="1">
        <f>G509</f>
        <v>1.7392000008840114E-3</v>
      </c>
      <c r="O509" s="1">
        <f t="shared" ca="1" si="60"/>
        <v>1.0788444929999494E-2</v>
      </c>
      <c r="Q509" s="69">
        <f t="shared" si="59"/>
        <v>30351.974999999999</v>
      </c>
    </row>
    <row r="510" spans="1:17">
      <c r="A510" s="27" t="s">
        <v>126</v>
      </c>
      <c r="B510" s="27"/>
      <c r="C510" s="26">
        <v>45459.37</v>
      </c>
      <c r="D510" s="26"/>
      <c r="E510" s="1">
        <f t="shared" si="57"/>
        <v>40812.006714961157</v>
      </c>
      <c r="F510" s="1">
        <f t="shared" si="58"/>
        <v>40812</v>
      </c>
      <c r="G510" s="1">
        <f t="shared" si="61"/>
        <v>1.3206400035414845E-3</v>
      </c>
      <c r="J510" s="1">
        <f>G510</f>
        <v>1.3206400035414845E-3</v>
      </c>
      <c r="O510" s="1">
        <f t="shared" ca="1" si="60"/>
        <v>1.0700634727728286E-2</v>
      </c>
      <c r="Q510" s="69">
        <f t="shared" si="59"/>
        <v>30440.870000000003</v>
      </c>
    </row>
    <row r="511" spans="1:17">
      <c r="A511" s="23" t="s">
        <v>95</v>
      </c>
      <c r="B511" s="24" t="s">
        <v>45</v>
      </c>
      <c r="C511" s="25">
        <v>45488.673699999999</v>
      </c>
      <c r="D511" s="26"/>
      <c r="E511" s="27">
        <f t="shared" si="57"/>
        <v>40961.005084219731</v>
      </c>
      <c r="F511" s="27">
        <f t="shared" si="58"/>
        <v>40961</v>
      </c>
      <c r="G511" s="27">
        <f t="shared" si="61"/>
        <v>9.9992000468773767E-4</v>
      </c>
      <c r="H511" s="27"/>
      <c r="I511" s="27"/>
      <c r="J511" s="27">
        <f>G511</f>
        <v>9.9992000468773767E-4</v>
      </c>
      <c r="L511" s="27"/>
      <c r="M511" s="27"/>
      <c r="N511" s="27"/>
      <c r="O511" s="27">
        <f t="shared" ca="1" si="60"/>
        <v>1.0671688444236228E-2</v>
      </c>
      <c r="P511" s="27"/>
      <c r="Q511" s="68">
        <f t="shared" si="59"/>
        <v>30470.173699999999</v>
      </c>
    </row>
    <row r="512" spans="1:17">
      <c r="A512" s="23" t="s">
        <v>95</v>
      </c>
      <c r="B512" s="24" t="s">
        <v>45</v>
      </c>
      <c r="C512" s="25">
        <v>45488.8701</v>
      </c>
      <c r="D512" s="26"/>
      <c r="E512" s="27">
        <f t="shared" si="57"/>
        <v>40962.003704862262</v>
      </c>
      <c r="F512" s="27">
        <f t="shared" si="58"/>
        <v>40962</v>
      </c>
      <c r="G512" s="27">
        <f t="shared" si="61"/>
        <v>7.286400068551302E-4</v>
      </c>
      <c r="H512" s="27"/>
      <c r="I512" s="27"/>
      <c r="J512" s="27">
        <f>G512</f>
        <v>7.286400068551302E-4</v>
      </c>
      <c r="L512" s="27"/>
      <c r="M512" s="27"/>
      <c r="N512" s="27"/>
      <c r="O512" s="27">
        <f t="shared" ca="1" si="60"/>
        <v>1.0671494173877222E-2</v>
      </c>
      <c r="P512" s="27"/>
      <c r="Q512" s="68">
        <f t="shared" si="59"/>
        <v>30470.3701</v>
      </c>
    </row>
    <row r="513" spans="1:24">
      <c r="A513" s="27" t="s">
        <v>127</v>
      </c>
      <c r="B513" s="27"/>
      <c r="C513" s="26">
        <v>45702.652000000002</v>
      </c>
      <c r="D513" s="26"/>
      <c r="E513" s="1">
        <f t="shared" si="57"/>
        <v>42049.004816565008</v>
      </c>
      <c r="F513" s="1">
        <f t="shared" si="58"/>
        <v>42049</v>
      </c>
      <c r="G513" s="1">
        <f t="shared" si="61"/>
        <v>9.4728000112809241E-4</v>
      </c>
      <c r="I513" s="1">
        <f t="shared" ref="I513:I521" si="63">G513</f>
        <v>9.4728000112809241E-4</v>
      </c>
      <c r="O513" s="1">
        <f t="shared" ca="1" si="60"/>
        <v>1.0460322293636505E-2</v>
      </c>
      <c r="Q513" s="69">
        <f t="shared" si="59"/>
        <v>30684.152000000002</v>
      </c>
    </row>
    <row r="514" spans="1:24">
      <c r="A514" s="27" t="s">
        <v>128</v>
      </c>
      <c r="B514" s="27"/>
      <c r="C514" s="26">
        <v>45749.459000000003</v>
      </c>
      <c r="D514" s="26"/>
      <c r="E514" s="1">
        <f t="shared" si="57"/>
        <v>42287.000928656213</v>
      </c>
      <c r="F514" s="1">
        <f t="shared" si="58"/>
        <v>42287</v>
      </c>
      <c r="G514" s="1">
        <f t="shared" si="61"/>
        <v>1.8264000391354784E-4</v>
      </c>
      <c r="I514" s="1">
        <f t="shared" si="63"/>
        <v>1.8264000391354784E-4</v>
      </c>
      <c r="O514" s="1">
        <f t="shared" ca="1" si="60"/>
        <v>1.0414085948192816E-2</v>
      </c>
      <c r="Q514" s="69">
        <f t="shared" si="59"/>
        <v>30730.959000000003</v>
      </c>
    </row>
    <row r="515" spans="1:24">
      <c r="A515" s="27" t="s">
        <v>128</v>
      </c>
      <c r="B515" s="27"/>
      <c r="C515" s="26">
        <v>45764.601999999999</v>
      </c>
      <c r="D515" s="26"/>
      <c r="E515" s="1">
        <f t="shared" si="57"/>
        <v>42363.997427585775</v>
      </c>
      <c r="F515" s="1">
        <f t="shared" si="58"/>
        <v>42364</v>
      </c>
      <c r="G515" s="1">
        <f t="shared" si="61"/>
        <v>-5.0591999752214178E-4</v>
      </c>
      <c r="I515" s="1">
        <f t="shared" si="63"/>
        <v>-5.0591999752214178E-4</v>
      </c>
      <c r="O515" s="1">
        <f t="shared" ca="1" si="60"/>
        <v>1.039912713054927E-2</v>
      </c>
      <c r="Q515" s="69">
        <f t="shared" si="59"/>
        <v>30746.101999999999</v>
      </c>
    </row>
    <row r="516" spans="1:24">
      <c r="A516" s="27" t="s">
        <v>128</v>
      </c>
      <c r="B516" s="27"/>
      <c r="C516" s="26">
        <v>45766.373</v>
      </c>
      <c r="D516" s="26"/>
      <c r="E516" s="1">
        <f t="shared" si="57"/>
        <v>42373.002301098575</v>
      </c>
      <c r="F516" s="1">
        <f t="shared" si="58"/>
        <v>42373</v>
      </c>
      <c r="G516" s="1">
        <f t="shared" si="61"/>
        <v>4.52560001576785E-4</v>
      </c>
      <c r="I516" s="1">
        <f t="shared" si="63"/>
        <v>4.52560001576785E-4</v>
      </c>
      <c r="O516" s="1">
        <f t="shared" ca="1" si="60"/>
        <v>1.0397378697318205E-2</v>
      </c>
      <c r="Q516" s="69">
        <f t="shared" si="59"/>
        <v>30747.873</v>
      </c>
    </row>
    <row r="517" spans="1:24">
      <c r="A517" s="27" t="s">
        <v>128</v>
      </c>
      <c r="B517" s="27"/>
      <c r="C517" s="26">
        <v>45766.374000000003</v>
      </c>
      <c r="D517" s="26"/>
      <c r="E517" s="1">
        <f t="shared" si="57"/>
        <v>42373.007385725083</v>
      </c>
      <c r="F517" s="1">
        <f t="shared" si="58"/>
        <v>42373</v>
      </c>
      <c r="G517" s="1">
        <f t="shared" si="61"/>
        <v>1.4525600054184906E-3</v>
      </c>
      <c r="I517" s="1">
        <f t="shared" si="63"/>
        <v>1.4525600054184906E-3</v>
      </c>
      <c r="O517" s="1">
        <f t="shared" ca="1" si="60"/>
        <v>1.0397378697318205E-2</v>
      </c>
      <c r="Q517" s="69">
        <f t="shared" si="59"/>
        <v>30747.874000000003</v>
      </c>
    </row>
    <row r="518" spans="1:24">
      <c r="A518" s="27" t="s">
        <v>128</v>
      </c>
      <c r="B518" s="27"/>
      <c r="C518" s="26">
        <v>45766.374000000003</v>
      </c>
      <c r="D518" s="26"/>
      <c r="E518" s="1">
        <f t="shared" si="57"/>
        <v>42373.007385725083</v>
      </c>
      <c r="F518" s="1">
        <f t="shared" si="58"/>
        <v>42373</v>
      </c>
      <c r="G518" s="1">
        <f t="shared" si="61"/>
        <v>1.4525600054184906E-3</v>
      </c>
      <c r="I518" s="1">
        <f t="shared" si="63"/>
        <v>1.4525600054184906E-3</v>
      </c>
      <c r="O518" s="1">
        <f t="shared" ca="1" si="60"/>
        <v>1.0397378697318205E-2</v>
      </c>
      <c r="Q518" s="69">
        <f t="shared" si="59"/>
        <v>30747.874000000003</v>
      </c>
    </row>
    <row r="519" spans="1:24">
      <c r="A519" s="27" t="s">
        <v>128</v>
      </c>
      <c r="B519" s="27"/>
      <c r="C519" s="26">
        <v>45766.375</v>
      </c>
      <c r="D519" s="26"/>
      <c r="E519" s="1">
        <f t="shared" si="57"/>
        <v>42373.012470351561</v>
      </c>
      <c r="F519" s="1">
        <f t="shared" si="58"/>
        <v>42373</v>
      </c>
      <c r="G519" s="1">
        <f t="shared" si="61"/>
        <v>2.4525600019842386E-3</v>
      </c>
      <c r="I519" s="1">
        <f t="shared" si="63"/>
        <v>2.4525600019842386E-3</v>
      </c>
      <c r="O519" s="1">
        <f t="shared" ca="1" si="60"/>
        <v>1.0397378697318205E-2</v>
      </c>
      <c r="Q519" s="69">
        <f t="shared" si="59"/>
        <v>30747.875</v>
      </c>
    </row>
    <row r="520" spans="1:24">
      <c r="A520" s="27" t="s">
        <v>128</v>
      </c>
      <c r="B520" s="27"/>
      <c r="C520" s="26">
        <v>45785.449000000001</v>
      </c>
      <c r="D520" s="26"/>
      <c r="E520" s="1">
        <f t="shared" si="57"/>
        <v>42469.996636011136</v>
      </c>
      <c r="F520" s="1">
        <f t="shared" si="58"/>
        <v>42470</v>
      </c>
      <c r="G520" s="1">
        <f t="shared" si="61"/>
        <v>-6.61599995510187E-4</v>
      </c>
      <c r="I520" s="1">
        <f t="shared" si="63"/>
        <v>-6.61599995510187E-4</v>
      </c>
      <c r="O520" s="1">
        <f t="shared" ca="1" si="60"/>
        <v>1.0378534472494517E-2</v>
      </c>
      <c r="Q520" s="69">
        <f t="shared" si="59"/>
        <v>30766.949000000001</v>
      </c>
    </row>
    <row r="521" spans="1:24">
      <c r="A521" s="27" t="s">
        <v>129</v>
      </c>
      <c r="B521" s="27"/>
      <c r="C521" s="26">
        <v>45823.406000000003</v>
      </c>
      <c r="D521" s="26"/>
      <c r="E521" s="1">
        <f t="shared" si="57"/>
        <v>42662.993803670804</v>
      </c>
      <c r="F521" s="1">
        <f t="shared" si="58"/>
        <v>42663</v>
      </c>
      <c r="G521" s="1">
        <f t="shared" si="61"/>
        <v>-1.2186399981146678E-3</v>
      </c>
      <c r="I521" s="1">
        <f t="shared" si="63"/>
        <v>-1.2186399981146678E-3</v>
      </c>
      <c r="O521" s="1">
        <f t="shared" ca="1" si="60"/>
        <v>1.0341040293206148E-2</v>
      </c>
      <c r="Q521" s="69">
        <f t="shared" si="59"/>
        <v>30804.906000000003</v>
      </c>
    </row>
    <row r="522" spans="1:24">
      <c r="A522" s="27" t="s">
        <v>129</v>
      </c>
      <c r="B522" s="27"/>
      <c r="C522" s="26">
        <v>45869.43</v>
      </c>
      <c r="D522" s="26"/>
      <c r="E522" s="1">
        <f t="shared" si="57"/>
        <v>42897.008653220764</v>
      </c>
      <c r="F522" s="1">
        <f t="shared" si="58"/>
        <v>42897</v>
      </c>
      <c r="G522" s="1">
        <f t="shared" si="61"/>
        <v>1.7018400030792691E-3</v>
      </c>
      <c r="J522" s="1">
        <f>G522</f>
        <v>1.7018400030792691E-3</v>
      </c>
      <c r="O522" s="1">
        <f t="shared" ca="1" si="60"/>
        <v>1.0295581029198487E-2</v>
      </c>
      <c r="Q522" s="69">
        <f t="shared" si="59"/>
        <v>30850.93</v>
      </c>
    </row>
    <row r="523" spans="1:24">
      <c r="A523" s="27" t="s">
        <v>130</v>
      </c>
      <c r="B523" s="27"/>
      <c r="C523" s="26">
        <v>45888.504000000001</v>
      </c>
      <c r="D523" s="26"/>
      <c r="E523" s="1">
        <f t="shared" si="57"/>
        <v>42993.992818880339</v>
      </c>
      <c r="F523" s="1">
        <f t="shared" si="58"/>
        <v>42994</v>
      </c>
      <c r="G523" s="1">
        <f t="shared" si="61"/>
        <v>-1.4123199944151565E-3</v>
      </c>
      <c r="I523" s="1">
        <f t="shared" ref="I523:I530" si="64">G523</f>
        <v>-1.4123199944151565E-3</v>
      </c>
      <c r="O523" s="1">
        <f t="shared" ca="1" si="60"/>
        <v>1.0276736804374798E-2</v>
      </c>
      <c r="Q523" s="69">
        <f t="shared" si="59"/>
        <v>30870.004000000001</v>
      </c>
    </row>
    <row r="524" spans="1:24">
      <c r="A524" s="27" t="s">
        <v>131</v>
      </c>
      <c r="B524" s="27"/>
      <c r="C524" s="26">
        <v>46032.663999999997</v>
      </c>
      <c r="D524" s="26"/>
      <c r="E524" s="1">
        <f t="shared" si="57"/>
        <v>43726.992573597934</v>
      </c>
      <c r="F524" s="1">
        <f t="shared" si="58"/>
        <v>43727</v>
      </c>
      <c r="G524" s="1">
        <f t="shared" si="61"/>
        <v>-1.4605600008508191E-3</v>
      </c>
      <c r="I524" s="1">
        <f t="shared" si="64"/>
        <v>-1.4605600008508191E-3</v>
      </c>
      <c r="O524" s="1">
        <f t="shared" ca="1" si="60"/>
        <v>1.0134336631222596E-2</v>
      </c>
      <c r="Q524" s="69">
        <f t="shared" si="59"/>
        <v>31014.163999999997</v>
      </c>
    </row>
    <row r="525" spans="1:24">
      <c r="A525" s="27" t="s">
        <v>132</v>
      </c>
      <c r="B525" s="27"/>
      <c r="C525" s="26">
        <v>46090.485000000001</v>
      </c>
      <c r="D525" s="26"/>
      <c r="E525" s="1">
        <f t="shared" si="57"/>
        <v>44020.990761843845</v>
      </c>
      <c r="F525" s="1">
        <f t="shared" si="58"/>
        <v>44021</v>
      </c>
      <c r="G525" s="1">
        <f t="shared" si="61"/>
        <v>-1.8168799942941405E-3</v>
      </c>
      <c r="I525" s="1">
        <f t="shared" si="64"/>
        <v>-1.8168799942941405E-3</v>
      </c>
      <c r="O525" s="1">
        <f t="shared" ca="1" si="60"/>
        <v>1.007722114567451E-2</v>
      </c>
      <c r="Q525" s="69">
        <f t="shared" si="59"/>
        <v>31071.985000000001</v>
      </c>
    </row>
    <row r="526" spans="1:24">
      <c r="A526" s="27" t="s">
        <v>132</v>
      </c>
      <c r="B526" s="27"/>
      <c r="C526" s="26">
        <v>46090.485999999997</v>
      </c>
      <c r="D526" s="26"/>
      <c r="E526" s="1">
        <f t="shared" si="57"/>
        <v>44020.995846470316</v>
      </c>
      <c r="F526" s="1">
        <f t="shared" si="58"/>
        <v>44021</v>
      </c>
      <c r="G526" s="1">
        <f t="shared" si="61"/>
        <v>-8.1687999772839248E-4</v>
      </c>
      <c r="I526" s="1">
        <f t="shared" si="64"/>
        <v>-8.1687999772839248E-4</v>
      </c>
      <c r="O526" s="1">
        <f t="shared" ca="1" si="60"/>
        <v>1.007722114567451E-2</v>
      </c>
      <c r="Q526" s="69">
        <f t="shared" si="59"/>
        <v>31071.985999999997</v>
      </c>
      <c r="X526" s="27"/>
    </row>
    <row r="527" spans="1:24">
      <c r="A527" s="27" t="s">
        <v>132</v>
      </c>
      <c r="B527" s="27"/>
      <c r="C527" s="26">
        <v>46090.487999999998</v>
      </c>
      <c r="D527" s="26"/>
      <c r="E527" s="1">
        <f t="shared" si="57"/>
        <v>44021.006015723295</v>
      </c>
      <c r="F527" s="1">
        <f t="shared" si="58"/>
        <v>44021</v>
      </c>
      <c r="G527" s="1">
        <f t="shared" si="61"/>
        <v>1.1831200026790611E-3</v>
      </c>
      <c r="I527" s="1">
        <f t="shared" si="64"/>
        <v>1.1831200026790611E-3</v>
      </c>
      <c r="O527" s="1">
        <f t="shared" ca="1" si="60"/>
        <v>1.007722114567451E-2</v>
      </c>
      <c r="Q527" s="69">
        <f t="shared" si="59"/>
        <v>31071.987999999998</v>
      </c>
      <c r="X527" s="27"/>
    </row>
    <row r="528" spans="1:24">
      <c r="A528" s="27" t="s">
        <v>133</v>
      </c>
      <c r="B528" s="27"/>
      <c r="C528" s="26">
        <v>46140.639000000003</v>
      </c>
      <c r="D528" s="26"/>
      <c r="E528" s="1">
        <f t="shared" si="57"/>
        <v>44276.005118795212</v>
      </c>
      <c r="F528" s="1">
        <f t="shared" si="58"/>
        <v>44276</v>
      </c>
      <c r="G528" s="1">
        <f t="shared" si="61"/>
        <v>1.0067200055345893E-3</v>
      </c>
      <c r="I528" s="1">
        <f t="shared" si="64"/>
        <v>1.0067200055345893E-3</v>
      </c>
      <c r="O528" s="1">
        <f t="shared" ca="1" si="60"/>
        <v>1.0027682204127699E-2</v>
      </c>
      <c r="Q528" s="69">
        <f t="shared" si="59"/>
        <v>31122.139000000003</v>
      </c>
      <c r="X528" s="27"/>
    </row>
    <row r="529" spans="1:24">
      <c r="A529" s="27" t="s">
        <v>134</v>
      </c>
      <c r="B529" s="27"/>
      <c r="C529" s="26">
        <v>46200.423999999999</v>
      </c>
      <c r="D529" s="26"/>
      <c r="E529" s="1">
        <f t="shared" si="57"/>
        <v>44579.989513466338</v>
      </c>
      <c r="F529" s="1">
        <f t="shared" si="58"/>
        <v>44580</v>
      </c>
      <c r="G529" s="1">
        <f t="shared" si="61"/>
        <v>-2.0623999953386374E-3</v>
      </c>
      <c r="I529" s="1">
        <f t="shared" si="64"/>
        <v>-2.0623999953386374E-3</v>
      </c>
      <c r="O529" s="1">
        <f t="shared" ca="1" si="60"/>
        <v>9.9686240149895414E-3</v>
      </c>
      <c r="Q529" s="69">
        <f t="shared" si="59"/>
        <v>31181.923999999999</v>
      </c>
      <c r="X529" s="27"/>
    </row>
    <row r="530" spans="1:24">
      <c r="A530" s="27" t="s">
        <v>89</v>
      </c>
      <c r="B530" s="27"/>
      <c r="C530" s="26">
        <v>46210.656000000003</v>
      </c>
      <c r="D530" s="26"/>
      <c r="E530" s="1">
        <f t="shared" si="57"/>
        <v>44632.015411706307</v>
      </c>
      <c r="F530" s="1">
        <f t="shared" si="58"/>
        <v>44632</v>
      </c>
      <c r="G530" s="1">
        <f t="shared" si="61"/>
        <v>3.0310400034068152E-3</v>
      </c>
      <c r="I530" s="1">
        <f t="shared" si="64"/>
        <v>3.0310400034068152E-3</v>
      </c>
      <c r="O530" s="1">
        <f t="shared" ca="1" si="60"/>
        <v>9.958521956321173E-3</v>
      </c>
      <c r="Q530" s="69">
        <f t="shared" si="59"/>
        <v>31192.156000000003</v>
      </c>
    </row>
    <row r="531" spans="1:24">
      <c r="A531" s="23" t="s">
        <v>135</v>
      </c>
      <c r="B531" s="24" t="s">
        <v>45</v>
      </c>
      <c r="C531" s="25">
        <v>46261.394</v>
      </c>
      <c r="D531" s="26"/>
      <c r="E531" s="27">
        <f t="shared" si="57"/>
        <v>44889.99919052748</v>
      </c>
      <c r="F531" s="27">
        <f t="shared" si="58"/>
        <v>44890</v>
      </c>
      <c r="G531" s="27">
        <f t="shared" si="61"/>
        <v>-1.5919999714242294E-4</v>
      </c>
      <c r="H531" s="27"/>
      <c r="I531" s="27"/>
      <c r="J531" s="27"/>
      <c r="L531" s="27"/>
      <c r="M531" s="27"/>
      <c r="N531" s="27">
        <f>G531</f>
        <v>-1.5919999714242294E-4</v>
      </c>
      <c r="O531" s="27">
        <f t="shared" ca="1" si="60"/>
        <v>9.9084002036973415E-3</v>
      </c>
      <c r="P531" s="27"/>
      <c r="Q531" s="68">
        <f t="shared" si="59"/>
        <v>31242.894</v>
      </c>
    </row>
    <row r="532" spans="1:24">
      <c r="A532" s="23" t="s">
        <v>135</v>
      </c>
      <c r="B532" s="24" t="s">
        <v>45</v>
      </c>
      <c r="C532" s="25">
        <v>46261.396000000001</v>
      </c>
      <c r="D532" s="26"/>
      <c r="E532" s="27">
        <f t="shared" si="57"/>
        <v>44890.009359780459</v>
      </c>
      <c r="F532" s="27">
        <f t="shared" si="58"/>
        <v>44890</v>
      </c>
      <c r="G532" s="27">
        <f t="shared" si="61"/>
        <v>1.8408000032650307E-3</v>
      </c>
      <c r="H532" s="27"/>
      <c r="I532" s="27"/>
      <c r="J532" s="27"/>
      <c r="L532" s="27"/>
      <c r="M532" s="27"/>
      <c r="N532" s="27">
        <f>G532</f>
        <v>1.8408000032650307E-3</v>
      </c>
      <c r="O532" s="27">
        <f t="shared" ca="1" si="60"/>
        <v>9.9084002036973415E-3</v>
      </c>
      <c r="P532" s="27"/>
      <c r="Q532" s="68">
        <f t="shared" si="59"/>
        <v>31242.896000000001</v>
      </c>
    </row>
    <row r="533" spans="1:24">
      <c r="A533" s="27" t="s">
        <v>136</v>
      </c>
      <c r="B533" s="27"/>
      <c r="C533" s="26">
        <v>46421.682999999997</v>
      </c>
      <c r="D533" s="26"/>
      <c r="E533" s="1">
        <f t="shared" ref="E533:E596" si="65">+(C533-C$7)/C$8</f>
        <v>45705.00888589325</v>
      </c>
      <c r="F533" s="1">
        <f t="shared" ref="F533:F596" si="66">ROUND(2*E533,0)/2</f>
        <v>45705</v>
      </c>
      <c r="G533" s="1">
        <f t="shared" si="61"/>
        <v>1.7475999993621372E-3</v>
      </c>
      <c r="I533" s="1">
        <f>G533</f>
        <v>1.7475999993621372E-3</v>
      </c>
      <c r="O533" s="1">
        <f t="shared" ca="1" si="60"/>
        <v>9.7500698611065559E-3</v>
      </c>
      <c r="Q533" s="69">
        <f t="shared" ref="Q533:Q596" si="67">+C533-15018.5</f>
        <v>31403.182999999997</v>
      </c>
      <c r="X533" s="27"/>
    </row>
    <row r="534" spans="1:24">
      <c r="A534" s="23" t="s">
        <v>137</v>
      </c>
      <c r="B534" s="24" t="s">
        <v>45</v>
      </c>
      <c r="C534" s="25">
        <v>46556.385000000002</v>
      </c>
      <c r="D534" s="26"/>
      <c r="E534" s="27">
        <f t="shared" si="65"/>
        <v>46389.91824327378</v>
      </c>
      <c r="F534" s="27">
        <f t="shared" si="66"/>
        <v>46390</v>
      </c>
      <c r="G534" s="27">
        <f t="shared" si="61"/>
        <v>-1.6079199995147064E-2</v>
      </c>
      <c r="H534" s="27"/>
      <c r="I534" s="27">
        <f>G534</f>
        <v>-1.6079199995147064E-2</v>
      </c>
      <c r="J534" s="27"/>
      <c r="L534" s="27"/>
      <c r="M534" s="27"/>
      <c r="O534" s="27">
        <f t="shared" ca="1" si="60"/>
        <v>9.6169946651866942E-3</v>
      </c>
      <c r="P534" s="27"/>
      <c r="Q534" s="68">
        <f t="shared" si="67"/>
        <v>31537.885000000002</v>
      </c>
    </row>
    <row r="535" spans="1:24">
      <c r="A535" s="27" t="s">
        <v>138</v>
      </c>
      <c r="B535" s="27"/>
      <c r="C535" s="26">
        <v>46556.400999999998</v>
      </c>
      <c r="D535" s="26"/>
      <c r="E535" s="1">
        <f t="shared" si="65"/>
        <v>46389.999597297588</v>
      </c>
      <c r="F535" s="1">
        <f t="shared" si="66"/>
        <v>46390</v>
      </c>
      <c r="G535" s="1">
        <f t="shared" si="61"/>
        <v>-7.9199999163392931E-5</v>
      </c>
      <c r="I535" s="1">
        <f>G535</f>
        <v>-7.9199999163392931E-5</v>
      </c>
      <c r="J535" s="27"/>
      <c r="O535" s="1">
        <f t="shared" ca="1" si="60"/>
        <v>9.6169946651866942E-3</v>
      </c>
      <c r="Q535" s="69">
        <f t="shared" si="67"/>
        <v>31537.900999999998</v>
      </c>
      <c r="X535" s="27"/>
    </row>
    <row r="536" spans="1:24">
      <c r="A536" s="27" t="s">
        <v>89</v>
      </c>
      <c r="B536" s="27"/>
      <c r="C536" s="26">
        <v>46560.728999999999</v>
      </c>
      <c r="D536" s="26"/>
      <c r="E536" s="1">
        <f t="shared" si="65"/>
        <v>46412.005860743891</v>
      </c>
      <c r="F536" s="1">
        <f t="shared" si="66"/>
        <v>46412</v>
      </c>
      <c r="G536" s="1">
        <f t="shared" si="61"/>
        <v>1.1526400048751384E-3</v>
      </c>
      <c r="I536" s="1">
        <f>G536</f>
        <v>1.1526400048751384E-3</v>
      </c>
      <c r="O536" s="1">
        <f t="shared" ca="1" si="60"/>
        <v>9.6127207172885375E-3</v>
      </c>
      <c r="Q536" s="69">
        <f t="shared" si="67"/>
        <v>31542.228999999999</v>
      </c>
    </row>
    <row r="537" spans="1:24">
      <c r="A537" s="23" t="s">
        <v>139</v>
      </c>
      <c r="B537" s="24" t="s">
        <v>45</v>
      </c>
      <c r="C537" s="25">
        <v>46614.417999999998</v>
      </c>
      <c r="D537" s="26"/>
      <c r="E537" s="27">
        <f t="shared" si="65"/>
        <v>46684.994372335408</v>
      </c>
      <c r="F537" s="27">
        <f t="shared" si="66"/>
        <v>46685</v>
      </c>
      <c r="G537" s="27">
        <f t="shared" si="61"/>
        <v>-1.1067999948863871E-3</v>
      </c>
      <c r="H537" s="27"/>
      <c r="I537" s="27"/>
      <c r="J537" s="27"/>
      <c r="L537" s="27"/>
      <c r="M537" s="27"/>
      <c r="N537" s="27">
        <f>G537</f>
        <v>-1.1067999948863871E-3</v>
      </c>
      <c r="O537" s="27">
        <f t="shared" ca="1" si="60"/>
        <v>9.5596849092796001E-3</v>
      </c>
      <c r="P537" s="27"/>
      <c r="Q537" s="68">
        <f t="shared" si="67"/>
        <v>31595.917999999998</v>
      </c>
    </row>
    <row r="538" spans="1:24">
      <c r="A538" s="27" t="s">
        <v>140</v>
      </c>
      <c r="B538" s="27"/>
      <c r="C538" s="26">
        <v>46821.512999999999</v>
      </c>
      <c r="D538" s="26"/>
      <c r="E538" s="1">
        <f t="shared" si="65"/>
        <v>47737.995095165912</v>
      </c>
      <c r="F538" s="1">
        <f t="shared" si="66"/>
        <v>47738</v>
      </c>
      <c r="G538" s="1">
        <f t="shared" si="61"/>
        <v>-9.6463999943807721E-4</v>
      </c>
      <c r="I538" s="1">
        <f t="shared" ref="I538:I547" si="68">G538</f>
        <v>-9.6463999943807721E-4</v>
      </c>
      <c r="J538" s="27"/>
      <c r="O538" s="1">
        <f t="shared" ca="1" si="60"/>
        <v>9.3551182212451272E-3</v>
      </c>
      <c r="Q538" s="69">
        <f t="shared" si="67"/>
        <v>31803.012999999999</v>
      </c>
      <c r="X538" s="27"/>
    </row>
    <row r="539" spans="1:24">
      <c r="A539" s="27" t="s">
        <v>89</v>
      </c>
      <c r="B539" s="27"/>
      <c r="C539" s="26">
        <v>46857.703000000001</v>
      </c>
      <c r="D539" s="26"/>
      <c r="E539" s="1">
        <f t="shared" si="65"/>
        <v>47922.007727818745</v>
      </c>
      <c r="F539" s="1">
        <f t="shared" si="66"/>
        <v>47922</v>
      </c>
      <c r="G539" s="1">
        <f t="shared" si="61"/>
        <v>1.51984000694938E-3</v>
      </c>
      <c r="I539" s="1">
        <f t="shared" si="68"/>
        <v>1.51984000694938E-3</v>
      </c>
      <c r="O539" s="1">
        <f t="shared" ca="1" si="60"/>
        <v>9.3193724751878208E-3</v>
      </c>
      <c r="Q539" s="69">
        <f t="shared" si="67"/>
        <v>31839.203000000001</v>
      </c>
    </row>
    <row r="540" spans="1:24">
      <c r="A540" s="27" t="s">
        <v>89</v>
      </c>
      <c r="B540" s="27"/>
      <c r="C540" s="26">
        <v>46875.796000000002</v>
      </c>
      <c r="D540" s="26"/>
      <c r="E540" s="1">
        <f t="shared" si="65"/>
        <v>48014.00387489218</v>
      </c>
      <c r="F540" s="1">
        <f t="shared" si="66"/>
        <v>48014</v>
      </c>
      <c r="G540" s="1">
        <f t="shared" si="61"/>
        <v>7.6208000245969743E-4</v>
      </c>
      <c r="I540" s="1">
        <f t="shared" si="68"/>
        <v>7.6208000245969743E-4</v>
      </c>
      <c r="O540" s="1">
        <f t="shared" ca="1" si="60"/>
        <v>9.3014996021591675E-3</v>
      </c>
      <c r="Q540" s="69">
        <f t="shared" si="67"/>
        <v>31857.296000000002</v>
      </c>
    </row>
    <row r="541" spans="1:24">
      <c r="A541" s="27" t="s">
        <v>141</v>
      </c>
      <c r="B541" s="27"/>
      <c r="C541" s="26">
        <v>46877.366999999998</v>
      </c>
      <c r="D541" s="26"/>
      <c r="E541" s="1">
        <f t="shared" si="65"/>
        <v>48021.99182310707</v>
      </c>
      <c r="F541" s="1">
        <f t="shared" si="66"/>
        <v>48022</v>
      </c>
      <c r="G541" s="1">
        <f t="shared" si="61"/>
        <v>-1.6081599969766103E-3</v>
      </c>
      <c r="I541" s="1">
        <f t="shared" si="68"/>
        <v>-1.6081599969766103E-3</v>
      </c>
      <c r="J541" s="27"/>
      <c r="O541" s="1">
        <f t="shared" ca="1" si="60"/>
        <v>9.2999454392871106E-3</v>
      </c>
      <c r="Q541" s="69">
        <f t="shared" si="67"/>
        <v>31858.866999999998</v>
      </c>
      <c r="X541" s="27"/>
    </row>
    <row r="542" spans="1:24">
      <c r="A542" s="23" t="s">
        <v>142</v>
      </c>
      <c r="B542" s="24" t="s">
        <v>45</v>
      </c>
      <c r="C542" s="25">
        <v>46886.023000000001</v>
      </c>
      <c r="D542" s="26"/>
      <c r="E542" s="27">
        <f t="shared" si="65"/>
        <v>48066.004349999675</v>
      </c>
      <c r="F542" s="27">
        <f t="shared" si="66"/>
        <v>48066</v>
      </c>
      <c r="G542" s="27">
        <f t="shared" si="61"/>
        <v>8.5552000382449478E-4</v>
      </c>
      <c r="H542" s="27"/>
      <c r="I542" s="27">
        <f t="shared" si="68"/>
        <v>8.5552000382449478E-4</v>
      </c>
      <c r="J542" s="27"/>
      <c r="L542" s="27"/>
      <c r="M542" s="27"/>
      <c r="N542" s="27">
        <f>G542</f>
        <v>8.5552000382449478E-4</v>
      </c>
      <c r="O542" s="27">
        <f t="shared" ca="1" si="60"/>
        <v>9.2913975434907991E-3</v>
      </c>
      <c r="P542" s="27"/>
      <c r="Q542" s="68">
        <f t="shared" si="67"/>
        <v>31867.523000000001</v>
      </c>
    </row>
    <row r="543" spans="1:24">
      <c r="A543" s="23" t="s">
        <v>142</v>
      </c>
      <c r="B543" s="24" t="s">
        <v>45</v>
      </c>
      <c r="C543" s="25">
        <v>46890.154999999999</v>
      </c>
      <c r="D543" s="26"/>
      <c r="E543" s="27">
        <f t="shared" si="65"/>
        <v>48087.014026654026</v>
      </c>
      <c r="F543" s="27">
        <f t="shared" si="66"/>
        <v>48087</v>
      </c>
      <c r="G543" s="27">
        <f t="shared" si="61"/>
        <v>2.7586400028667413E-3</v>
      </c>
      <c r="H543" s="27"/>
      <c r="I543" s="27">
        <f t="shared" si="68"/>
        <v>2.7586400028667413E-3</v>
      </c>
      <c r="J543" s="27"/>
      <c r="L543" s="27"/>
      <c r="M543" s="27"/>
      <c r="N543" s="27">
        <f>G543</f>
        <v>2.7586400028667413E-3</v>
      </c>
      <c r="O543" s="27">
        <f t="shared" ca="1" si="60"/>
        <v>9.2873178659516487E-3</v>
      </c>
      <c r="P543" s="27"/>
      <c r="Q543" s="68">
        <f t="shared" si="67"/>
        <v>31871.654999999999</v>
      </c>
    </row>
    <row r="544" spans="1:24">
      <c r="A544" s="23" t="s">
        <v>142</v>
      </c>
      <c r="B544" s="24" t="s">
        <v>45</v>
      </c>
      <c r="C544" s="25">
        <v>46890.156000000003</v>
      </c>
      <c r="D544" s="26"/>
      <c r="E544" s="27">
        <f t="shared" si="65"/>
        <v>48087.019111280533</v>
      </c>
      <c r="F544" s="27">
        <f t="shared" si="66"/>
        <v>48087</v>
      </c>
      <c r="G544" s="27">
        <f t="shared" si="61"/>
        <v>3.7586400067084469E-3</v>
      </c>
      <c r="H544" s="27"/>
      <c r="I544" s="1">
        <f t="shared" si="68"/>
        <v>3.7586400067084469E-3</v>
      </c>
      <c r="J544" s="27"/>
      <c r="L544" s="27"/>
      <c r="M544" s="27"/>
      <c r="N544" s="27">
        <f>G544</f>
        <v>3.7586400067084469E-3</v>
      </c>
      <c r="O544" s="27">
        <f t="shared" ca="1" si="60"/>
        <v>9.2873178659516487E-3</v>
      </c>
      <c r="P544" s="27"/>
      <c r="Q544" s="68">
        <f t="shared" si="67"/>
        <v>31871.656000000003</v>
      </c>
    </row>
    <row r="545" spans="1:24">
      <c r="A545" s="23" t="s">
        <v>142</v>
      </c>
      <c r="B545" s="24" t="s">
        <v>45</v>
      </c>
      <c r="C545" s="25">
        <v>46891.137000000002</v>
      </c>
      <c r="D545" s="26"/>
      <c r="E545" s="27">
        <f t="shared" si="65"/>
        <v>48092.007129866673</v>
      </c>
      <c r="F545" s="27">
        <f t="shared" si="66"/>
        <v>48092</v>
      </c>
      <c r="G545" s="27">
        <f t="shared" si="61"/>
        <v>1.4022400064277463E-3</v>
      </c>
      <c r="H545" s="27"/>
      <c r="I545" s="1">
        <f t="shared" si="68"/>
        <v>1.4022400064277463E-3</v>
      </c>
      <c r="J545" s="27"/>
      <c r="L545" s="27"/>
      <c r="M545" s="27"/>
      <c r="N545" s="27">
        <f>G545</f>
        <v>1.4022400064277463E-3</v>
      </c>
      <c r="O545" s="27">
        <f t="shared" ca="1" si="60"/>
        <v>9.286346514156614E-3</v>
      </c>
      <c r="P545" s="27"/>
      <c r="Q545" s="68">
        <f t="shared" si="67"/>
        <v>31872.637000000002</v>
      </c>
    </row>
    <row r="546" spans="1:24">
      <c r="A546" s="27" t="s">
        <v>143</v>
      </c>
      <c r="B546" s="27"/>
      <c r="C546" s="26">
        <v>46941.483</v>
      </c>
      <c r="D546" s="26"/>
      <c r="E546" s="1">
        <f t="shared" si="65"/>
        <v>48347.997735103992</v>
      </c>
      <c r="F546" s="1">
        <f t="shared" si="66"/>
        <v>48348</v>
      </c>
      <c r="G546" s="1">
        <f t="shared" si="61"/>
        <v>-4.4543999683810398E-4</v>
      </c>
      <c r="I546" s="1">
        <f t="shared" si="68"/>
        <v>-4.4543999683810398E-4</v>
      </c>
      <c r="J546" s="27"/>
      <c r="O546" s="1">
        <f t="shared" ca="1" si="60"/>
        <v>9.2366133022507967E-3</v>
      </c>
      <c r="Q546" s="69">
        <f t="shared" si="67"/>
        <v>31922.983</v>
      </c>
      <c r="X546" s="27"/>
    </row>
    <row r="547" spans="1:24">
      <c r="A547" s="27" t="s">
        <v>144</v>
      </c>
      <c r="B547" s="27"/>
      <c r="C547" s="26">
        <v>47107.277000000002</v>
      </c>
      <c r="D547" s="26"/>
      <c r="E547" s="1">
        <f t="shared" si="65"/>
        <v>49190.998299294159</v>
      </c>
      <c r="F547" s="1">
        <f t="shared" si="66"/>
        <v>49191</v>
      </c>
      <c r="G547" s="1">
        <f t="shared" si="61"/>
        <v>-3.3447999157942832E-4</v>
      </c>
      <c r="I547" s="1">
        <f t="shared" si="68"/>
        <v>-3.3447999157942832E-4</v>
      </c>
      <c r="J547" s="27"/>
      <c r="O547" s="1">
        <f t="shared" ca="1" si="60"/>
        <v>9.0728433896078136E-3</v>
      </c>
      <c r="Q547" s="69">
        <f t="shared" si="67"/>
        <v>32088.777000000002</v>
      </c>
      <c r="X547" s="27"/>
    </row>
    <row r="548" spans="1:24">
      <c r="A548" s="23" t="s">
        <v>95</v>
      </c>
      <c r="B548" s="24" t="s">
        <v>45</v>
      </c>
      <c r="C548" s="25">
        <v>47220.953399999999</v>
      </c>
      <c r="D548" s="26"/>
      <c r="E548" s="27">
        <f t="shared" si="65"/>
        <v>49769.000333958276</v>
      </c>
      <c r="F548" s="27">
        <f t="shared" si="66"/>
        <v>49769</v>
      </c>
      <c r="G548" s="27">
        <f t="shared" si="61"/>
        <v>6.5680003899615258E-5</v>
      </c>
      <c r="H548" s="27"/>
      <c r="I548" s="27"/>
      <c r="J548" s="27">
        <f>G548</f>
        <v>6.5680003899615258E-5</v>
      </c>
      <c r="L548" s="27"/>
      <c r="M548" s="27"/>
      <c r="N548" s="27"/>
      <c r="O548" s="27">
        <f t="shared" ca="1" si="60"/>
        <v>8.9605551221017109E-3</v>
      </c>
      <c r="P548" s="27"/>
      <c r="Q548" s="68">
        <f t="shared" si="67"/>
        <v>32202.453399999999</v>
      </c>
    </row>
    <row r="549" spans="1:24">
      <c r="A549" s="27" t="s">
        <v>145</v>
      </c>
      <c r="B549" s="27"/>
      <c r="C549" s="26">
        <v>47239.438999999998</v>
      </c>
      <c r="D549" s="26"/>
      <c r="E549" s="1">
        <f t="shared" si="65"/>
        <v>49862.992705391458</v>
      </c>
      <c r="F549" s="1">
        <f t="shared" si="66"/>
        <v>49863</v>
      </c>
      <c r="G549" s="1">
        <f t="shared" si="61"/>
        <v>-1.434639998478815E-3</v>
      </c>
      <c r="I549" s="1">
        <f>G549</f>
        <v>-1.434639998478815E-3</v>
      </c>
      <c r="J549" s="27"/>
      <c r="O549" s="1">
        <f t="shared" ca="1" si="60"/>
        <v>8.9422937083550435E-3</v>
      </c>
      <c r="Q549" s="69">
        <f t="shared" si="67"/>
        <v>32220.938999999998</v>
      </c>
      <c r="X549" s="27"/>
    </row>
    <row r="550" spans="1:24">
      <c r="A550" s="23" t="s">
        <v>146</v>
      </c>
      <c r="B550" s="24" t="s">
        <v>45</v>
      </c>
      <c r="C550" s="25">
        <v>47267.372000000003</v>
      </c>
      <c r="D550" s="26"/>
      <c r="E550" s="27">
        <f t="shared" si="65"/>
        <v>50005.021577120999</v>
      </c>
      <c r="F550" s="27">
        <f t="shared" si="66"/>
        <v>50005</v>
      </c>
      <c r="G550" s="27">
        <f t="shared" si="61"/>
        <v>4.2436000076122582E-3</v>
      </c>
      <c r="H550" s="27"/>
      <c r="I550" s="27"/>
      <c r="J550" s="27"/>
      <c r="L550" s="27"/>
      <c r="M550" s="27"/>
      <c r="N550" s="27">
        <f t="shared" ref="N550:N555" si="69">G550</f>
        <v>4.2436000076122582E-3</v>
      </c>
      <c r="O550" s="27">
        <f t="shared" ca="1" si="60"/>
        <v>8.9147073173760361E-3</v>
      </c>
      <c r="P550" s="27"/>
      <c r="Q550" s="68">
        <f t="shared" si="67"/>
        <v>32248.872000000003</v>
      </c>
    </row>
    <row r="551" spans="1:24">
      <c r="A551" s="23" t="s">
        <v>146</v>
      </c>
      <c r="B551" s="24" t="s">
        <v>45</v>
      </c>
      <c r="C551" s="25">
        <v>47267.377999999997</v>
      </c>
      <c r="D551" s="26"/>
      <c r="E551" s="27">
        <f t="shared" si="65"/>
        <v>50005.052084879906</v>
      </c>
      <c r="F551" s="27">
        <f t="shared" si="66"/>
        <v>50005</v>
      </c>
      <c r="G551" s="27">
        <f t="shared" si="61"/>
        <v>1.0243600001558661E-2</v>
      </c>
      <c r="H551" s="27"/>
      <c r="I551" s="27"/>
      <c r="J551" s="27"/>
      <c r="L551" s="27"/>
      <c r="M551" s="27"/>
      <c r="N551" s="27">
        <f t="shared" si="69"/>
        <v>1.0243600001558661E-2</v>
      </c>
      <c r="O551" s="27">
        <f t="shared" ca="1" si="60"/>
        <v>8.9147073173760361E-3</v>
      </c>
      <c r="P551" s="27"/>
      <c r="Q551" s="68">
        <f t="shared" si="67"/>
        <v>32248.877999999997</v>
      </c>
    </row>
    <row r="552" spans="1:24">
      <c r="A552" s="23" t="s">
        <v>146</v>
      </c>
      <c r="B552" s="24" t="s">
        <v>45</v>
      </c>
      <c r="C552" s="25">
        <v>47267.565000000002</v>
      </c>
      <c r="D552" s="26"/>
      <c r="E552" s="27">
        <f t="shared" si="65"/>
        <v>50006.002910033458</v>
      </c>
      <c r="F552" s="27">
        <f t="shared" si="66"/>
        <v>50006</v>
      </c>
      <c r="G552" s="27">
        <f t="shared" si="61"/>
        <v>5.7232000108342618E-4</v>
      </c>
      <c r="H552" s="27"/>
      <c r="I552" s="27"/>
      <c r="J552" s="27"/>
      <c r="L552" s="27"/>
      <c r="M552" s="27"/>
      <c r="N552" s="27">
        <f t="shared" si="69"/>
        <v>5.7232000108342618E-4</v>
      </c>
      <c r="O552" s="27">
        <f t="shared" ref="O552:O615" ca="1" si="70">+C$11+C$12*F552</f>
        <v>8.9145130470170281E-3</v>
      </c>
      <c r="P552" s="27"/>
      <c r="Q552" s="68">
        <f t="shared" si="67"/>
        <v>32249.065000000002</v>
      </c>
    </row>
    <row r="553" spans="1:24">
      <c r="A553" s="23" t="s">
        <v>146</v>
      </c>
      <c r="B553" s="24" t="s">
        <v>45</v>
      </c>
      <c r="C553" s="25">
        <v>47267.565999999999</v>
      </c>
      <c r="D553" s="26"/>
      <c r="E553" s="27">
        <f t="shared" si="65"/>
        <v>50006.007994659929</v>
      </c>
      <c r="F553" s="27">
        <f t="shared" si="66"/>
        <v>50006</v>
      </c>
      <c r="G553" s="27">
        <f t="shared" si="61"/>
        <v>1.5723199976491742E-3</v>
      </c>
      <c r="H553" s="27"/>
      <c r="I553" s="27"/>
      <c r="J553" s="27"/>
      <c r="L553" s="27"/>
      <c r="M553" s="27"/>
      <c r="N553" s="27">
        <f t="shared" si="69"/>
        <v>1.5723199976491742E-3</v>
      </c>
      <c r="O553" s="27">
        <f t="shared" ca="1" si="70"/>
        <v>8.9145130470170281E-3</v>
      </c>
      <c r="P553" s="27"/>
      <c r="Q553" s="68">
        <f t="shared" si="67"/>
        <v>32249.065999999999</v>
      </c>
    </row>
    <row r="554" spans="1:24">
      <c r="A554" s="23" t="s">
        <v>146</v>
      </c>
      <c r="B554" s="24" t="s">
        <v>45</v>
      </c>
      <c r="C554" s="25">
        <v>47267.565999999999</v>
      </c>
      <c r="D554" s="26"/>
      <c r="E554" s="27">
        <f t="shared" si="65"/>
        <v>50006.007994659929</v>
      </c>
      <c r="F554" s="27">
        <f t="shared" si="66"/>
        <v>50006</v>
      </c>
      <c r="G554" s="27">
        <f t="shared" si="61"/>
        <v>1.5723199976491742E-3</v>
      </c>
      <c r="H554" s="27"/>
      <c r="I554" s="27"/>
      <c r="J554" s="27"/>
      <c r="L554" s="27"/>
      <c r="M554" s="27"/>
      <c r="N554" s="27">
        <f t="shared" si="69"/>
        <v>1.5723199976491742E-3</v>
      </c>
      <c r="O554" s="27">
        <f t="shared" ca="1" si="70"/>
        <v>8.9145130470170281E-3</v>
      </c>
      <c r="P554" s="27"/>
      <c r="Q554" s="68">
        <f t="shared" si="67"/>
        <v>32249.065999999999</v>
      </c>
    </row>
    <row r="555" spans="1:24">
      <c r="A555" s="23" t="s">
        <v>95</v>
      </c>
      <c r="B555" s="24" t="s">
        <v>45</v>
      </c>
      <c r="C555" s="25">
        <v>47308.667000000001</v>
      </c>
      <c r="D555" s="26"/>
      <c r="E555" s="27">
        <f t="shared" si="65"/>
        <v>50214.9912280024</v>
      </c>
      <c r="F555" s="27">
        <f t="shared" si="66"/>
        <v>50215</v>
      </c>
      <c r="G555" s="27">
        <f t="shared" ref="G555:G618" si="71">+C555-(C$7+F555*C$8)</f>
        <v>-1.7251999961445108E-3</v>
      </c>
      <c r="H555" s="27"/>
      <c r="I555" s="27"/>
      <c r="J555" s="27"/>
      <c r="L555" s="27"/>
      <c r="M555" s="27"/>
      <c r="N555" s="27">
        <f t="shared" si="69"/>
        <v>-1.7251999961445108E-3</v>
      </c>
      <c r="O555" s="27">
        <f t="shared" ca="1" si="70"/>
        <v>8.8739105419845463E-3</v>
      </c>
      <c r="P555" s="27"/>
      <c r="Q555" s="68">
        <f t="shared" si="67"/>
        <v>32290.167000000001</v>
      </c>
    </row>
    <row r="556" spans="1:24">
      <c r="A556" s="27" t="s">
        <v>147</v>
      </c>
      <c r="B556" s="27"/>
      <c r="C556" s="26">
        <v>47524.614999999998</v>
      </c>
      <c r="D556" s="26"/>
      <c r="E556" s="1">
        <f t="shared" si="65"/>
        <v>51313.006149143897</v>
      </c>
      <c r="F556" s="1">
        <f t="shared" si="66"/>
        <v>51313</v>
      </c>
      <c r="G556" s="1">
        <f t="shared" si="71"/>
        <v>1.209360001666937E-3</v>
      </c>
      <c r="I556" s="1">
        <f>G556</f>
        <v>1.209360001666937E-3</v>
      </c>
      <c r="J556" s="27"/>
      <c r="O556" s="1">
        <f t="shared" ca="1" si="70"/>
        <v>8.6606016877947521E-3</v>
      </c>
      <c r="Q556" s="69">
        <f t="shared" si="67"/>
        <v>32506.114999999998</v>
      </c>
      <c r="X556" s="27"/>
    </row>
    <row r="557" spans="1:24">
      <c r="A557" s="27" t="s">
        <v>148</v>
      </c>
      <c r="B557" s="27"/>
      <c r="C557" s="26">
        <v>47595.411999999997</v>
      </c>
      <c r="D557" s="26"/>
      <c r="E557" s="1">
        <f t="shared" si="65"/>
        <v>51672.98245071675</v>
      </c>
      <c r="F557" s="1">
        <f t="shared" si="66"/>
        <v>51673</v>
      </c>
      <c r="G557" s="1">
        <f t="shared" si="71"/>
        <v>-3.4514400031184778E-3</v>
      </c>
      <c r="I557" s="1">
        <f>G557</f>
        <v>-3.4514400031184778E-3</v>
      </c>
      <c r="J557" s="27"/>
      <c r="O557" s="1">
        <f t="shared" ca="1" si="70"/>
        <v>8.5906643585521962E-3</v>
      </c>
      <c r="Q557" s="69">
        <f t="shared" si="67"/>
        <v>32576.911999999997</v>
      </c>
      <c r="X557" s="27"/>
    </row>
    <row r="558" spans="1:24">
      <c r="A558" s="27" t="s">
        <v>89</v>
      </c>
      <c r="B558" s="27"/>
      <c r="C558" s="26">
        <v>47629.637000000002</v>
      </c>
      <c r="D558" s="26"/>
      <c r="E558" s="1">
        <f t="shared" si="65"/>
        <v>51847.003792317846</v>
      </c>
      <c r="F558" s="1">
        <f t="shared" si="66"/>
        <v>51847</v>
      </c>
      <c r="G558" s="1">
        <f t="shared" si="71"/>
        <v>7.4584000685717911E-4</v>
      </c>
      <c r="I558" s="1">
        <f>G558</f>
        <v>7.4584000685717911E-4</v>
      </c>
      <c r="O558" s="1">
        <f t="shared" ca="1" si="70"/>
        <v>8.5568613160849627E-3</v>
      </c>
      <c r="Q558" s="69">
        <f t="shared" si="67"/>
        <v>32611.137000000002</v>
      </c>
    </row>
    <row r="559" spans="1:24">
      <c r="A559" s="27" t="s">
        <v>149</v>
      </c>
      <c r="B559" s="27"/>
      <c r="C559" s="26">
        <v>47654.413</v>
      </c>
      <c r="D559" s="26"/>
      <c r="E559" s="1">
        <f t="shared" si="65"/>
        <v>51972.980498220197</v>
      </c>
      <c r="F559" s="1">
        <f t="shared" si="66"/>
        <v>51973</v>
      </c>
      <c r="G559" s="1">
        <f t="shared" si="71"/>
        <v>-3.8354399948730133E-3</v>
      </c>
      <c r="I559" s="1">
        <f>G559</f>
        <v>-3.8354399948730133E-3</v>
      </c>
      <c r="J559" s="27"/>
      <c r="O559" s="1">
        <f t="shared" ca="1" si="70"/>
        <v>8.5323832508500674E-3</v>
      </c>
      <c r="Q559" s="69">
        <f t="shared" si="67"/>
        <v>32635.913</v>
      </c>
    </row>
    <row r="560" spans="1:24">
      <c r="A560" s="23" t="s">
        <v>146</v>
      </c>
      <c r="B560" s="24" t="s">
        <v>45</v>
      </c>
      <c r="C560" s="25">
        <v>47671.527999999998</v>
      </c>
      <c r="D560" s="26"/>
      <c r="E560" s="27">
        <f t="shared" si="65"/>
        <v>52060.003880586941</v>
      </c>
      <c r="F560" s="27">
        <f t="shared" si="66"/>
        <v>52060</v>
      </c>
      <c r="G560" s="27">
        <f t="shared" si="71"/>
        <v>7.6319999789120629E-4</v>
      </c>
      <c r="H560" s="27"/>
      <c r="I560" s="27"/>
      <c r="J560" s="27"/>
      <c r="L560" s="27"/>
      <c r="M560" s="27"/>
      <c r="N560" s="27">
        <f>G560</f>
        <v>7.6319999789120629E-4</v>
      </c>
      <c r="O560" s="27">
        <f t="shared" ca="1" si="70"/>
        <v>8.5154817296164507E-3</v>
      </c>
      <c r="P560" s="27"/>
      <c r="Q560" s="68">
        <f t="shared" si="67"/>
        <v>32653.027999999998</v>
      </c>
    </row>
    <row r="561" spans="1:25">
      <c r="A561" s="27" t="s">
        <v>89</v>
      </c>
      <c r="B561" s="27"/>
      <c r="C561" s="26">
        <v>47798.578000000001</v>
      </c>
      <c r="D561" s="26"/>
      <c r="E561" s="1">
        <f t="shared" si="65"/>
        <v>52706.005676070265</v>
      </c>
      <c r="F561" s="1">
        <f t="shared" si="66"/>
        <v>52706</v>
      </c>
      <c r="G561" s="1">
        <f t="shared" si="71"/>
        <v>1.116320003347937E-3</v>
      </c>
      <c r="I561" s="1">
        <f>G561</f>
        <v>1.116320003347937E-3</v>
      </c>
      <c r="O561" s="1">
        <f t="shared" ca="1" si="70"/>
        <v>8.3899830776978657E-3</v>
      </c>
      <c r="Q561" s="69">
        <f t="shared" si="67"/>
        <v>32780.078000000001</v>
      </c>
    </row>
    <row r="562" spans="1:25">
      <c r="A562" s="27" t="s">
        <v>150</v>
      </c>
      <c r="B562" s="27"/>
      <c r="C562" s="26">
        <v>47838.696000000004</v>
      </c>
      <c r="D562" s="26"/>
      <c r="E562" s="1">
        <f t="shared" si="65"/>
        <v>52909.990721573617</v>
      </c>
      <c r="F562" s="1">
        <f t="shared" si="66"/>
        <v>52910</v>
      </c>
      <c r="G562" s="1">
        <f t="shared" si="71"/>
        <v>-1.824799990572501E-3</v>
      </c>
      <c r="I562" s="1">
        <f>G562</f>
        <v>-1.824799990572501E-3</v>
      </c>
      <c r="J562" s="27"/>
      <c r="O562" s="1">
        <f t="shared" ca="1" si="70"/>
        <v>8.3503519244604169E-3</v>
      </c>
      <c r="Q562" s="69">
        <f t="shared" si="67"/>
        <v>32820.196000000004</v>
      </c>
      <c r="Y562" s="27"/>
    </row>
    <row r="563" spans="1:25">
      <c r="A563" s="27" t="s">
        <v>89</v>
      </c>
      <c r="B563" s="27"/>
      <c r="C563" s="26">
        <v>47897.9</v>
      </c>
      <c r="D563" s="26"/>
      <c r="E563" s="1">
        <f t="shared" si="65"/>
        <v>53211.020948254387</v>
      </c>
      <c r="F563" s="1">
        <f t="shared" si="66"/>
        <v>53211</v>
      </c>
      <c r="G563" s="1">
        <f t="shared" si="71"/>
        <v>4.1199200059054419E-3</v>
      </c>
      <c r="I563" s="1">
        <f>G563</f>
        <v>4.1199200059054419E-3</v>
      </c>
      <c r="O563" s="1">
        <f t="shared" ca="1" si="70"/>
        <v>8.2918765463992801E-3</v>
      </c>
      <c r="Q563" s="69">
        <f t="shared" si="67"/>
        <v>32879.4</v>
      </c>
      <c r="Y563" s="27"/>
    </row>
    <row r="564" spans="1:25">
      <c r="A564" s="27" t="s">
        <v>151</v>
      </c>
      <c r="B564" s="27"/>
      <c r="C564" s="26">
        <v>47946.472999999998</v>
      </c>
      <c r="D564" s="26"/>
      <c r="E564" s="1">
        <f t="shared" si="65"/>
        <v>53457.996510725927</v>
      </c>
      <c r="F564" s="1">
        <f t="shared" si="66"/>
        <v>53458</v>
      </c>
      <c r="G564" s="1">
        <f t="shared" si="71"/>
        <v>-6.8623999686678872E-4</v>
      </c>
      <c r="J564" s="1">
        <f>G564</f>
        <v>-6.8623999686678872E-4</v>
      </c>
      <c r="N564" s="27"/>
      <c r="O564" s="1">
        <f t="shared" ca="1" si="70"/>
        <v>8.2438917677245278E-3</v>
      </c>
      <c r="Q564" s="69">
        <f t="shared" si="67"/>
        <v>32927.972999999998</v>
      </c>
      <c r="Y564" s="27"/>
    </row>
    <row r="565" spans="1:25">
      <c r="A565" s="27" t="s">
        <v>89</v>
      </c>
      <c r="B565" s="27"/>
      <c r="C565" s="26">
        <v>48041.665999999997</v>
      </c>
      <c r="D565" s="26"/>
      <c r="E565" s="1">
        <f t="shared" si="65"/>
        <v>53942.017360135149</v>
      </c>
      <c r="F565" s="1">
        <f t="shared" si="66"/>
        <v>53942</v>
      </c>
      <c r="G565" s="1">
        <f t="shared" si="71"/>
        <v>3.4142399963457137E-3</v>
      </c>
      <c r="I565" s="1">
        <f t="shared" ref="I565:I572" si="72">G565</f>
        <v>3.4142399963457137E-3</v>
      </c>
      <c r="O565" s="1">
        <f t="shared" ca="1" si="70"/>
        <v>8.1498649139650926E-3</v>
      </c>
      <c r="Q565" s="69">
        <f t="shared" si="67"/>
        <v>33023.165999999997</v>
      </c>
      <c r="Y565" s="27"/>
    </row>
    <row r="566" spans="1:25">
      <c r="A566" s="27" t="s">
        <v>152</v>
      </c>
      <c r="B566" s="27"/>
      <c r="C566" s="26">
        <v>48068.409</v>
      </c>
      <c r="D566" s="26"/>
      <c r="E566" s="1">
        <f t="shared" si="65"/>
        <v>54077.995526342245</v>
      </c>
      <c r="F566" s="1">
        <f t="shared" si="66"/>
        <v>54078</v>
      </c>
      <c r="G566" s="1">
        <f t="shared" si="71"/>
        <v>-8.7983999401330948E-4</v>
      </c>
      <c r="I566" s="1">
        <f t="shared" si="72"/>
        <v>-8.7983999401330948E-4</v>
      </c>
      <c r="J566" s="27"/>
      <c r="O566" s="1">
        <f t="shared" ca="1" si="70"/>
        <v>8.1234441451401261E-3</v>
      </c>
      <c r="Q566" s="69">
        <f t="shared" si="67"/>
        <v>33049.909</v>
      </c>
      <c r="X566" s="27"/>
    </row>
    <row r="567" spans="1:25">
      <c r="A567" s="27" t="s">
        <v>153</v>
      </c>
      <c r="B567" s="27"/>
      <c r="C567" s="26">
        <v>48183.658000000003</v>
      </c>
      <c r="D567" s="26"/>
      <c r="E567" s="1">
        <f t="shared" si="65"/>
        <v>54663.99364462369</v>
      </c>
      <c r="F567" s="1">
        <f t="shared" si="66"/>
        <v>54664</v>
      </c>
      <c r="G567" s="1">
        <f t="shared" si="71"/>
        <v>-1.2499199947342277E-3</v>
      </c>
      <c r="I567" s="1">
        <f t="shared" si="72"/>
        <v>-1.2499199947342277E-3</v>
      </c>
      <c r="J567" s="27"/>
      <c r="O567" s="1">
        <f t="shared" ca="1" si="70"/>
        <v>8.0096017147619682E-3</v>
      </c>
      <c r="Q567" s="69">
        <f t="shared" si="67"/>
        <v>33165.158000000003</v>
      </c>
      <c r="X567" s="27"/>
    </row>
    <row r="568" spans="1:25">
      <c r="A568" s="27" t="s">
        <v>154</v>
      </c>
      <c r="B568" s="27"/>
      <c r="C568" s="26">
        <v>48327.624000000003</v>
      </c>
      <c r="D568" s="26">
        <v>2E-3</v>
      </c>
      <c r="E568" s="1">
        <f t="shared" si="65"/>
        <v>55396.006981802355</v>
      </c>
      <c r="F568" s="1">
        <f t="shared" si="66"/>
        <v>55396</v>
      </c>
      <c r="G568" s="1">
        <f t="shared" si="71"/>
        <v>1.3731200087931938E-3</v>
      </c>
      <c r="I568" s="1">
        <f t="shared" si="72"/>
        <v>1.3731200087931938E-3</v>
      </c>
      <c r="J568" s="27"/>
      <c r="O568" s="1">
        <f t="shared" ca="1" si="70"/>
        <v>7.8673958119687727E-3</v>
      </c>
      <c r="Q568" s="69">
        <f t="shared" si="67"/>
        <v>33309.124000000003</v>
      </c>
      <c r="X568" s="27"/>
    </row>
    <row r="569" spans="1:25">
      <c r="A569" s="27" t="s">
        <v>89</v>
      </c>
      <c r="B569" s="27"/>
      <c r="C569" s="26">
        <v>48415.733999999997</v>
      </c>
      <c r="D569" s="26"/>
      <c r="E569" s="1">
        <f t="shared" si="65"/>
        <v>55844.013421786847</v>
      </c>
      <c r="F569" s="1">
        <f t="shared" si="66"/>
        <v>55844</v>
      </c>
      <c r="G569" s="1">
        <f t="shared" si="71"/>
        <v>2.6396800021757372E-3</v>
      </c>
      <c r="I569" s="1">
        <f t="shared" si="72"/>
        <v>2.6396800021757372E-3</v>
      </c>
      <c r="O569" s="1">
        <f t="shared" ca="1" si="70"/>
        <v>7.7803626911335921E-3</v>
      </c>
      <c r="Q569" s="69">
        <f t="shared" si="67"/>
        <v>33397.233999999997</v>
      </c>
      <c r="Y569" s="27"/>
    </row>
    <row r="570" spans="1:25">
      <c r="A570" s="27" t="s">
        <v>155</v>
      </c>
      <c r="B570" s="27"/>
      <c r="C570" s="26">
        <v>48419.468999999997</v>
      </c>
      <c r="D570" s="26">
        <v>1E-3</v>
      </c>
      <c r="E570" s="1">
        <f t="shared" si="65"/>
        <v>55863.004501724907</v>
      </c>
      <c r="F570" s="1">
        <f t="shared" si="66"/>
        <v>55863</v>
      </c>
      <c r="G570" s="1">
        <f t="shared" si="71"/>
        <v>8.8536000112071633E-4</v>
      </c>
      <c r="I570" s="1">
        <f t="shared" si="72"/>
        <v>8.8536000112071633E-4</v>
      </c>
      <c r="J570" s="27"/>
      <c r="O570" s="1">
        <f t="shared" ca="1" si="70"/>
        <v>7.7766715543124577E-3</v>
      </c>
      <c r="Q570" s="69">
        <f t="shared" si="67"/>
        <v>33400.968999999997</v>
      </c>
      <c r="X570" s="27"/>
      <c r="Y570" s="27"/>
    </row>
    <row r="571" spans="1:25">
      <c r="A571" s="27" t="s">
        <v>89</v>
      </c>
      <c r="B571" s="27"/>
      <c r="C571" s="26">
        <v>48661.771000000001</v>
      </c>
      <c r="D571" s="26"/>
      <c r="E571" s="1">
        <f t="shared" si="65"/>
        <v>57095.019669369132</v>
      </c>
      <c r="F571" s="1">
        <f t="shared" si="66"/>
        <v>57095</v>
      </c>
      <c r="G571" s="1">
        <f t="shared" si="71"/>
        <v>3.8684000028297305E-3</v>
      </c>
      <c r="I571" s="1">
        <f t="shared" si="72"/>
        <v>3.8684000028297305E-3</v>
      </c>
      <c r="O571" s="1">
        <f t="shared" ca="1" si="70"/>
        <v>7.537330472015713E-3</v>
      </c>
      <c r="Q571" s="69">
        <f t="shared" si="67"/>
        <v>33643.271000000001</v>
      </c>
    </row>
    <row r="572" spans="1:25">
      <c r="A572" s="27" t="s">
        <v>156</v>
      </c>
      <c r="B572" s="27"/>
      <c r="C572" s="26">
        <v>48686.548000000003</v>
      </c>
      <c r="D572" s="26">
        <v>1E-3</v>
      </c>
      <c r="E572" s="1">
        <f t="shared" si="65"/>
        <v>57221.001459897983</v>
      </c>
      <c r="F572" s="1">
        <f t="shared" si="66"/>
        <v>57221</v>
      </c>
      <c r="G572" s="1">
        <f t="shared" si="71"/>
        <v>2.8712000494124368E-4</v>
      </c>
      <c r="I572" s="1">
        <f t="shared" si="72"/>
        <v>2.8712000494124368E-4</v>
      </c>
      <c r="O572" s="1">
        <f t="shared" ca="1" si="70"/>
        <v>7.5128524067808178E-3</v>
      </c>
      <c r="Q572" s="69">
        <f t="shared" si="67"/>
        <v>33668.048000000003</v>
      </c>
    </row>
    <row r="573" spans="1:25">
      <c r="A573" s="23" t="s">
        <v>157</v>
      </c>
      <c r="B573" s="24" t="s">
        <v>45</v>
      </c>
      <c r="C573" s="25">
        <v>48692.841500000002</v>
      </c>
      <c r="D573" s="26"/>
      <c r="E573" s="27">
        <f t="shared" si="65"/>
        <v>57253.001556709271</v>
      </c>
      <c r="F573" s="27">
        <f t="shared" si="66"/>
        <v>57253</v>
      </c>
      <c r="G573" s="27">
        <f t="shared" si="71"/>
        <v>3.0616000731242821E-4</v>
      </c>
      <c r="H573" s="27"/>
      <c r="I573" s="27"/>
      <c r="J573" s="27">
        <f>G573</f>
        <v>3.0616000731242821E-4</v>
      </c>
      <c r="L573" s="27"/>
      <c r="M573" s="27"/>
      <c r="O573" s="27">
        <f t="shared" ca="1" si="70"/>
        <v>7.5066357552925917E-3</v>
      </c>
      <c r="P573" s="27"/>
      <c r="Q573" s="68">
        <f t="shared" si="67"/>
        <v>33674.341500000002</v>
      </c>
      <c r="Y573" s="27"/>
    </row>
    <row r="574" spans="1:25">
      <c r="A574" s="23" t="s">
        <v>157</v>
      </c>
      <c r="B574" s="24" t="s">
        <v>45</v>
      </c>
      <c r="C574" s="25">
        <v>48694.021500000003</v>
      </c>
      <c r="D574" s="26"/>
      <c r="E574" s="27">
        <f t="shared" si="65"/>
        <v>57259.001415966814</v>
      </c>
      <c r="F574" s="27">
        <f t="shared" si="66"/>
        <v>57259</v>
      </c>
      <c r="G574" s="27">
        <f t="shared" si="71"/>
        <v>2.7848000172525644E-4</v>
      </c>
      <c r="H574" s="27"/>
      <c r="I574" s="27"/>
      <c r="J574" s="27">
        <f>G574</f>
        <v>2.7848000172525644E-4</v>
      </c>
      <c r="L574" s="27"/>
      <c r="M574" s="27"/>
      <c r="N574" s="27"/>
      <c r="O574" s="27">
        <f t="shared" ca="1" si="70"/>
        <v>7.505470133138549E-3</v>
      </c>
      <c r="P574" s="27"/>
      <c r="Q574" s="68">
        <f t="shared" si="67"/>
        <v>33675.521500000003</v>
      </c>
    </row>
    <row r="575" spans="1:25">
      <c r="A575" s="23" t="s">
        <v>157</v>
      </c>
      <c r="B575" s="24" t="s">
        <v>45</v>
      </c>
      <c r="C575" s="25">
        <v>48695.791599999997</v>
      </c>
      <c r="D575" s="26"/>
      <c r="E575" s="27">
        <f t="shared" si="65"/>
        <v>57268.001713315738</v>
      </c>
      <c r="F575" s="27">
        <f t="shared" si="66"/>
        <v>57268</v>
      </c>
      <c r="G575" s="27">
        <f t="shared" si="71"/>
        <v>3.3696000173222274E-4</v>
      </c>
      <c r="H575" s="27"/>
      <c r="I575" s="27"/>
      <c r="J575" s="27">
        <f>G575</f>
        <v>3.3696000173222274E-4</v>
      </c>
      <c r="L575" s="27"/>
      <c r="M575" s="27"/>
      <c r="N575" s="27"/>
      <c r="O575" s="27">
        <f t="shared" ca="1" si="70"/>
        <v>7.5037216999074858E-3</v>
      </c>
      <c r="P575" s="27"/>
      <c r="Q575" s="68">
        <f t="shared" si="67"/>
        <v>33677.291599999997</v>
      </c>
    </row>
    <row r="576" spans="1:25">
      <c r="A576" s="27" t="s">
        <v>89</v>
      </c>
      <c r="B576" s="27"/>
      <c r="C576" s="26">
        <v>48705.627</v>
      </c>
      <c r="D576" s="26"/>
      <c r="E576" s="1">
        <f t="shared" si="65"/>
        <v>57318.011048689994</v>
      </c>
      <c r="F576" s="1">
        <f t="shared" si="66"/>
        <v>57318</v>
      </c>
      <c r="G576" s="1">
        <f t="shared" si="71"/>
        <v>2.1729600048274733E-3</v>
      </c>
      <c r="I576" s="1">
        <f>G576</f>
        <v>2.1729600048274733E-3</v>
      </c>
      <c r="O576" s="1">
        <f t="shared" ca="1" si="70"/>
        <v>7.4940081819571298E-3</v>
      </c>
      <c r="Q576" s="69">
        <f t="shared" si="67"/>
        <v>33687.127</v>
      </c>
      <c r="Y576" s="27"/>
    </row>
    <row r="577" spans="1:25">
      <c r="A577" s="27" t="s">
        <v>89</v>
      </c>
      <c r="B577" s="27"/>
      <c r="C577" s="26">
        <v>48717.819000000003</v>
      </c>
      <c r="D577" s="26"/>
      <c r="E577" s="1">
        <f t="shared" si="65"/>
        <v>57380.002814849257</v>
      </c>
      <c r="F577" s="1">
        <f t="shared" si="66"/>
        <v>57380</v>
      </c>
      <c r="G577" s="1">
        <f t="shared" si="71"/>
        <v>5.5360000988002867E-4</v>
      </c>
      <c r="I577" s="1">
        <f>G577</f>
        <v>5.5360000988002867E-4</v>
      </c>
      <c r="O577" s="1">
        <f t="shared" ca="1" si="70"/>
        <v>7.4819634196986902E-3</v>
      </c>
      <c r="Q577" s="69">
        <f t="shared" si="67"/>
        <v>33699.319000000003</v>
      </c>
    </row>
    <row r="578" spans="1:25">
      <c r="A578" s="27" t="s">
        <v>89</v>
      </c>
      <c r="B578" s="27"/>
      <c r="C578" s="26">
        <v>48762.661999999997</v>
      </c>
      <c r="D578" s="26"/>
      <c r="E578" s="1">
        <f t="shared" si="65"/>
        <v>57608.012720515166</v>
      </c>
      <c r="F578" s="1">
        <f t="shared" si="66"/>
        <v>57608</v>
      </c>
      <c r="G578" s="1">
        <f t="shared" si="71"/>
        <v>2.5017599982675165E-3</v>
      </c>
      <c r="I578" s="1">
        <f>G578</f>
        <v>2.5017599982675165E-3</v>
      </c>
      <c r="O578" s="1">
        <f t="shared" ca="1" si="70"/>
        <v>7.4376697778450723E-3</v>
      </c>
      <c r="Q578" s="69">
        <f t="shared" si="67"/>
        <v>33744.161999999997</v>
      </c>
    </row>
    <row r="579" spans="1:25">
      <c r="A579" s="27" t="s">
        <v>158</v>
      </c>
      <c r="B579" s="27"/>
      <c r="C579" s="26">
        <v>48765.411</v>
      </c>
      <c r="D579" s="26">
        <v>2E-3</v>
      </c>
      <c r="E579" s="1">
        <f t="shared" si="65"/>
        <v>57621.990358734649</v>
      </c>
      <c r="F579" s="1">
        <f t="shared" si="66"/>
        <v>57622</v>
      </c>
      <c r="G579" s="1">
        <f t="shared" si="71"/>
        <v>-1.8961599926115014E-3</v>
      </c>
      <c r="I579" s="1">
        <f>G579</f>
        <v>-1.8961599926115014E-3</v>
      </c>
      <c r="O579" s="1">
        <f t="shared" ca="1" si="70"/>
        <v>7.4349499928189726E-3</v>
      </c>
      <c r="Q579" s="69">
        <f t="shared" si="67"/>
        <v>33746.911</v>
      </c>
    </row>
    <row r="580" spans="1:25">
      <c r="A580" s="27" t="s">
        <v>89</v>
      </c>
      <c r="B580" s="27"/>
      <c r="C580" s="26">
        <v>48835.625</v>
      </c>
      <c r="D580" s="26"/>
      <c r="E580" s="1">
        <f t="shared" si="65"/>
        <v>57979.002323064167</v>
      </c>
      <c r="F580" s="1">
        <f t="shared" si="66"/>
        <v>57979</v>
      </c>
      <c r="G580" s="1">
        <f t="shared" si="71"/>
        <v>4.5688000682275742E-4</v>
      </c>
      <c r="I580" s="1">
        <f>G580</f>
        <v>4.5688000682275742E-4</v>
      </c>
      <c r="O580" s="1">
        <f t="shared" ca="1" si="70"/>
        <v>7.3655954746534389E-3</v>
      </c>
      <c r="Q580" s="69">
        <f t="shared" si="67"/>
        <v>33817.125</v>
      </c>
    </row>
    <row r="581" spans="1:25">
      <c r="A581" s="26" t="s">
        <v>159</v>
      </c>
      <c r="B581" s="26"/>
      <c r="C581" s="26">
        <v>48976.63824</v>
      </c>
      <c r="D581" s="26">
        <v>1.4999999999999999E-4</v>
      </c>
      <c r="E581" s="1">
        <f t="shared" si="65"/>
        <v>58696.001978529872</v>
      </c>
      <c r="F581" s="1">
        <f t="shared" si="66"/>
        <v>58696</v>
      </c>
      <c r="G581" s="1">
        <f t="shared" si="71"/>
        <v>3.8912000309210271E-4</v>
      </c>
      <c r="J581" s="1">
        <f>G581</f>
        <v>3.8912000309210271E-4</v>
      </c>
      <c r="O581" s="1">
        <f t="shared" ca="1" si="70"/>
        <v>7.2263036272453493E-3</v>
      </c>
      <c r="Q581" s="69">
        <f t="shared" si="67"/>
        <v>33958.13824</v>
      </c>
      <c r="Y581" s="27"/>
    </row>
    <row r="582" spans="1:25">
      <c r="A582" s="27" t="s">
        <v>89</v>
      </c>
      <c r="B582" s="27"/>
      <c r="C582" s="26">
        <v>48976.834999999999</v>
      </c>
      <c r="D582" s="26"/>
      <c r="E582" s="1">
        <f t="shared" si="65"/>
        <v>58697.002429637934</v>
      </c>
      <c r="F582" s="1">
        <f t="shared" si="66"/>
        <v>58697</v>
      </c>
      <c r="G582" s="1">
        <f t="shared" si="71"/>
        <v>4.778400034410879E-4</v>
      </c>
      <c r="I582" s="1">
        <f>G582</f>
        <v>4.778400034410879E-4</v>
      </c>
      <c r="O582" s="1">
        <f t="shared" ca="1" si="70"/>
        <v>7.2261093568863431E-3</v>
      </c>
      <c r="Q582" s="69">
        <f t="shared" si="67"/>
        <v>33958.334999999999</v>
      </c>
      <c r="Y582" s="27"/>
    </row>
    <row r="583" spans="1:25">
      <c r="A583" s="26" t="s">
        <v>159</v>
      </c>
      <c r="B583" s="26"/>
      <c r="C583" s="26">
        <v>48979.588309999999</v>
      </c>
      <c r="D583" s="26">
        <v>2.0000000000000002E-5</v>
      </c>
      <c r="E583" s="1">
        <f t="shared" si="65"/>
        <v>58711.001982597569</v>
      </c>
      <c r="F583" s="1">
        <f t="shared" si="66"/>
        <v>58711</v>
      </c>
      <c r="G583" s="1">
        <f t="shared" si="71"/>
        <v>3.8992000190773979E-4</v>
      </c>
      <c r="J583" s="1">
        <f t="shared" ref="J583:J602" si="73">G583</f>
        <v>3.8992000190773979E-4</v>
      </c>
      <c r="O583" s="1">
        <f t="shared" ca="1" si="70"/>
        <v>7.2233895718602434E-3</v>
      </c>
      <c r="Q583" s="69">
        <f t="shared" si="67"/>
        <v>33961.088309999999</v>
      </c>
      <c r="Y583" s="27"/>
    </row>
    <row r="584" spans="1:25">
      <c r="A584" s="26" t="s">
        <v>159</v>
      </c>
      <c r="B584" s="26"/>
      <c r="C584" s="26">
        <v>48980.571490000002</v>
      </c>
      <c r="D584" s="26">
        <v>2.0000000000000002E-5</v>
      </c>
      <c r="E584" s="1">
        <f t="shared" si="65"/>
        <v>58716.001085669472</v>
      </c>
      <c r="F584" s="1">
        <f t="shared" si="66"/>
        <v>58716</v>
      </c>
      <c r="G584" s="1">
        <f t="shared" si="71"/>
        <v>2.1352000476326793E-4</v>
      </c>
      <c r="J584" s="27">
        <f t="shared" si="73"/>
        <v>2.1352000476326793E-4</v>
      </c>
      <c r="O584" s="1">
        <f t="shared" ca="1" si="70"/>
        <v>7.2224182200652069E-3</v>
      </c>
      <c r="Q584" s="69">
        <f t="shared" si="67"/>
        <v>33962.071490000002</v>
      </c>
    </row>
    <row r="585" spans="1:25">
      <c r="A585" s="26" t="s">
        <v>159</v>
      </c>
      <c r="B585" s="26"/>
      <c r="C585" s="26">
        <v>48981.358160000003</v>
      </c>
      <c r="D585" s="26">
        <v>3.0000000000000001E-5</v>
      </c>
      <c r="E585" s="1">
        <f t="shared" si="65"/>
        <v>58720.001008789928</v>
      </c>
      <c r="F585" s="1">
        <f t="shared" si="66"/>
        <v>58720</v>
      </c>
      <c r="G585" s="1">
        <f t="shared" si="71"/>
        <v>1.9840000459225848E-4</v>
      </c>
      <c r="J585" s="27">
        <f t="shared" si="73"/>
        <v>1.9840000459225848E-4</v>
      </c>
      <c r="O585" s="1">
        <f t="shared" ca="1" si="70"/>
        <v>7.2216411386291784E-3</v>
      </c>
      <c r="Q585" s="69">
        <f t="shared" si="67"/>
        <v>33962.858160000003</v>
      </c>
    </row>
    <row r="586" spans="1:25">
      <c r="A586" s="26" t="s">
        <v>159</v>
      </c>
      <c r="B586" s="26"/>
      <c r="C586" s="26">
        <v>48981.555829999998</v>
      </c>
      <c r="D586" s="26">
        <v>1E-4</v>
      </c>
      <c r="E586" s="1">
        <f t="shared" si="65"/>
        <v>58721.006086908063</v>
      </c>
      <c r="F586" s="1">
        <f t="shared" si="66"/>
        <v>58721</v>
      </c>
      <c r="G586" s="1">
        <f t="shared" si="71"/>
        <v>1.1971200001426041E-3</v>
      </c>
      <c r="J586" s="27">
        <f t="shared" si="73"/>
        <v>1.1971200001426041E-3</v>
      </c>
      <c r="O586" s="1">
        <f t="shared" ca="1" si="70"/>
        <v>7.2214468682701722E-3</v>
      </c>
      <c r="Q586" s="69">
        <f t="shared" si="67"/>
        <v>33963.055829999998</v>
      </c>
    </row>
    <row r="587" spans="1:25">
      <c r="A587" s="31" t="s">
        <v>159</v>
      </c>
      <c r="B587" s="32" t="s">
        <v>45</v>
      </c>
      <c r="C587" s="31">
        <v>48982.538159999996</v>
      </c>
      <c r="D587" s="31">
        <v>3.3E-4</v>
      </c>
      <c r="E587" s="27">
        <f t="shared" si="65"/>
        <v>58726.000868047428</v>
      </c>
      <c r="F587" s="27">
        <f t="shared" si="66"/>
        <v>58726</v>
      </c>
      <c r="G587" s="27">
        <f t="shared" si="71"/>
        <v>1.7071999900508672E-4</v>
      </c>
      <c r="H587" s="27"/>
      <c r="I587" s="27"/>
      <c r="J587" s="1">
        <f t="shared" si="73"/>
        <v>1.7071999900508672E-4</v>
      </c>
      <c r="K587" s="27"/>
      <c r="L587" s="27"/>
      <c r="M587" s="27"/>
      <c r="N587" s="27"/>
      <c r="O587" s="27">
        <f t="shared" ca="1" si="70"/>
        <v>7.2204755164751357E-3</v>
      </c>
      <c r="P587" s="27"/>
      <c r="Q587" s="68">
        <f t="shared" si="67"/>
        <v>33964.038159999996</v>
      </c>
    </row>
    <row r="588" spans="1:25">
      <c r="A588" s="26" t="s">
        <v>159</v>
      </c>
      <c r="B588" s="26"/>
      <c r="C588" s="26">
        <v>48982.538310000004</v>
      </c>
      <c r="D588" s="26">
        <v>4.2000000000000002E-4</v>
      </c>
      <c r="E588" s="1">
        <f t="shared" si="65"/>
        <v>58726.001630741441</v>
      </c>
      <c r="F588" s="1">
        <f t="shared" si="66"/>
        <v>58726</v>
      </c>
      <c r="G588" s="1">
        <f t="shared" si="71"/>
        <v>3.2072000612970442E-4</v>
      </c>
      <c r="J588" s="1">
        <f t="shared" si="73"/>
        <v>3.2072000612970442E-4</v>
      </c>
      <c r="O588" s="1">
        <f t="shared" ca="1" si="70"/>
        <v>7.2204755164751357E-3</v>
      </c>
      <c r="Q588" s="69">
        <f t="shared" si="67"/>
        <v>33964.038310000004</v>
      </c>
    </row>
    <row r="589" spans="1:25">
      <c r="A589" s="26" t="s">
        <v>159</v>
      </c>
      <c r="B589" s="26"/>
      <c r="C589" s="26">
        <v>48982.538439999997</v>
      </c>
      <c r="D589" s="26">
        <v>5.9999999999999995E-4</v>
      </c>
      <c r="E589" s="1">
        <f t="shared" si="65"/>
        <v>58726.002291742851</v>
      </c>
      <c r="F589" s="1">
        <f t="shared" si="66"/>
        <v>58726</v>
      </c>
      <c r="G589" s="1">
        <f t="shared" si="71"/>
        <v>4.5071999920764938E-4</v>
      </c>
      <c r="J589" s="27">
        <f t="shared" si="73"/>
        <v>4.5071999920764938E-4</v>
      </c>
      <c r="O589" s="1">
        <f t="shared" ca="1" si="70"/>
        <v>7.2204755164751357E-3</v>
      </c>
      <c r="Q589" s="69">
        <f t="shared" si="67"/>
        <v>33964.038439999997</v>
      </c>
    </row>
    <row r="590" spans="1:25">
      <c r="A590" s="26" t="s">
        <v>159</v>
      </c>
      <c r="B590" s="26"/>
      <c r="C590" s="26">
        <v>48983.52089</v>
      </c>
      <c r="D590" s="26">
        <v>2.5000000000000001E-4</v>
      </c>
      <c r="E590" s="1">
        <f t="shared" si="65"/>
        <v>58730.997683037414</v>
      </c>
      <c r="F590" s="1">
        <f t="shared" si="66"/>
        <v>58731</v>
      </c>
      <c r="G590" s="1">
        <f t="shared" si="71"/>
        <v>-4.5567999768536538E-4</v>
      </c>
      <c r="J590" s="27">
        <f t="shared" si="73"/>
        <v>-4.5567999768536538E-4</v>
      </c>
      <c r="O590" s="1">
        <f t="shared" ca="1" si="70"/>
        <v>7.219504164680101E-3</v>
      </c>
      <c r="Q590" s="69">
        <f t="shared" si="67"/>
        <v>33965.02089</v>
      </c>
      <c r="Y590" s="27"/>
    </row>
    <row r="591" spans="1:25">
      <c r="A591" s="26" t="s">
        <v>159</v>
      </c>
      <c r="B591" s="26"/>
      <c r="C591" s="26">
        <v>48983.521370000002</v>
      </c>
      <c r="D591" s="26">
        <v>2.2000000000000001E-4</v>
      </c>
      <c r="E591" s="1">
        <f t="shared" si="65"/>
        <v>58731.000123658145</v>
      </c>
      <c r="F591" s="1">
        <f t="shared" si="66"/>
        <v>58731</v>
      </c>
      <c r="G591" s="1">
        <f t="shared" si="71"/>
        <v>2.4320004740729928E-5</v>
      </c>
      <c r="J591" s="27">
        <f t="shared" si="73"/>
        <v>2.4320004740729928E-5</v>
      </c>
      <c r="O591" s="1">
        <f t="shared" ca="1" si="70"/>
        <v>7.219504164680101E-3</v>
      </c>
      <c r="Q591" s="69">
        <f t="shared" si="67"/>
        <v>33965.021370000002</v>
      </c>
      <c r="Y591" s="27"/>
    </row>
    <row r="592" spans="1:25">
      <c r="A592" s="26" t="s">
        <v>159</v>
      </c>
      <c r="B592" s="26"/>
      <c r="C592" s="26">
        <v>48983.717149999997</v>
      </c>
      <c r="D592" s="26">
        <v>5.4000000000000001E-4</v>
      </c>
      <c r="E592" s="1">
        <f t="shared" si="65"/>
        <v>58731.995591832216</v>
      </c>
      <c r="F592" s="1">
        <f t="shared" si="66"/>
        <v>58732</v>
      </c>
      <c r="G592" s="1">
        <f t="shared" si="71"/>
        <v>-8.6695999925723299E-4</v>
      </c>
      <c r="J592" s="1">
        <f t="shared" si="73"/>
        <v>-8.6695999925723299E-4</v>
      </c>
      <c r="O592" s="1">
        <f t="shared" ca="1" si="70"/>
        <v>7.2193098943210948E-3</v>
      </c>
      <c r="Q592" s="69">
        <f t="shared" si="67"/>
        <v>33965.217149999997</v>
      </c>
    </row>
    <row r="593" spans="1:25">
      <c r="A593" s="26" t="s">
        <v>159</v>
      </c>
      <c r="B593" s="26"/>
      <c r="C593" s="26">
        <v>48983.717960000002</v>
      </c>
      <c r="D593" s="26">
        <v>3.8000000000000002E-4</v>
      </c>
      <c r="E593" s="1">
        <f t="shared" si="65"/>
        <v>58731.9997103797</v>
      </c>
      <c r="F593" s="1">
        <f t="shared" si="66"/>
        <v>58732</v>
      </c>
      <c r="G593" s="1">
        <f t="shared" si="71"/>
        <v>-5.6959994253702462E-5</v>
      </c>
      <c r="J593" s="1">
        <f t="shared" si="73"/>
        <v>-5.6959994253702462E-5</v>
      </c>
      <c r="O593" s="1">
        <f t="shared" ca="1" si="70"/>
        <v>7.2193098943210948E-3</v>
      </c>
      <c r="Q593" s="69">
        <f t="shared" si="67"/>
        <v>33965.217960000002</v>
      </c>
    </row>
    <row r="594" spans="1:25">
      <c r="A594" s="26" t="s">
        <v>159</v>
      </c>
      <c r="B594" s="26"/>
      <c r="C594" s="26">
        <v>48985.488579999997</v>
      </c>
      <c r="D594" s="26">
        <v>1E-4</v>
      </c>
      <c r="E594" s="1">
        <f t="shared" si="65"/>
        <v>58741.002651734409</v>
      </c>
      <c r="F594" s="1">
        <f t="shared" si="66"/>
        <v>58741</v>
      </c>
      <c r="G594" s="1">
        <f t="shared" si="71"/>
        <v>5.2151999989291653E-4</v>
      </c>
      <c r="J594" s="27">
        <f t="shared" si="73"/>
        <v>5.2151999989291653E-4</v>
      </c>
      <c r="O594" s="1">
        <f t="shared" ca="1" si="70"/>
        <v>7.2175614610900298E-3</v>
      </c>
      <c r="Q594" s="69">
        <f t="shared" si="67"/>
        <v>33966.988579999997</v>
      </c>
    </row>
    <row r="595" spans="1:25">
      <c r="A595" s="26" t="s">
        <v>159</v>
      </c>
      <c r="B595" s="26"/>
      <c r="C595" s="26">
        <v>48985.488819999999</v>
      </c>
      <c r="D595" s="26">
        <v>1.3999999999999999E-4</v>
      </c>
      <c r="E595" s="1">
        <f t="shared" si="65"/>
        <v>58741.00387204477</v>
      </c>
      <c r="F595" s="1">
        <f t="shared" si="66"/>
        <v>58741</v>
      </c>
      <c r="G595" s="1">
        <f t="shared" si="71"/>
        <v>7.6152000110596418E-4</v>
      </c>
      <c r="J595" s="27">
        <f t="shared" si="73"/>
        <v>7.6152000110596418E-4</v>
      </c>
      <c r="O595" s="1">
        <f t="shared" ca="1" si="70"/>
        <v>7.2175614610900298E-3</v>
      </c>
      <c r="Q595" s="69">
        <f t="shared" si="67"/>
        <v>33966.988819999999</v>
      </c>
      <c r="X595" s="27"/>
    </row>
    <row r="596" spans="1:25">
      <c r="A596" s="26" t="s">
        <v>159</v>
      </c>
      <c r="B596" s="26"/>
      <c r="C596" s="26">
        <v>48985.684730000001</v>
      </c>
      <c r="D596" s="26">
        <v>7.9000000000000001E-4</v>
      </c>
      <c r="E596" s="1">
        <f t="shared" si="65"/>
        <v>58742.000001220331</v>
      </c>
      <c r="F596" s="1">
        <f t="shared" si="66"/>
        <v>58742</v>
      </c>
      <c r="G596" s="1">
        <f t="shared" si="71"/>
        <v>2.4000473786145449E-7</v>
      </c>
      <c r="J596" s="27">
        <f t="shared" si="73"/>
        <v>2.4000473786145449E-7</v>
      </c>
      <c r="O596" s="1">
        <f t="shared" ca="1" si="70"/>
        <v>7.2173671907310236E-3</v>
      </c>
      <c r="Q596" s="69">
        <f t="shared" si="67"/>
        <v>33967.184730000001</v>
      </c>
    </row>
    <row r="597" spans="1:25">
      <c r="A597" s="26" t="s">
        <v>159</v>
      </c>
      <c r="B597" s="26"/>
      <c r="C597" s="26">
        <v>48985.685310000001</v>
      </c>
      <c r="D597" s="26">
        <v>2.9999999999999997E-4</v>
      </c>
      <c r="E597" s="1">
        <f t="shared" ref="E597:E660" si="74">+(C597-C$7)/C$8</f>
        <v>58742.002950303693</v>
      </c>
      <c r="F597" s="1">
        <f t="shared" ref="F597:F660" si="75">ROUND(2*E597,0)/2</f>
        <v>58742</v>
      </c>
      <c r="G597" s="1">
        <f t="shared" si="71"/>
        <v>5.8024000463774428E-4</v>
      </c>
      <c r="J597" s="1">
        <f t="shared" si="73"/>
        <v>5.8024000463774428E-4</v>
      </c>
      <c r="O597" s="1">
        <f t="shared" ca="1" si="70"/>
        <v>7.2173671907310236E-3</v>
      </c>
      <c r="Q597" s="69">
        <f t="shared" ref="Q597:Q660" si="76">+C597-15018.5</f>
        <v>33967.185310000001</v>
      </c>
    </row>
    <row r="598" spans="1:25">
      <c r="A598" s="31" t="s">
        <v>159</v>
      </c>
      <c r="B598" s="32" t="s">
        <v>45</v>
      </c>
      <c r="C598" s="31">
        <v>48985.685389999999</v>
      </c>
      <c r="D598" s="31">
        <v>3.5E-4</v>
      </c>
      <c r="E598" s="27">
        <f t="shared" si="74"/>
        <v>58742.003357073801</v>
      </c>
      <c r="F598" s="27">
        <f t="shared" si="75"/>
        <v>58742</v>
      </c>
      <c r="G598" s="27">
        <f t="shared" si="71"/>
        <v>6.6024000261677429E-4</v>
      </c>
      <c r="H598" s="27"/>
      <c r="I598" s="27"/>
      <c r="J598" s="1">
        <f t="shared" si="73"/>
        <v>6.6024000261677429E-4</v>
      </c>
      <c r="K598" s="27"/>
      <c r="L598" s="27"/>
      <c r="M598" s="27"/>
      <c r="N598" s="27"/>
      <c r="O598" s="27">
        <f t="shared" ca="1" si="70"/>
        <v>7.2173671907310236E-3</v>
      </c>
      <c r="P598" s="27"/>
      <c r="Q598" s="68">
        <f t="shared" si="76"/>
        <v>33967.185389999999</v>
      </c>
    </row>
    <row r="599" spans="1:25">
      <c r="A599" s="26" t="s">
        <v>159</v>
      </c>
      <c r="B599" s="26"/>
      <c r="C599" s="26">
        <v>48990.601909999998</v>
      </c>
      <c r="D599" s="26">
        <v>5.0000000000000002E-5</v>
      </c>
      <c r="E599" s="1">
        <f t="shared" si="74"/>
        <v>58767.002024901652</v>
      </c>
      <c r="F599" s="1">
        <f t="shared" si="75"/>
        <v>58767</v>
      </c>
      <c r="G599" s="1">
        <f t="shared" si="71"/>
        <v>3.9824000123189762E-4</v>
      </c>
      <c r="J599" s="27">
        <f t="shared" si="73"/>
        <v>3.9824000123189762E-4</v>
      </c>
      <c r="O599" s="1">
        <f t="shared" ca="1" si="70"/>
        <v>7.2125104317558447E-3</v>
      </c>
      <c r="Q599" s="69">
        <f t="shared" si="76"/>
        <v>33972.101909999998</v>
      </c>
      <c r="Y599" s="27"/>
    </row>
    <row r="600" spans="1:25">
      <c r="A600" s="27" t="s">
        <v>160</v>
      </c>
      <c r="B600" s="27"/>
      <c r="C600" s="26">
        <v>49032.69</v>
      </c>
      <c r="D600" s="26">
        <v>1E-3</v>
      </c>
      <c r="E600" s="1">
        <f t="shared" si="74"/>
        <v>58981.004242205599</v>
      </c>
      <c r="F600" s="1">
        <f t="shared" si="75"/>
        <v>58981</v>
      </c>
      <c r="G600" s="1">
        <f t="shared" si="71"/>
        <v>8.3432000246830285E-4</v>
      </c>
      <c r="J600" s="1">
        <f t="shared" si="73"/>
        <v>8.3432000246830285E-4</v>
      </c>
      <c r="O600" s="1">
        <f t="shared" ca="1" si="70"/>
        <v>7.1709365749283265E-3</v>
      </c>
      <c r="Q600" s="69">
        <f t="shared" si="76"/>
        <v>34014.19</v>
      </c>
      <c r="Y600" s="27"/>
    </row>
    <row r="601" spans="1:25">
      <c r="A601" s="23" t="s">
        <v>157</v>
      </c>
      <c r="B601" s="24" t="s">
        <v>45</v>
      </c>
      <c r="C601" s="25">
        <v>49058.846899999997</v>
      </c>
      <c r="D601" s="26"/>
      <c r="E601" s="27">
        <f t="shared" si="74"/>
        <v>59114.002308827192</v>
      </c>
      <c r="F601" s="27">
        <f t="shared" si="75"/>
        <v>59114</v>
      </c>
      <c r="G601" s="27">
        <f t="shared" si="71"/>
        <v>4.5408000005409122E-4</v>
      </c>
      <c r="H601" s="27"/>
      <c r="I601" s="27"/>
      <c r="J601" s="27">
        <f t="shared" si="73"/>
        <v>4.5408000005409122E-4</v>
      </c>
      <c r="L601" s="27"/>
      <c r="M601" s="27"/>
      <c r="O601" s="27">
        <f t="shared" ca="1" si="70"/>
        <v>7.1450986171803822E-3</v>
      </c>
      <c r="P601" s="27"/>
      <c r="Q601" s="68">
        <f t="shared" si="76"/>
        <v>34040.346899999997</v>
      </c>
      <c r="Y601" s="27"/>
    </row>
    <row r="602" spans="1:25">
      <c r="A602" s="23" t="s">
        <v>157</v>
      </c>
      <c r="B602" s="24" t="s">
        <v>45</v>
      </c>
      <c r="C602" s="25">
        <v>49059.830199999997</v>
      </c>
      <c r="D602" s="26"/>
      <c r="E602" s="27">
        <f t="shared" si="74"/>
        <v>59119.002022054257</v>
      </c>
      <c r="F602" s="27">
        <f t="shared" si="75"/>
        <v>59119</v>
      </c>
      <c r="G602" s="27">
        <f t="shared" si="71"/>
        <v>3.9767999987816438E-4</v>
      </c>
      <c r="H602" s="27"/>
      <c r="I602" s="27"/>
      <c r="J602" s="27">
        <f t="shared" si="73"/>
        <v>3.9767999987816438E-4</v>
      </c>
      <c r="L602" s="27"/>
      <c r="M602" s="27"/>
      <c r="N602" s="27"/>
      <c r="O602" s="27">
        <f t="shared" ca="1" si="70"/>
        <v>7.1441272653853475E-3</v>
      </c>
      <c r="P602" s="27"/>
      <c r="Q602" s="68">
        <f t="shared" si="76"/>
        <v>34041.330199999997</v>
      </c>
    </row>
    <row r="603" spans="1:25">
      <c r="A603" s="27" t="s">
        <v>89</v>
      </c>
      <c r="B603" s="27"/>
      <c r="C603" s="26">
        <v>49060.815000000002</v>
      </c>
      <c r="D603" s="26"/>
      <c r="E603" s="1">
        <f t="shared" si="74"/>
        <v>59124.009362221092</v>
      </c>
      <c r="F603" s="1">
        <f t="shared" si="75"/>
        <v>59124</v>
      </c>
      <c r="G603" s="1">
        <f t="shared" si="71"/>
        <v>1.841280005464796E-3</v>
      </c>
      <c r="I603" s="1">
        <f t="shared" ref="I603:I612" si="77">G603</f>
        <v>1.841280005464796E-3</v>
      </c>
      <c r="O603" s="1">
        <f t="shared" ca="1" si="70"/>
        <v>7.143155913590311E-3</v>
      </c>
      <c r="Q603" s="69">
        <f t="shared" si="76"/>
        <v>34042.315000000002</v>
      </c>
      <c r="Y603" s="27"/>
    </row>
    <row r="604" spans="1:25">
      <c r="A604" s="27" t="s">
        <v>89</v>
      </c>
      <c r="B604" s="27"/>
      <c r="C604" s="26">
        <v>49061.601999999999</v>
      </c>
      <c r="D604" s="26"/>
      <c r="E604" s="1">
        <f t="shared" si="74"/>
        <v>59128.010963268258</v>
      </c>
      <c r="F604" s="1">
        <f t="shared" si="75"/>
        <v>59128</v>
      </c>
      <c r="G604" s="1">
        <f t="shared" si="71"/>
        <v>2.1561600005952641E-3</v>
      </c>
      <c r="I604" s="1">
        <f t="shared" si="77"/>
        <v>2.1561600005952641E-3</v>
      </c>
      <c r="O604" s="1">
        <f t="shared" ca="1" si="70"/>
        <v>7.1423788321542826E-3</v>
      </c>
      <c r="Q604" s="69">
        <f t="shared" si="76"/>
        <v>34043.101999999999</v>
      </c>
    </row>
    <row r="605" spans="1:25">
      <c r="A605" s="27" t="s">
        <v>89</v>
      </c>
      <c r="B605" s="27"/>
      <c r="C605" s="26">
        <v>49129.648000000001</v>
      </c>
      <c r="D605" s="26"/>
      <c r="E605" s="1">
        <f t="shared" si="74"/>
        <v>59473.999457368678</v>
      </c>
      <c r="F605" s="1">
        <f t="shared" si="75"/>
        <v>59474</v>
      </c>
      <c r="G605" s="1">
        <f t="shared" si="71"/>
        <v>-1.0671999189071357E-4</v>
      </c>
      <c r="I605" s="1">
        <f t="shared" si="77"/>
        <v>-1.0671999189071357E-4</v>
      </c>
      <c r="O605" s="1">
        <f t="shared" ca="1" si="70"/>
        <v>7.075161287937828E-3</v>
      </c>
      <c r="Q605" s="69">
        <f t="shared" si="76"/>
        <v>34111.148000000001</v>
      </c>
    </row>
    <row r="606" spans="1:25">
      <c r="A606" s="27" t="s">
        <v>89</v>
      </c>
      <c r="B606" s="27"/>
      <c r="C606" s="26">
        <v>49153.644</v>
      </c>
      <c r="D606" s="26"/>
      <c r="E606" s="27">
        <f t="shared" si="74"/>
        <v>59596.01015460927</v>
      </c>
      <c r="F606" s="27">
        <f t="shared" si="75"/>
        <v>59596</v>
      </c>
      <c r="G606" s="27">
        <f t="shared" si="71"/>
        <v>1.9971200017607771E-3</v>
      </c>
      <c r="H606" s="27"/>
      <c r="I606" s="27">
        <f t="shared" si="77"/>
        <v>1.9971200017607771E-3</v>
      </c>
      <c r="J606" s="27"/>
      <c r="K606" s="27"/>
      <c r="L606" s="27"/>
      <c r="M606" s="27"/>
      <c r="N606" s="27"/>
      <c r="O606" s="27">
        <f t="shared" ca="1" si="70"/>
        <v>7.0514603041389613E-3</v>
      </c>
      <c r="P606" s="27"/>
      <c r="Q606" s="68">
        <f t="shared" si="76"/>
        <v>34135.144</v>
      </c>
      <c r="R606" s="27"/>
      <c r="S606" s="27"/>
      <c r="T606" s="27"/>
      <c r="U606" s="27"/>
      <c r="V606" s="27"/>
      <c r="W606" s="27"/>
    </row>
    <row r="607" spans="1:25">
      <c r="A607" s="27" t="s">
        <v>89</v>
      </c>
      <c r="B607" s="27"/>
      <c r="C607" s="26">
        <v>49164.656999999999</v>
      </c>
      <c r="D607" s="26"/>
      <c r="E607" s="27">
        <f t="shared" si="74"/>
        <v>59652.007146137461</v>
      </c>
      <c r="F607" s="27">
        <f t="shared" si="75"/>
        <v>59652</v>
      </c>
      <c r="G607" s="27">
        <f t="shared" si="71"/>
        <v>1.4054400016902946E-3</v>
      </c>
      <c r="H607" s="27"/>
      <c r="I607" s="27">
        <f t="shared" si="77"/>
        <v>1.4054400016902946E-3</v>
      </c>
      <c r="J607" s="27"/>
      <c r="K607" s="27"/>
      <c r="L607" s="27"/>
      <c r="M607" s="27"/>
      <c r="N607" s="27"/>
      <c r="O607" s="27">
        <f t="shared" ca="1" si="70"/>
        <v>7.0405811640345643E-3</v>
      </c>
      <c r="P607" s="27"/>
      <c r="Q607" s="68">
        <f t="shared" si="76"/>
        <v>34146.156999999999</v>
      </c>
      <c r="R607" s="27"/>
      <c r="S607" s="27"/>
      <c r="T607" s="27"/>
      <c r="U607" s="27"/>
      <c r="V607" s="27"/>
      <c r="W607" s="27"/>
    </row>
    <row r="608" spans="1:25">
      <c r="A608" s="27" t="s">
        <v>89</v>
      </c>
      <c r="B608" s="27"/>
      <c r="C608" s="26">
        <v>49188.65</v>
      </c>
      <c r="D608" s="26"/>
      <c r="E608" s="27">
        <f t="shared" si="74"/>
        <v>59774.002589498603</v>
      </c>
      <c r="F608" s="27">
        <f t="shared" si="75"/>
        <v>59774</v>
      </c>
      <c r="G608" s="27">
        <f t="shared" si="71"/>
        <v>5.0928000564454123E-4</v>
      </c>
      <c r="H608" s="27"/>
      <c r="I608" s="27">
        <f t="shared" si="77"/>
        <v>5.0928000564454123E-4</v>
      </c>
      <c r="J608" s="27"/>
      <c r="K608" s="27"/>
      <c r="L608" s="27"/>
      <c r="M608" s="27"/>
      <c r="N608" s="27"/>
      <c r="O608" s="27">
        <f t="shared" ca="1" si="70"/>
        <v>7.0168801802356975E-3</v>
      </c>
      <c r="P608" s="27"/>
      <c r="Q608" s="68">
        <f t="shared" si="76"/>
        <v>34170.15</v>
      </c>
      <c r="R608" s="27"/>
      <c r="S608" s="27"/>
      <c r="T608" s="27"/>
      <c r="U608" s="27"/>
      <c r="V608" s="27"/>
      <c r="W608" s="27"/>
    </row>
    <row r="609" spans="1:30">
      <c r="A609" s="27" t="s">
        <v>161</v>
      </c>
      <c r="B609" s="27"/>
      <c r="C609" s="26">
        <v>49202.415999999997</v>
      </c>
      <c r="D609" s="26">
        <v>2E-3</v>
      </c>
      <c r="E609" s="27">
        <f t="shared" si="74"/>
        <v>59843.997557752205</v>
      </c>
      <c r="F609" s="27">
        <f t="shared" si="75"/>
        <v>59844</v>
      </c>
      <c r="G609" s="27">
        <f t="shared" si="71"/>
        <v>-4.8031999904196709E-4</v>
      </c>
      <c r="H609" s="27"/>
      <c r="I609" s="27">
        <f t="shared" si="77"/>
        <v>-4.8031999904196709E-4</v>
      </c>
      <c r="K609" s="27"/>
      <c r="L609" s="27"/>
      <c r="M609" s="27"/>
      <c r="N609" s="27"/>
      <c r="O609" s="27">
        <f t="shared" ca="1" si="70"/>
        <v>7.0032812551052009E-3</v>
      </c>
      <c r="P609" s="27"/>
      <c r="Q609" s="68">
        <f t="shared" si="76"/>
        <v>34183.915999999997</v>
      </c>
      <c r="R609" s="27"/>
      <c r="S609" s="27"/>
      <c r="T609" s="27"/>
      <c r="U609" s="27"/>
      <c r="V609" s="27"/>
      <c r="W609" s="27"/>
    </row>
    <row r="610" spans="1:30">
      <c r="A610" s="27" t="s">
        <v>89</v>
      </c>
      <c r="B610" s="27"/>
      <c r="C610" s="26">
        <v>49224.642999999996</v>
      </c>
      <c r="D610" s="26"/>
      <c r="E610" s="27">
        <f t="shared" si="74"/>
        <v>59957.013550732976</v>
      </c>
      <c r="F610" s="27">
        <f t="shared" si="75"/>
        <v>59957</v>
      </c>
      <c r="G610" s="27">
        <f t="shared" si="71"/>
        <v>2.6650399959180504E-3</v>
      </c>
      <c r="H610" s="27"/>
      <c r="I610" s="27">
        <f t="shared" si="77"/>
        <v>2.6650399959180504E-3</v>
      </c>
      <c r="J610" s="27"/>
      <c r="K610" s="27"/>
      <c r="L610" s="27"/>
      <c r="M610" s="27"/>
      <c r="N610" s="27"/>
      <c r="O610" s="27">
        <f t="shared" ca="1" si="70"/>
        <v>6.9813287045373991E-3</v>
      </c>
      <c r="P610" s="27"/>
      <c r="Q610" s="68">
        <f t="shared" si="76"/>
        <v>34206.142999999996</v>
      </c>
      <c r="R610" s="27"/>
      <c r="S610" s="27"/>
      <c r="T610" s="27"/>
      <c r="U610" s="27"/>
      <c r="V610" s="27"/>
      <c r="W610" s="27"/>
    </row>
    <row r="611" spans="1:30">
      <c r="A611" s="27" t="s">
        <v>89</v>
      </c>
      <c r="B611" s="27"/>
      <c r="C611" s="26">
        <v>49237.622000000003</v>
      </c>
      <c r="D611" s="26"/>
      <c r="E611" s="27">
        <f t="shared" si="74"/>
        <v>60023.006917939449</v>
      </c>
      <c r="F611" s="27">
        <f t="shared" si="75"/>
        <v>60023</v>
      </c>
      <c r="G611" s="27">
        <f t="shared" si="71"/>
        <v>1.3605600033770315E-3</v>
      </c>
      <c r="H611" s="27"/>
      <c r="I611" s="27">
        <f t="shared" si="77"/>
        <v>1.3605600033770315E-3</v>
      </c>
      <c r="J611" s="27"/>
      <c r="K611" s="27"/>
      <c r="L611" s="27"/>
      <c r="M611" s="27"/>
      <c r="N611" s="27"/>
      <c r="O611" s="27">
        <f t="shared" ca="1" si="70"/>
        <v>6.968506860842931E-3</v>
      </c>
      <c r="P611" s="27"/>
      <c r="Q611" s="68">
        <f t="shared" si="76"/>
        <v>34219.122000000003</v>
      </c>
      <c r="R611" s="27"/>
      <c r="S611" s="27"/>
      <c r="T611" s="27"/>
      <c r="U611" s="27"/>
      <c r="V611" s="27"/>
      <c r="W611" s="27"/>
    </row>
    <row r="612" spans="1:30">
      <c r="A612" s="27" t="s">
        <v>89</v>
      </c>
      <c r="B612" s="27"/>
      <c r="C612" s="26">
        <v>49264.567999999999</v>
      </c>
      <c r="D612" s="26"/>
      <c r="E612" s="27">
        <f t="shared" si="74"/>
        <v>60160.017263323869</v>
      </c>
      <c r="F612" s="27">
        <f t="shared" si="75"/>
        <v>60160</v>
      </c>
      <c r="G612" s="27">
        <f t="shared" si="71"/>
        <v>3.3952000012504868E-3</v>
      </c>
      <c r="H612" s="27"/>
      <c r="I612" s="27">
        <f t="shared" si="77"/>
        <v>3.3952000012504868E-3</v>
      </c>
      <c r="J612" s="27"/>
      <c r="K612" s="27"/>
      <c r="L612" s="27"/>
      <c r="M612" s="27"/>
      <c r="N612" s="27"/>
      <c r="O612" s="27">
        <f t="shared" ca="1" si="70"/>
        <v>6.9418918216589583E-3</v>
      </c>
      <c r="P612" s="27"/>
      <c r="Q612" s="68">
        <f t="shared" si="76"/>
        <v>34246.067999999999</v>
      </c>
      <c r="R612" s="27"/>
      <c r="S612" s="27"/>
      <c r="T612" s="27"/>
      <c r="U612" s="27"/>
      <c r="V612" s="27"/>
      <c r="W612" s="27"/>
      <c r="Z612" s="27"/>
      <c r="AA612" s="27"/>
      <c r="AB612" s="27"/>
    </row>
    <row r="613" spans="1:30">
      <c r="A613" s="27" t="s">
        <v>162</v>
      </c>
      <c r="B613" s="27"/>
      <c r="C613" s="26">
        <v>49370.57</v>
      </c>
      <c r="D613" s="26"/>
      <c r="E613" s="27">
        <f t="shared" si="74"/>
        <v>60698.99784045745</v>
      </c>
      <c r="F613" s="27">
        <f t="shared" si="75"/>
        <v>60699</v>
      </c>
      <c r="G613" s="27">
        <f t="shared" si="71"/>
        <v>-4.2471999768167734E-4</v>
      </c>
      <c r="H613" s="27"/>
      <c r="I613" s="27"/>
      <c r="J613" s="27">
        <f>G613</f>
        <v>-4.2471999768167734E-4</v>
      </c>
      <c r="K613" s="27"/>
      <c r="L613" s="27"/>
      <c r="M613" s="27"/>
      <c r="N613" s="27"/>
      <c r="O613" s="27">
        <f t="shared" ca="1" si="70"/>
        <v>6.8371800981541324E-3</v>
      </c>
      <c r="P613" s="27"/>
      <c r="Q613" s="68">
        <f t="shared" si="76"/>
        <v>34352.07</v>
      </c>
      <c r="R613" s="27"/>
      <c r="S613" s="27"/>
      <c r="T613" s="27"/>
      <c r="U613" s="27"/>
      <c r="V613" s="27"/>
      <c r="W613" s="27"/>
      <c r="Z613" s="27"/>
      <c r="AA613" s="27"/>
      <c r="AB613" s="27"/>
    </row>
    <row r="614" spans="1:30">
      <c r="A614" s="27" t="s">
        <v>89</v>
      </c>
      <c r="B614" s="27"/>
      <c r="C614" s="26">
        <v>49420.723299999998</v>
      </c>
      <c r="D614" s="26"/>
      <c r="E614" s="27">
        <f t="shared" si="74"/>
        <v>60954.008638170257</v>
      </c>
      <c r="F614" s="27">
        <f t="shared" si="75"/>
        <v>60954</v>
      </c>
      <c r="G614" s="27">
        <f t="shared" si="71"/>
        <v>1.698879998002667E-3</v>
      </c>
      <c r="H614" s="27"/>
      <c r="I614" s="27"/>
      <c r="J614" s="27">
        <f>G614</f>
        <v>1.698879998002667E-3</v>
      </c>
      <c r="K614" s="27"/>
      <c r="L614" s="27"/>
      <c r="M614" s="27"/>
      <c r="N614" s="27"/>
      <c r="O614" s="27">
        <f t="shared" ca="1" si="70"/>
        <v>6.7876411566073231E-3</v>
      </c>
      <c r="P614" s="27"/>
      <c r="Q614" s="68">
        <f t="shared" si="76"/>
        <v>34402.223299999998</v>
      </c>
      <c r="Z614" s="27"/>
      <c r="AA614" s="27"/>
      <c r="AB614" s="27"/>
    </row>
    <row r="615" spans="1:30">
      <c r="A615" s="27" t="s">
        <v>89</v>
      </c>
      <c r="B615" s="27"/>
      <c r="C615" s="26">
        <v>49460.648999999998</v>
      </c>
      <c r="D615" s="26"/>
      <c r="E615" s="27">
        <f t="shared" si="74"/>
        <v>61157.015909999674</v>
      </c>
      <c r="F615" s="27">
        <f t="shared" si="75"/>
        <v>61157</v>
      </c>
      <c r="G615" s="27">
        <f t="shared" si="71"/>
        <v>3.1290400002035312E-3</v>
      </c>
      <c r="H615" s="27"/>
      <c r="I615" s="27">
        <f t="shared" ref="I615:I620" si="78">G615</f>
        <v>3.1290400002035312E-3</v>
      </c>
      <c r="J615" s="27"/>
      <c r="K615" s="27"/>
      <c r="L615" s="27"/>
      <c r="M615" s="27"/>
      <c r="N615" s="27"/>
      <c r="O615" s="27">
        <f t="shared" ca="1" si="70"/>
        <v>6.7482042737288823E-3</v>
      </c>
      <c r="P615" s="27"/>
      <c r="Q615" s="68">
        <f t="shared" si="76"/>
        <v>34442.148999999998</v>
      </c>
      <c r="R615" s="27"/>
      <c r="S615" s="27"/>
      <c r="T615" s="27"/>
      <c r="U615" s="27"/>
      <c r="V615" s="27"/>
      <c r="W615" s="27"/>
      <c r="Z615" s="27"/>
      <c r="AA615" s="27"/>
      <c r="AB615" s="27"/>
    </row>
    <row r="616" spans="1:30">
      <c r="A616" s="27" t="s">
        <v>89</v>
      </c>
      <c r="B616" s="27"/>
      <c r="C616" s="26">
        <v>49508.832000000002</v>
      </c>
      <c r="D616" s="26"/>
      <c r="E616" s="27">
        <f t="shared" si="74"/>
        <v>61402.008468140368</v>
      </c>
      <c r="F616" s="27">
        <f t="shared" si="75"/>
        <v>61402</v>
      </c>
      <c r="G616" s="27">
        <f t="shared" si="71"/>
        <v>1.6654400023980998E-3</v>
      </c>
      <c r="H616" s="27"/>
      <c r="I616" s="27">
        <f t="shared" si="78"/>
        <v>1.6654400023980998E-3</v>
      </c>
      <c r="J616" s="27"/>
      <c r="K616" s="27"/>
      <c r="L616" s="27"/>
      <c r="M616" s="27"/>
      <c r="N616" s="27"/>
      <c r="O616" s="27">
        <f t="shared" ref="O616:O679" ca="1" si="79">+C$11+C$12*F616</f>
        <v>6.7006080357721425E-3</v>
      </c>
      <c r="P616" s="27"/>
      <c r="Q616" s="68">
        <f t="shared" si="76"/>
        <v>34490.332000000002</v>
      </c>
      <c r="R616" s="27"/>
      <c r="S616" s="27"/>
      <c r="T616" s="27"/>
      <c r="U616" s="27"/>
      <c r="V616" s="27"/>
      <c r="W616" s="27"/>
      <c r="Z616" s="27"/>
      <c r="AA616" s="27"/>
      <c r="AB616" s="27"/>
    </row>
    <row r="617" spans="1:30">
      <c r="A617" s="27" t="s">
        <v>163</v>
      </c>
      <c r="B617" s="27"/>
      <c r="C617" s="26">
        <v>49743.656000000003</v>
      </c>
      <c r="D617" s="26">
        <v>2E-3</v>
      </c>
      <c r="E617" s="27">
        <f t="shared" si="74"/>
        <v>62596.000798896544</v>
      </c>
      <c r="F617" s="27">
        <f t="shared" si="75"/>
        <v>62596</v>
      </c>
      <c r="G617" s="27">
        <f t="shared" si="71"/>
        <v>1.571200045873411E-4</v>
      </c>
      <c r="H617" s="27"/>
      <c r="I617" s="27">
        <f t="shared" si="78"/>
        <v>1.571200045873411E-4</v>
      </c>
      <c r="K617" s="27"/>
      <c r="L617" s="27"/>
      <c r="M617" s="27"/>
      <c r="N617" s="27"/>
      <c r="O617" s="27">
        <f t="shared" ca="1" si="79"/>
        <v>6.4686492271176683E-3</v>
      </c>
      <c r="P617" s="27"/>
      <c r="Q617" s="68">
        <f t="shared" si="76"/>
        <v>34725.156000000003</v>
      </c>
      <c r="R617" s="27"/>
      <c r="S617" s="27"/>
      <c r="T617" s="27"/>
      <c r="U617" s="27"/>
      <c r="V617" s="27"/>
      <c r="W617" s="27"/>
      <c r="Z617" s="27"/>
      <c r="AA617" s="27"/>
      <c r="AB617" s="27"/>
    </row>
    <row r="618" spans="1:30">
      <c r="A618" s="27" t="s">
        <v>164</v>
      </c>
      <c r="B618" s="27"/>
      <c r="C618" s="26">
        <v>49754.67</v>
      </c>
      <c r="D618" s="26"/>
      <c r="E618" s="27">
        <f t="shared" si="74"/>
        <v>62652.002875051207</v>
      </c>
      <c r="F618" s="27">
        <f t="shared" si="75"/>
        <v>62652</v>
      </c>
      <c r="G618" s="27">
        <f t="shared" si="71"/>
        <v>5.6544000108260661E-4</v>
      </c>
      <c r="H618" s="27"/>
      <c r="I618" s="27">
        <f t="shared" si="78"/>
        <v>5.6544000108260661E-4</v>
      </c>
      <c r="J618" s="27"/>
      <c r="K618" s="27"/>
      <c r="L618" s="27"/>
      <c r="M618" s="27"/>
      <c r="N618" s="27"/>
      <c r="O618" s="27">
        <f t="shared" ca="1" si="79"/>
        <v>6.4577700870132714E-3</v>
      </c>
      <c r="P618" s="27"/>
      <c r="Q618" s="68">
        <f t="shared" si="76"/>
        <v>34736.17</v>
      </c>
      <c r="R618" s="27"/>
      <c r="S618" s="27"/>
      <c r="T618" s="27"/>
      <c r="U618" s="27"/>
      <c r="V618" s="27"/>
      <c r="W618" s="27"/>
      <c r="Z618" s="27"/>
      <c r="AA618" s="27"/>
      <c r="AB618" s="27"/>
    </row>
    <row r="619" spans="1:30">
      <c r="A619" s="27" t="s">
        <v>164</v>
      </c>
      <c r="B619" s="27"/>
      <c r="C619" s="26">
        <v>49779.650999999998</v>
      </c>
      <c r="D619" s="26"/>
      <c r="E619" s="27">
        <f t="shared" si="74"/>
        <v>62779.021929383896</v>
      </c>
      <c r="F619" s="27">
        <f t="shared" si="75"/>
        <v>62779</v>
      </c>
      <c r="G619" s="27">
        <f t="shared" ref="G619:G682" si="80">+C619-(C$7+F619*C$8)</f>
        <v>4.3128800025442615E-3</v>
      </c>
      <c r="H619" s="27"/>
      <c r="I619" s="27">
        <f t="shared" si="78"/>
        <v>4.3128800025442615E-3</v>
      </c>
      <c r="J619" s="27"/>
      <c r="K619" s="27"/>
      <c r="L619" s="27"/>
      <c r="M619" s="27"/>
      <c r="N619" s="27"/>
      <c r="O619" s="27">
        <f t="shared" ca="1" si="79"/>
        <v>6.4330977514193699E-3</v>
      </c>
      <c r="P619" s="27"/>
      <c r="Q619" s="68">
        <f t="shared" si="76"/>
        <v>34761.150999999998</v>
      </c>
      <c r="R619" s="27"/>
      <c r="S619" s="27"/>
      <c r="T619" s="27"/>
      <c r="U619" s="27"/>
      <c r="V619" s="27"/>
      <c r="W619" s="27"/>
      <c r="Z619" s="27"/>
      <c r="AA619" s="27"/>
      <c r="AB619" s="27"/>
    </row>
    <row r="620" spans="1:30">
      <c r="A620" s="27" t="s">
        <v>165</v>
      </c>
      <c r="B620" s="27"/>
      <c r="C620" s="26">
        <v>49841.402999999998</v>
      </c>
      <c r="D620" s="26">
        <v>2E-3</v>
      </c>
      <c r="E620" s="27">
        <f t="shared" si="74"/>
        <v>63093.007784359776</v>
      </c>
      <c r="F620" s="27">
        <f t="shared" si="75"/>
        <v>63093</v>
      </c>
      <c r="G620" s="27">
        <f t="shared" si="80"/>
        <v>1.5309600057662465E-3</v>
      </c>
      <c r="H620" s="27"/>
      <c r="I620" s="27">
        <f t="shared" si="78"/>
        <v>1.5309600057662465E-3</v>
      </c>
      <c r="K620" s="27"/>
      <c r="L620" s="27"/>
      <c r="M620" s="27"/>
      <c r="N620" s="27"/>
      <c r="O620" s="27">
        <f t="shared" ca="1" si="79"/>
        <v>6.3720968586911415E-3</v>
      </c>
      <c r="P620" s="27"/>
      <c r="Q620" s="68">
        <f t="shared" si="76"/>
        <v>34822.902999999998</v>
      </c>
      <c r="R620" s="27"/>
      <c r="S620" s="27"/>
      <c r="T620" s="27"/>
      <c r="U620" s="27"/>
      <c r="V620" s="27"/>
      <c r="W620" s="27"/>
      <c r="Z620" s="27"/>
      <c r="AA620" s="27"/>
      <c r="AB620" s="27"/>
    </row>
    <row r="621" spans="1:30">
      <c r="A621" s="27" t="s">
        <v>89</v>
      </c>
      <c r="B621" s="27"/>
      <c r="C621" s="26">
        <v>49867.756099999999</v>
      </c>
      <c r="D621" s="26"/>
      <c r="E621" s="27">
        <f t="shared" si="74"/>
        <v>63227.003454698628</v>
      </c>
      <c r="F621" s="27">
        <f t="shared" si="75"/>
        <v>63227</v>
      </c>
      <c r="G621" s="27">
        <f t="shared" si="80"/>
        <v>6.7944000329589471E-4</v>
      </c>
      <c r="H621" s="27"/>
      <c r="I621" s="27"/>
      <c r="J621" s="27">
        <f>G621</f>
        <v>6.7944000329589471E-4</v>
      </c>
      <c r="K621" s="27"/>
      <c r="L621" s="27"/>
      <c r="M621" s="27"/>
      <c r="N621" s="27"/>
      <c r="O621" s="27">
        <f t="shared" ca="1" si="79"/>
        <v>6.3460646305841893E-3</v>
      </c>
      <c r="P621" s="27"/>
      <c r="Q621" s="68">
        <f t="shared" si="76"/>
        <v>34849.256099999999</v>
      </c>
      <c r="Z621" s="27"/>
      <c r="AA621" s="27"/>
      <c r="AB621" s="27"/>
    </row>
    <row r="622" spans="1:30">
      <c r="A622" s="27" t="s">
        <v>166</v>
      </c>
      <c r="B622" s="27"/>
      <c r="C622" s="26">
        <v>50073.671000000002</v>
      </c>
      <c r="D622" s="26">
        <v>2E-3</v>
      </c>
      <c r="E622" s="27">
        <f t="shared" si="74"/>
        <v>64274.003809808964</v>
      </c>
      <c r="F622" s="27">
        <f t="shared" si="75"/>
        <v>64274</v>
      </c>
      <c r="G622" s="27">
        <f t="shared" si="80"/>
        <v>7.4928000685758889E-4</v>
      </c>
      <c r="H622" s="27"/>
      <c r="I622" s="27">
        <f>G622</f>
        <v>7.4928000685758889E-4</v>
      </c>
      <c r="K622" s="27"/>
      <c r="L622" s="27"/>
      <c r="M622" s="27"/>
      <c r="N622" s="27"/>
      <c r="O622" s="27">
        <f t="shared" ca="1" si="79"/>
        <v>6.142663564703759E-3</v>
      </c>
      <c r="P622" s="27"/>
      <c r="Q622" s="68">
        <f t="shared" si="76"/>
        <v>35055.171000000002</v>
      </c>
      <c r="R622" s="27"/>
      <c r="S622" s="27"/>
      <c r="T622" s="27"/>
      <c r="U622" s="27"/>
      <c r="V622" s="27"/>
      <c r="W622" s="27"/>
      <c r="Z622" s="27"/>
      <c r="AA622" s="27"/>
      <c r="AB622" s="27"/>
    </row>
    <row r="623" spans="1:30">
      <c r="A623" s="27" t="s">
        <v>164</v>
      </c>
      <c r="B623" s="27"/>
      <c r="C623" s="26">
        <v>50152.733999999997</v>
      </c>
      <c r="D623" s="26"/>
      <c r="E623" s="27">
        <f t="shared" si="74"/>
        <v>64676.009633943497</v>
      </c>
      <c r="F623" s="27">
        <f t="shared" si="75"/>
        <v>64676</v>
      </c>
      <c r="G623" s="27">
        <f t="shared" si="80"/>
        <v>1.8947200005641207E-3</v>
      </c>
      <c r="H623" s="27"/>
      <c r="I623" s="27">
        <f>G623</f>
        <v>1.8947200005641207E-3</v>
      </c>
      <c r="J623" s="27"/>
      <c r="K623" s="27"/>
      <c r="L623" s="27"/>
      <c r="M623" s="27"/>
      <c r="N623" s="27"/>
      <c r="O623" s="27">
        <f t="shared" ca="1" si="79"/>
        <v>6.0645668803829041E-3</v>
      </c>
      <c r="P623" s="27"/>
      <c r="Q623" s="68">
        <f t="shared" si="76"/>
        <v>35134.233999999997</v>
      </c>
      <c r="R623" s="27"/>
      <c r="S623" s="27"/>
      <c r="T623" s="27"/>
      <c r="U623" s="27"/>
      <c r="V623" s="27"/>
      <c r="W623" s="27"/>
      <c r="Z623" s="27"/>
      <c r="AA623" s="27"/>
      <c r="AB623" s="27"/>
    </row>
    <row r="624" spans="1:30" s="27" customFormat="1">
      <c r="A624" s="27" t="s">
        <v>164</v>
      </c>
      <c r="C624" s="26">
        <v>50183.614999999998</v>
      </c>
      <c r="D624" s="26"/>
      <c r="E624" s="27">
        <f t="shared" si="74"/>
        <v>64833.027984563894</v>
      </c>
      <c r="F624" s="27">
        <f t="shared" si="75"/>
        <v>64833</v>
      </c>
      <c r="G624" s="27">
        <f t="shared" si="80"/>
        <v>5.5037600031937473E-3</v>
      </c>
      <c r="I624" s="27">
        <f>G624</f>
        <v>5.5037600031937473E-3</v>
      </c>
      <c r="O624" s="27">
        <f t="shared" ca="1" si="79"/>
        <v>6.0340664340187908E-3</v>
      </c>
      <c r="Q624" s="68">
        <f t="shared" si="76"/>
        <v>35165.114999999998</v>
      </c>
      <c r="X624" s="1"/>
      <c r="Y624" s="1"/>
      <c r="AC624" s="1"/>
      <c r="AD624" s="1"/>
    </row>
    <row r="625" spans="1:30" s="27" customFormat="1">
      <c r="A625" s="27" t="s">
        <v>167</v>
      </c>
      <c r="C625" s="26">
        <v>50194.623</v>
      </c>
      <c r="D625" s="26">
        <v>2E-3</v>
      </c>
      <c r="E625" s="27">
        <f t="shared" si="74"/>
        <v>64888.999552959649</v>
      </c>
      <c r="F625" s="27">
        <f t="shared" si="75"/>
        <v>64889</v>
      </c>
      <c r="G625" s="27">
        <f t="shared" si="80"/>
        <v>-8.7920001533348113E-5</v>
      </c>
      <c r="I625" s="27">
        <f>G625</f>
        <v>-8.7920001533348113E-5</v>
      </c>
      <c r="J625" s="1"/>
      <c r="O625" s="27">
        <f t="shared" ca="1" si="79"/>
        <v>6.0231872939143939E-3</v>
      </c>
      <c r="Q625" s="68">
        <f t="shared" si="76"/>
        <v>35176.123</v>
      </c>
      <c r="X625" s="1"/>
      <c r="Y625" s="1"/>
      <c r="AC625" s="1"/>
      <c r="AD625" s="1"/>
    </row>
    <row r="626" spans="1:30" s="27" customFormat="1">
      <c r="A626" s="23" t="s">
        <v>168</v>
      </c>
      <c r="B626" s="24" t="s">
        <v>45</v>
      </c>
      <c r="C626" s="25">
        <v>50242.421199999997</v>
      </c>
      <c r="D626" s="26"/>
      <c r="E626" s="27">
        <f t="shared" si="74"/>
        <v>65132.035546827174</v>
      </c>
      <c r="F626" s="27">
        <f t="shared" si="75"/>
        <v>65132</v>
      </c>
      <c r="G626" s="27">
        <f t="shared" si="80"/>
        <v>6.9910399979562499E-3</v>
      </c>
      <c r="J626" s="27">
        <f>G626</f>
        <v>6.9910399979562499E-3</v>
      </c>
      <c r="K626" s="1"/>
      <c r="O626" s="27">
        <f t="shared" ca="1" si="79"/>
        <v>5.9759795966756683E-3</v>
      </c>
      <c r="Q626" s="68">
        <f t="shared" si="76"/>
        <v>35223.921199999997</v>
      </c>
      <c r="R626" s="1"/>
      <c r="S626" s="1"/>
      <c r="T626" s="1"/>
      <c r="U626" s="1"/>
      <c r="V626" s="1"/>
      <c r="W626" s="1"/>
      <c r="X626" s="1"/>
      <c r="Y626" s="1"/>
      <c r="AC626" s="1"/>
      <c r="AD626" s="1"/>
    </row>
    <row r="627" spans="1:30" s="27" customFormat="1">
      <c r="A627" s="27" t="s">
        <v>164</v>
      </c>
      <c r="C627" s="26">
        <v>50249.694000000003</v>
      </c>
      <c r="D627" s="26"/>
      <c r="E627" s="27">
        <f t="shared" si="74"/>
        <v>65169.015018359598</v>
      </c>
      <c r="F627" s="27">
        <f t="shared" si="75"/>
        <v>65169</v>
      </c>
      <c r="G627" s="27">
        <f t="shared" si="80"/>
        <v>2.9536800066125579E-3</v>
      </c>
      <c r="I627" s="27">
        <f t="shared" ref="I627:I634" si="81">G627</f>
        <v>2.9536800066125579E-3</v>
      </c>
      <c r="O627" s="27">
        <f t="shared" ca="1" si="79"/>
        <v>5.9687915933924057E-3</v>
      </c>
      <c r="Q627" s="68">
        <f t="shared" si="76"/>
        <v>35231.194000000003</v>
      </c>
      <c r="X627" s="1"/>
      <c r="Y627" s="1"/>
      <c r="AC627" s="1"/>
      <c r="AD627" s="1"/>
    </row>
    <row r="628" spans="1:30" s="27" customFormat="1">
      <c r="A628" s="27" t="s">
        <v>169</v>
      </c>
      <c r="C628" s="26">
        <v>50486.680999999997</v>
      </c>
      <c r="D628" s="26">
        <v>1E-3</v>
      </c>
      <c r="E628" s="27">
        <f t="shared" si="74"/>
        <v>66374.005396212393</v>
      </c>
      <c r="F628" s="27">
        <f t="shared" si="75"/>
        <v>66374</v>
      </c>
      <c r="G628" s="27">
        <f t="shared" si="80"/>
        <v>1.0612799960654229E-3</v>
      </c>
      <c r="I628" s="27">
        <f t="shared" si="81"/>
        <v>1.0612799960654229E-3</v>
      </c>
      <c r="J628" s="1"/>
      <c r="O628" s="27">
        <f t="shared" ca="1" si="79"/>
        <v>5.7346958107888524E-3</v>
      </c>
      <c r="Q628" s="68">
        <f t="shared" si="76"/>
        <v>35468.180999999997</v>
      </c>
      <c r="X628" s="1"/>
      <c r="Y628" s="1"/>
      <c r="AC628" s="1"/>
      <c r="AD628" s="1"/>
    </row>
    <row r="629" spans="1:30" s="27" customFormat="1">
      <c r="A629" s="27" t="s">
        <v>170</v>
      </c>
      <c r="C629" s="26">
        <v>50551.582999999999</v>
      </c>
      <c r="D629" s="26">
        <v>2E-3</v>
      </c>
      <c r="E629" s="27">
        <f t="shared" si="74"/>
        <v>66704.007824630025</v>
      </c>
      <c r="F629" s="27">
        <f t="shared" si="75"/>
        <v>66704</v>
      </c>
      <c r="G629" s="27">
        <f t="shared" si="80"/>
        <v>1.538880002044607E-3</v>
      </c>
      <c r="I629" s="27">
        <f t="shared" si="81"/>
        <v>1.538880002044607E-3</v>
      </c>
      <c r="J629" s="1"/>
      <c r="O629" s="27">
        <f t="shared" ca="1" si="79"/>
        <v>5.6705865923165101E-3</v>
      </c>
      <c r="Q629" s="68">
        <f t="shared" si="76"/>
        <v>35533.082999999999</v>
      </c>
      <c r="X629" s="1"/>
      <c r="Y629" s="1"/>
      <c r="AC629" s="1"/>
      <c r="AD629" s="1"/>
    </row>
    <row r="630" spans="1:30" s="27" customFormat="1">
      <c r="A630" s="27" t="s">
        <v>164</v>
      </c>
      <c r="C630" s="26">
        <v>50631.63</v>
      </c>
      <c r="D630" s="26"/>
      <c r="E630" s="27">
        <f t="shared" si="74"/>
        <v>67111.016921230184</v>
      </c>
      <c r="F630" s="27">
        <f t="shared" si="75"/>
        <v>67111</v>
      </c>
      <c r="G630" s="27">
        <f t="shared" si="80"/>
        <v>3.3279199997195974E-3</v>
      </c>
      <c r="I630" s="27">
        <f t="shared" si="81"/>
        <v>3.3279199997195974E-3</v>
      </c>
      <c r="O630" s="27">
        <f t="shared" ca="1" si="79"/>
        <v>5.5915185562006222E-3</v>
      </c>
      <c r="Q630" s="68">
        <f t="shared" si="76"/>
        <v>35613.129999999997</v>
      </c>
      <c r="X630" s="1"/>
      <c r="Y630" s="1"/>
      <c r="AC630" s="1"/>
      <c r="AD630" s="1"/>
    </row>
    <row r="631" spans="1:30" s="27" customFormat="1">
      <c r="A631" s="27" t="s">
        <v>164</v>
      </c>
      <c r="C631" s="26">
        <v>50668.603999999999</v>
      </c>
      <c r="D631" s="26"/>
      <c r="E631" s="27">
        <f t="shared" si="74"/>
        <v>67299.015901050734</v>
      </c>
      <c r="F631" s="27">
        <f t="shared" si="75"/>
        <v>67299</v>
      </c>
      <c r="G631" s="27">
        <f t="shared" si="80"/>
        <v>3.1272800042643212E-3</v>
      </c>
      <c r="I631" s="27">
        <f t="shared" si="81"/>
        <v>3.1272800042643212E-3</v>
      </c>
      <c r="O631" s="27">
        <f t="shared" ca="1" si="79"/>
        <v>5.5549957287072873E-3</v>
      </c>
      <c r="Q631" s="68">
        <f t="shared" si="76"/>
        <v>35650.103999999999</v>
      </c>
      <c r="X631" s="1"/>
      <c r="Y631" s="1"/>
      <c r="AC631" s="1"/>
      <c r="AD631" s="1"/>
    </row>
    <row r="632" spans="1:30" s="27" customFormat="1">
      <c r="A632" s="27" t="s">
        <v>164</v>
      </c>
      <c r="C632" s="26">
        <v>50670.569000000003</v>
      </c>
      <c r="D632" s="26"/>
      <c r="E632" s="27">
        <f t="shared" si="74"/>
        <v>67309.007192102508</v>
      </c>
      <c r="F632" s="27">
        <f t="shared" si="75"/>
        <v>67309</v>
      </c>
      <c r="G632" s="27">
        <f t="shared" si="80"/>
        <v>1.4144800079520792E-3</v>
      </c>
      <c r="I632" s="27">
        <f t="shared" si="81"/>
        <v>1.4144800079520792E-3</v>
      </c>
      <c r="O632" s="27">
        <f t="shared" ca="1" si="79"/>
        <v>5.5530530251172161E-3</v>
      </c>
      <c r="Q632" s="68">
        <f t="shared" si="76"/>
        <v>35652.069000000003</v>
      </c>
      <c r="X632" s="1"/>
      <c r="Y632" s="1"/>
      <c r="AC632" s="1"/>
      <c r="AD632" s="1"/>
    </row>
    <row r="633" spans="1:30" s="27" customFormat="1">
      <c r="A633" s="27" t="s">
        <v>171</v>
      </c>
      <c r="C633" s="26">
        <v>50759.659</v>
      </c>
      <c r="D633" s="26">
        <v>2E-3</v>
      </c>
      <c r="E633" s="27">
        <f t="shared" si="74"/>
        <v>67761.99656604667</v>
      </c>
      <c r="F633" s="27">
        <f t="shared" si="75"/>
        <v>67762</v>
      </c>
      <c r="G633" s="27">
        <f t="shared" si="80"/>
        <v>-6.7535999551182613E-4</v>
      </c>
      <c r="I633" s="27">
        <f t="shared" si="81"/>
        <v>-6.7535999551182613E-4</v>
      </c>
      <c r="J633" s="1"/>
      <c r="O633" s="27">
        <f t="shared" ca="1" si="79"/>
        <v>5.4650485524870007E-3</v>
      </c>
      <c r="Q633" s="68">
        <f t="shared" si="76"/>
        <v>35741.159</v>
      </c>
      <c r="X633" s="1"/>
      <c r="Y633" s="1"/>
      <c r="AC633" s="1"/>
      <c r="AD633" s="1"/>
    </row>
    <row r="634" spans="1:30" s="27" customFormat="1">
      <c r="A634" s="27" t="s">
        <v>172</v>
      </c>
      <c r="C634" s="26">
        <v>50821.612999999998</v>
      </c>
      <c r="D634" s="26">
        <v>2E-3</v>
      </c>
      <c r="E634" s="27">
        <f t="shared" si="74"/>
        <v>68077.009515573402</v>
      </c>
      <c r="F634" s="27">
        <f t="shared" si="75"/>
        <v>68077</v>
      </c>
      <c r="G634" s="27">
        <f t="shared" si="80"/>
        <v>1.8714399993768893E-3</v>
      </c>
      <c r="I634" s="27">
        <f t="shared" si="81"/>
        <v>1.8714399993768893E-3</v>
      </c>
      <c r="J634" s="1"/>
      <c r="O634" s="27">
        <f t="shared" ca="1" si="79"/>
        <v>5.403853389399766E-3</v>
      </c>
      <c r="Q634" s="68">
        <f t="shared" si="76"/>
        <v>35803.112999999998</v>
      </c>
      <c r="X634" s="1"/>
      <c r="Y634" s="1"/>
      <c r="AC634" s="1"/>
      <c r="AD634" s="1"/>
    </row>
    <row r="635" spans="1:30" s="27" customFormat="1">
      <c r="A635" s="23" t="s">
        <v>168</v>
      </c>
      <c r="B635" s="24" t="s">
        <v>45</v>
      </c>
      <c r="C635" s="25">
        <v>50865.4732</v>
      </c>
      <c r="D635" s="26"/>
      <c r="E635" s="27">
        <f t="shared" si="74"/>
        <v>68300.022250325535</v>
      </c>
      <c r="F635" s="27">
        <f t="shared" si="75"/>
        <v>68300</v>
      </c>
      <c r="G635" s="27">
        <f t="shared" si="80"/>
        <v>4.376000004413072E-3</v>
      </c>
      <c r="J635" s="27">
        <f>G635</f>
        <v>4.376000004413072E-3</v>
      </c>
      <c r="K635" s="1"/>
      <c r="N635" s="1"/>
      <c r="O635" s="27">
        <f t="shared" ca="1" si="79"/>
        <v>5.3605310993411828E-3</v>
      </c>
      <c r="Q635" s="68">
        <f t="shared" si="76"/>
        <v>35846.9732</v>
      </c>
      <c r="R635" s="1"/>
      <c r="S635" s="1"/>
      <c r="T635" s="1"/>
      <c r="U635" s="1"/>
      <c r="V635" s="1"/>
      <c r="W635" s="1"/>
      <c r="X635" s="1"/>
      <c r="Y635" s="1"/>
      <c r="AC635" s="1"/>
      <c r="AD635" s="1"/>
    </row>
    <row r="636" spans="1:30" s="27" customFormat="1">
      <c r="A636" s="23" t="s">
        <v>168</v>
      </c>
      <c r="B636" s="24" t="s">
        <v>45</v>
      </c>
      <c r="C636" s="25">
        <v>50865.4781</v>
      </c>
      <c r="D636" s="26"/>
      <c r="E636" s="27">
        <f t="shared" si="74"/>
        <v>68300.047164995325</v>
      </c>
      <c r="F636" s="27">
        <f t="shared" si="75"/>
        <v>68300</v>
      </c>
      <c r="G636" s="27">
        <f t="shared" si="80"/>
        <v>9.2760000043199398E-3</v>
      </c>
      <c r="J636" s="27">
        <f>G636</f>
        <v>9.2760000043199398E-3</v>
      </c>
      <c r="K636" s="1"/>
      <c r="O636" s="27">
        <f t="shared" ca="1" si="79"/>
        <v>5.3605310993411828E-3</v>
      </c>
      <c r="Q636" s="68">
        <f t="shared" si="76"/>
        <v>35846.9781</v>
      </c>
      <c r="X636" s="1"/>
      <c r="Y636" s="1"/>
      <c r="AC636" s="1"/>
      <c r="AD636" s="1"/>
    </row>
    <row r="637" spans="1:30" s="27" customFormat="1">
      <c r="A637" s="27" t="s">
        <v>173</v>
      </c>
      <c r="C637" s="26">
        <v>50952.398999999998</v>
      </c>
      <c r="D637" s="26">
        <v>2E-3</v>
      </c>
      <c r="E637" s="27">
        <f t="shared" si="74"/>
        <v>68742.007475621256</v>
      </c>
      <c r="F637" s="27">
        <f t="shared" si="75"/>
        <v>68742</v>
      </c>
      <c r="G637" s="27">
        <f t="shared" si="80"/>
        <v>1.4702400003443472E-3</v>
      </c>
      <c r="I637" s="27">
        <f>G637</f>
        <v>1.4702400003443472E-3</v>
      </c>
      <c r="J637" s="1"/>
      <c r="O637" s="27">
        <f t="shared" ca="1" si="79"/>
        <v>5.2746636006600449E-3</v>
      </c>
      <c r="Q637" s="68">
        <f t="shared" si="76"/>
        <v>35933.898999999998</v>
      </c>
      <c r="X637" s="1"/>
      <c r="Y637" s="1"/>
      <c r="Z637" s="1"/>
      <c r="AA637" s="1"/>
      <c r="AB637" s="1"/>
      <c r="AC637" s="1"/>
      <c r="AD637" s="1"/>
    </row>
    <row r="638" spans="1:30" s="27" customFormat="1">
      <c r="A638" s="27" t="s">
        <v>164</v>
      </c>
      <c r="C638" s="26">
        <v>50952.597000000002</v>
      </c>
      <c r="D638" s="26"/>
      <c r="E638" s="27">
        <f t="shared" si="74"/>
        <v>68743.01423166618</v>
      </c>
      <c r="F638" s="27">
        <f t="shared" si="75"/>
        <v>68743</v>
      </c>
      <c r="G638" s="27">
        <f t="shared" si="80"/>
        <v>2.7989600057480857E-3</v>
      </c>
      <c r="I638" s="27">
        <f>G638</f>
        <v>2.7989600057480857E-3</v>
      </c>
      <c r="O638" s="27">
        <f t="shared" ca="1" si="79"/>
        <v>5.2744693303010386E-3</v>
      </c>
      <c r="Q638" s="68">
        <f t="shared" si="76"/>
        <v>35934.097000000002</v>
      </c>
      <c r="X638" s="1"/>
      <c r="Y638" s="1"/>
      <c r="Z638" s="1"/>
      <c r="AA638" s="1"/>
      <c r="AB638" s="1"/>
      <c r="AC638" s="1"/>
      <c r="AD638" s="1"/>
    </row>
    <row r="639" spans="1:30" s="27" customFormat="1">
      <c r="A639" s="27" t="s">
        <v>164</v>
      </c>
      <c r="C639" s="26">
        <v>50953.578999999998</v>
      </c>
      <c r="D639" s="26"/>
      <c r="E639" s="27">
        <f t="shared" si="74"/>
        <v>68748.007334878799</v>
      </c>
      <c r="F639" s="27">
        <f t="shared" si="75"/>
        <v>68748</v>
      </c>
      <c r="G639" s="27">
        <f t="shared" si="80"/>
        <v>1.4425600020331331E-3</v>
      </c>
      <c r="I639" s="27">
        <f>G639</f>
        <v>1.4425600020331331E-3</v>
      </c>
      <c r="O639" s="27">
        <f t="shared" ca="1" si="79"/>
        <v>5.2734979785060022E-3</v>
      </c>
      <c r="Q639" s="68">
        <f t="shared" si="76"/>
        <v>35935.078999999998</v>
      </c>
      <c r="X639" s="1"/>
      <c r="Y639" s="1"/>
      <c r="AC639" s="1"/>
      <c r="AD639" s="1"/>
    </row>
    <row r="640" spans="1:30" s="27" customFormat="1">
      <c r="A640" s="27" t="s">
        <v>164</v>
      </c>
      <c r="C640" s="26">
        <v>51110.916400000002</v>
      </c>
      <c r="D640" s="26"/>
      <c r="E640" s="27">
        <f t="shared" si="74"/>
        <v>69548.009246698377</v>
      </c>
      <c r="F640" s="27">
        <f t="shared" si="75"/>
        <v>69548</v>
      </c>
      <c r="G640" s="27">
        <f t="shared" si="80"/>
        <v>1.8185600056312978E-3</v>
      </c>
      <c r="J640" s="27">
        <f>G640</f>
        <v>1.8185600056312978E-3</v>
      </c>
      <c r="O640" s="27">
        <f t="shared" ca="1" si="79"/>
        <v>5.1180816913003243E-3</v>
      </c>
      <c r="Q640" s="68">
        <f t="shared" si="76"/>
        <v>36092.416400000002</v>
      </c>
      <c r="X640" s="1"/>
      <c r="Y640" s="1"/>
      <c r="AC640" s="1"/>
      <c r="AD640" s="1"/>
    </row>
    <row r="641" spans="1:30" s="27" customFormat="1">
      <c r="A641" s="27" t="s">
        <v>164</v>
      </c>
      <c r="C641" s="26">
        <v>51160.870900000002</v>
      </c>
      <c r="D641" s="26"/>
      <c r="E641" s="27">
        <f t="shared" si="74"/>
        <v>69802.009220665088</v>
      </c>
      <c r="F641" s="27">
        <f t="shared" si="75"/>
        <v>69802</v>
      </c>
      <c r="G641" s="27">
        <f t="shared" si="80"/>
        <v>1.8134400088456459E-3</v>
      </c>
      <c r="J641" s="27">
        <f>G641</f>
        <v>1.8134400088456459E-3</v>
      </c>
      <c r="O641" s="27">
        <f t="shared" ca="1" si="79"/>
        <v>5.0687370201125213E-3</v>
      </c>
      <c r="Q641" s="68">
        <f t="shared" si="76"/>
        <v>36142.370900000002</v>
      </c>
      <c r="X641" s="1"/>
      <c r="Y641" s="1"/>
      <c r="AC641" s="1"/>
      <c r="AD641" s="1"/>
    </row>
    <row r="642" spans="1:30" s="27" customFormat="1">
      <c r="A642" s="23" t="s">
        <v>174</v>
      </c>
      <c r="B642" s="24" t="s">
        <v>45</v>
      </c>
      <c r="C642" s="25">
        <v>51175.620999999999</v>
      </c>
      <c r="D642" s="26"/>
      <c r="E642" s="27">
        <f t="shared" si="74"/>
        <v>69877.007969846949</v>
      </c>
      <c r="F642" s="27">
        <f t="shared" si="75"/>
        <v>69877</v>
      </c>
      <c r="G642" s="27">
        <f t="shared" si="80"/>
        <v>1.5674400056013837E-3</v>
      </c>
      <c r="I642" s="27">
        <f>G642</f>
        <v>1.5674400056013837E-3</v>
      </c>
      <c r="K642" s="1"/>
      <c r="N642" s="1"/>
      <c r="O642" s="27">
        <f t="shared" ca="1" si="79"/>
        <v>5.0541667431869899E-3</v>
      </c>
      <c r="Q642" s="68">
        <f t="shared" si="76"/>
        <v>36157.120999999999</v>
      </c>
      <c r="R642" s="1"/>
      <c r="S642" s="1"/>
      <c r="T642" s="1"/>
      <c r="U642" s="1"/>
      <c r="V642" s="1"/>
      <c r="W642" s="1"/>
      <c r="X642" s="1"/>
      <c r="Y642" s="1"/>
      <c r="AC642" s="1"/>
      <c r="AD642" s="1"/>
    </row>
    <row r="643" spans="1:30" s="27" customFormat="1">
      <c r="A643" s="34" t="s">
        <v>175</v>
      </c>
      <c r="B643" s="35" t="s">
        <v>45</v>
      </c>
      <c r="C643" s="26">
        <v>51195.683400000002</v>
      </c>
      <c r="D643" s="26">
        <v>1.6999999999999999E-3</v>
      </c>
      <c r="E643" s="27">
        <f t="shared" si="74"/>
        <v>69979.017780328708</v>
      </c>
      <c r="F643" s="27">
        <f t="shared" si="75"/>
        <v>69979</v>
      </c>
      <c r="G643" s="27">
        <f t="shared" si="80"/>
        <v>3.4968800027854741E-3</v>
      </c>
      <c r="K643" s="27">
        <f>G643</f>
        <v>3.4968800027854741E-3</v>
      </c>
      <c r="O643" s="27">
        <f t="shared" ca="1" si="79"/>
        <v>5.0343511665682655E-3</v>
      </c>
      <c r="Q643" s="68">
        <f t="shared" si="76"/>
        <v>36177.183400000002</v>
      </c>
      <c r="R643" s="1"/>
      <c r="V643" s="1"/>
      <c r="Y643" s="1"/>
      <c r="Z643" s="1"/>
      <c r="AA643" s="1"/>
      <c r="AB643" s="1"/>
      <c r="AC643" s="1"/>
      <c r="AD643" s="1"/>
    </row>
    <row r="644" spans="1:30">
      <c r="A644" s="23" t="s">
        <v>168</v>
      </c>
      <c r="B644" s="24" t="s">
        <v>45</v>
      </c>
      <c r="C644" s="25">
        <v>51250.561600000001</v>
      </c>
      <c r="D644" s="26"/>
      <c r="E644" s="27">
        <f t="shared" si="74"/>
        <v>70258.052929741461</v>
      </c>
      <c r="F644" s="27">
        <f t="shared" si="75"/>
        <v>70258</v>
      </c>
      <c r="G644" s="27">
        <f t="shared" si="80"/>
        <v>1.040976000513183E-2</v>
      </c>
      <c r="H644" s="27"/>
      <c r="I644" s="27"/>
      <c r="J644" s="27">
        <f>G644</f>
        <v>1.040976000513183E-2</v>
      </c>
      <c r="L644" s="27"/>
      <c r="M644" s="27"/>
      <c r="O644" s="27">
        <f t="shared" ca="1" si="79"/>
        <v>4.9801497364052854E-3</v>
      </c>
      <c r="P644" s="27"/>
      <c r="Q644" s="68">
        <f t="shared" si="76"/>
        <v>36232.061600000001</v>
      </c>
      <c r="R644" s="27"/>
      <c r="S644" s="27"/>
      <c r="T644" s="27"/>
      <c r="U644" s="27"/>
      <c r="V644" s="27"/>
      <c r="W644" s="27"/>
    </row>
    <row r="645" spans="1:30" s="27" customFormat="1">
      <c r="A645" s="27" t="s">
        <v>164</v>
      </c>
      <c r="C645" s="26">
        <v>51256.650999999998</v>
      </c>
      <c r="D645" s="26"/>
      <c r="E645" s="27">
        <f t="shared" si="74"/>
        <v>70289.015254286249</v>
      </c>
      <c r="F645" s="27">
        <f t="shared" si="75"/>
        <v>70289</v>
      </c>
      <c r="G645" s="27">
        <f t="shared" si="80"/>
        <v>3.0000800034031272E-3</v>
      </c>
      <c r="I645" s="27">
        <f>G645</f>
        <v>3.0000800034031272E-3</v>
      </c>
      <c r="O645" s="27">
        <f t="shared" ca="1" si="79"/>
        <v>4.9741273552760656E-3</v>
      </c>
      <c r="Q645" s="68">
        <f t="shared" si="76"/>
        <v>36238.150999999998</v>
      </c>
      <c r="X645" s="1"/>
      <c r="Y645" s="1"/>
      <c r="Z645" s="1"/>
      <c r="AA645" s="1"/>
      <c r="AB645" s="1"/>
      <c r="AC645" s="1"/>
      <c r="AD645" s="1"/>
    </row>
    <row r="646" spans="1:30" s="27" customFormat="1">
      <c r="A646" s="27" t="s">
        <v>164</v>
      </c>
      <c r="C646" s="26">
        <v>51265.696799999998</v>
      </c>
      <c r="D646" s="26"/>
      <c r="E646" s="27">
        <f t="shared" si="74"/>
        <v>70335.009768584408</v>
      </c>
      <c r="F646" s="27">
        <f t="shared" si="75"/>
        <v>70335</v>
      </c>
      <c r="G646" s="27">
        <f t="shared" si="80"/>
        <v>1.9211999970139004E-3</v>
      </c>
      <c r="J646" s="27">
        <f>G646</f>
        <v>1.9211999970139004E-3</v>
      </c>
      <c r="O646" s="27">
        <f t="shared" ca="1" si="79"/>
        <v>4.9651909187617381E-3</v>
      </c>
      <c r="Q646" s="68">
        <f t="shared" si="76"/>
        <v>36247.196799999998</v>
      </c>
      <c r="X646" s="1"/>
      <c r="Y646" s="1"/>
      <c r="Z646" s="1"/>
      <c r="AA646" s="1"/>
      <c r="AB646" s="1"/>
      <c r="AC646" s="1"/>
      <c r="AD646" s="1"/>
    </row>
    <row r="647" spans="1:30" s="27" customFormat="1">
      <c r="A647" s="23" t="s">
        <v>176</v>
      </c>
      <c r="B647" s="24" t="s">
        <v>45</v>
      </c>
      <c r="C647" s="25">
        <v>51273.366000000002</v>
      </c>
      <c r="D647" s="26"/>
      <c r="E647" s="27">
        <f t="shared" si="74"/>
        <v>70374.004786057252</v>
      </c>
      <c r="F647" s="27">
        <f t="shared" si="75"/>
        <v>70374</v>
      </c>
      <c r="G647" s="27">
        <f t="shared" si="80"/>
        <v>9.4128000637283549E-4</v>
      </c>
      <c r="I647" s="27">
        <f>G647</f>
        <v>9.4128000637283549E-4</v>
      </c>
      <c r="K647" s="1"/>
      <c r="N647" s="1"/>
      <c r="O647" s="27">
        <f t="shared" ca="1" si="79"/>
        <v>4.9576143747604613E-3</v>
      </c>
      <c r="Q647" s="68">
        <f t="shared" si="76"/>
        <v>36254.866000000002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s="27" customFormat="1">
      <c r="A648" s="26" t="s">
        <v>177</v>
      </c>
      <c r="B648" s="35" t="s">
        <v>45</v>
      </c>
      <c r="C648" s="26">
        <v>51273.366600000001</v>
      </c>
      <c r="D648" s="26">
        <v>6.9999999999999999E-4</v>
      </c>
      <c r="E648" s="27">
        <f t="shared" si="74"/>
        <v>70374.007836833131</v>
      </c>
      <c r="F648" s="27">
        <f t="shared" si="75"/>
        <v>70374</v>
      </c>
      <c r="G648" s="27">
        <f t="shared" si="80"/>
        <v>1.5412800057674758E-3</v>
      </c>
      <c r="J648" s="27">
        <f t="shared" ref="J648:J654" si="82">G648</f>
        <v>1.5412800057674758E-3</v>
      </c>
      <c r="O648" s="27">
        <f t="shared" ca="1" si="79"/>
        <v>4.9576143747604613E-3</v>
      </c>
      <c r="Q648" s="68">
        <f t="shared" si="76"/>
        <v>36254.866600000001</v>
      </c>
      <c r="R648" s="1"/>
      <c r="V648" s="1"/>
      <c r="X648" s="1"/>
      <c r="Y648" s="1"/>
      <c r="Z648" s="1"/>
      <c r="AA648" s="1"/>
      <c r="AB648" s="1"/>
      <c r="AC648" s="1"/>
      <c r="AD648" s="1"/>
    </row>
    <row r="649" spans="1:30" s="27" customFormat="1">
      <c r="A649" s="27" t="s">
        <v>164</v>
      </c>
      <c r="C649" s="26">
        <v>51306.800900000002</v>
      </c>
      <c r="D649" s="26"/>
      <c r="E649" s="27">
        <f t="shared" si="74"/>
        <v>70544.008764269005</v>
      </c>
      <c r="F649" s="27">
        <f t="shared" si="75"/>
        <v>70544</v>
      </c>
      <c r="G649" s="27">
        <f t="shared" si="80"/>
        <v>1.7236800049431622E-3</v>
      </c>
      <c r="J649" s="27">
        <f t="shared" si="82"/>
        <v>1.7236800049431622E-3</v>
      </c>
      <c r="O649" s="27">
        <f t="shared" ca="1" si="79"/>
        <v>4.9245884137292546E-3</v>
      </c>
      <c r="Q649" s="68">
        <f t="shared" si="76"/>
        <v>36288.300900000002</v>
      </c>
      <c r="X649" s="1"/>
      <c r="Y649" s="1"/>
      <c r="Z649" s="1"/>
      <c r="AA649" s="1"/>
      <c r="AB649" s="1"/>
      <c r="AC649" s="1"/>
      <c r="AD649" s="1"/>
    </row>
    <row r="650" spans="1:30" s="27" customFormat="1">
      <c r="A650" s="23" t="s">
        <v>168</v>
      </c>
      <c r="B650" s="24" t="s">
        <v>45</v>
      </c>
      <c r="C650" s="25">
        <v>51309.388500000001</v>
      </c>
      <c r="D650" s="26"/>
      <c r="E650" s="27">
        <f t="shared" si="74"/>
        <v>70557.165743773076</v>
      </c>
      <c r="F650" s="27">
        <f t="shared" si="75"/>
        <v>70557</v>
      </c>
      <c r="G650" s="27">
        <f t="shared" si="80"/>
        <v>3.2597040000837296E-2</v>
      </c>
      <c r="J650" s="27">
        <f t="shared" si="82"/>
        <v>3.2597040000837296E-2</v>
      </c>
      <c r="K650" s="1"/>
      <c r="O650" s="27">
        <f t="shared" ca="1" si="79"/>
        <v>4.9220628990621629E-3</v>
      </c>
      <c r="Q650" s="68">
        <f t="shared" si="76"/>
        <v>36290.888500000001</v>
      </c>
      <c r="X650" s="1"/>
      <c r="Y650" s="1"/>
      <c r="Z650" s="1"/>
      <c r="AA650" s="1"/>
      <c r="AB650" s="1"/>
      <c r="AC650" s="1"/>
      <c r="AD650" s="1"/>
    </row>
    <row r="651" spans="1:30" s="27" customFormat="1">
      <c r="A651" s="27" t="s">
        <v>164</v>
      </c>
      <c r="C651" s="26">
        <v>51313.881500000003</v>
      </c>
      <c r="D651" s="26"/>
      <c r="E651" s="27">
        <f t="shared" si="74"/>
        <v>70580.010970590141</v>
      </c>
      <c r="F651" s="27">
        <f t="shared" si="75"/>
        <v>70580</v>
      </c>
      <c r="G651" s="27">
        <f t="shared" si="80"/>
        <v>2.15760000719456E-3</v>
      </c>
      <c r="J651" s="27">
        <f t="shared" si="82"/>
        <v>2.15760000719456E-3</v>
      </c>
      <c r="O651" s="27">
        <f t="shared" ca="1" si="79"/>
        <v>4.917594680805E-3</v>
      </c>
      <c r="Q651" s="68">
        <f t="shared" si="76"/>
        <v>36295.381500000003</v>
      </c>
      <c r="X651" s="1"/>
      <c r="Y651" s="1"/>
      <c r="Z651" s="1"/>
      <c r="AA651" s="1"/>
      <c r="AB651" s="1"/>
      <c r="AC651" s="1"/>
      <c r="AD651" s="1"/>
    </row>
    <row r="652" spans="1:30" s="27" customFormat="1">
      <c r="A652" s="27" t="s">
        <v>164</v>
      </c>
      <c r="C652" s="26">
        <v>51319.781499999997</v>
      </c>
      <c r="D652" s="26"/>
      <c r="E652" s="27">
        <f t="shared" si="74"/>
        <v>70610.010266877813</v>
      </c>
      <c r="F652" s="27">
        <f t="shared" si="75"/>
        <v>70610</v>
      </c>
      <c r="G652" s="27">
        <f t="shared" si="80"/>
        <v>2.019200001086574E-3</v>
      </c>
      <c r="J652" s="27">
        <f t="shared" si="82"/>
        <v>2.019200001086574E-3</v>
      </c>
      <c r="O652" s="27">
        <f t="shared" ca="1" si="79"/>
        <v>4.9117665700347864E-3</v>
      </c>
      <c r="Q652" s="68">
        <f t="shared" si="76"/>
        <v>36301.281499999997</v>
      </c>
      <c r="X652" s="1"/>
      <c r="Y652" s="1"/>
      <c r="Z652" s="1"/>
      <c r="AA652" s="1"/>
      <c r="AB652" s="1"/>
      <c r="AC652" s="1"/>
      <c r="AD652" s="1"/>
    </row>
    <row r="653" spans="1:30">
      <c r="A653" s="27" t="s">
        <v>164</v>
      </c>
      <c r="B653" s="27"/>
      <c r="C653" s="26">
        <v>51328.631300000001</v>
      </c>
      <c r="D653" s="26"/>
      <c r="E653" s="27">
        <f t="shared" si="74"/>
        <v>70655.008194384063</v>
      </c>
      <c r="F653" s="27">
        <f t="shared" si="75"/>
        <v>70655</v>
      </c>
      <c r="G653" s="27">
        <f t="shared" si="80"/>
        <v>1.6116000042529777E-3</v>
      </c>
      <c r="H653" s="27"/>
      <c r="I653" s="27"/>
      <c r="J653" s="27">
        <f t="shared" si="82"/>
        <v>1.6116000042529777E-3</v>
      </c>
      <c r="K653" s="27"/>
      <c r="L653" s="27"/>
      <c r="M653" s="27"/>
      <c r="N653" s="27"/>
      <c r="O653" s="27">
        <f t="shared" ca="1" si="79"/>
        <v>4.9030244038794669E-3</v>
      </c>
      <c r="P653" s="27"/>
      <c r="Q653" s="68">
        <f t="shared" si="76"/>
        <v>36310.131300000001</v>
      </c>
      <c r="R653" s="27"/>
      <c r="S653" s="27"/>
      <c r="T653" s="27"/>
      <c r="U653" s="27"/>
      <c r="V653" s="27"/>
      <c r="W653" s="27"/>
    </row>
    <row r="654" spans="1:30">
      <c r="A654" s="27" t="s">
        <v>164</v>
      </c>
      <c r="B654" s="27"/>
      <c r="C654" s="26">
        <v>51350.6587</v>
      </c>
      <c r="D654" s="26"/>
      <c r="E654" s="27">
        <f t="shared" si="74"/>
        <v>70767.009295917553</v>
      </c>
      <c r="F654" s="27">
        <f t="shared" si="75"/>
        <v>70767</v>
      </c>
      <c r="G654" s="27">
        <f t="shared" si="80"/>
        <v>1.828240005124826E-3</v>
      </c>
      <c r="H654" s="27"/>
      <c r="I654" s="27"/>
      <c r="J654" s="27">
        <f t="shared" si="82"/>
        <v>1.828240005124826E-3</v>
      </c>
      <c r="K654" s="27"/>
      <c r="L654" s="27"/>
      <c r="M654" s="27"/>
      <c r="N654" s="27"/>
      <c r="O654" s="27">
        <f t="shared" ca="1" si="79"/>
        <v>4.8812661236706731E-3</v>
      </c>
      <c r="P654" s="27"/>
      <c r="Q654" s="68">
        <f t="shared" si="76"/>
        <v>36332.1587</v>
      </c>
    </row>
    <row r="655" spans="1:30" s="27" customFormat="1">
      <c r="A655" s="27" t="s">
        <v>164</v>
      </c>
      <c r="C655" s="26">
        <v>51370.718999999997</v>
      </c>
      <c r="D655" s="26"/>
      <c r="E655" s="27">
        <f t="shared" si="74"/>
        <v>70869.008428683635</v>
      </c>
      <c r="F655" s="27">
        <f t="shared" si="75"/>
        <v>70869</v>
      </c>
      <c r="G655" s="27">
        <f t="shared" si="80"/>
        <v>1.6576799971517175E-3</v>
      </c>
      <c r="I655" s="27">
        <f>G655</f>
        <v>1.6576799971517175E-3</v>
      </c>
      <c r="O655" s="27">
        <f t="shared" ca="1" si="79"/>
        <v>4.8614505470519487E-3</v>
      </c>
      <c r="Q655" s="68">
        <f t="shared" si="76"/>
        <v>36352.218999999997</v>
      </c>
      <c r="X655" s="1"/>
      <c r="Y655" s="1"/>
      <c r="Z655" s="1"/>
      <c r="AA655" s="1"/>
      <c r="AB655" s="1"/>
      <c r="AC655" s="1"/>
      <c r="AD655" s="1"/>
    </row>
    <row r="656" spans="1:30" s="27" customFormat="1">
      <c r="A656" s="23" t="s">
        <v>178</v>
      </c>
      <c r="B656" s="24" t="s">
        <v>45</v>
      </c>
      <c r="C656" s="25">
        <v>51488.918400000002</v>
      </c>
      <c r="D656" s="26"/>
      <c r="E656" s="27">
        <f t="shared" si="74"/>
        <v>71470.00822895953</v>
      </c>
      <c r="F656" s="27">
        <f t="shared" si="75"/>
        <v>71470</v>
      </c>
      <c r="G656" s="27">
        <f t="shared" si="80"/>
        <v>1.6184000050998293E-3</v>
      </c>
      <c r="K656" s="27">
        <f>G656</f>
        <v>1.6184000050998293E-3</v>
      </c>
      <c r="N656" s="1"/>
      <c r="O656" s="27">
        <f t="shared" ca="1" si="79"/>
        <v>4.7446940612886832E-3</v>
      </c>
      <c r="Q656" s="68">
        <f t="shared" si="76"/>
        <v>36470.418400000002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s="27" customFormat="1">
      <c r="A657" s="23" t="s">
        <v>179</v>
      </c>
      <c r="B657" s="24" t="s">
        <v>45</v>
      </c>
      <c r="C657" s="25">
        <v>51523.728000000003</v>
      </c>
      <c r="D657" s="26"/>
      <c r="E657" s="27">
        <f t="shared" si="74"/>
        <v>71647.002043206332</v>
      </c>
      <c r="F657" s="27">
        <f t="shared" si="75"/>
        <v>71647</v>
      </c>
      <c r="G657" s="27">
        <f t="shared" si="80"/>
        <v>4.0184000681620091E-4</v>
      </c>
      <c r="I657" s="27">
        <f>G657</f>
        <v>4.0184000681620091E-4</v>
      </c>
      <c r="K657" s="1"/>
      <c r="N657" s="1"/>
      <c r="O657" s="27">
        <f t="shared" ca="1" si="79"/>
        <v>4.7103082077444257E-3</v>
      </c>
      <c r="Q657" s="68">
        <f t="shared" si="76"/>
        <v>36505.228000000003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s="27" customFormat="1">
      <c r="A658" s="23" t="s">
        <v>180</v>
      </c>
      <c r="B658" s="24" t="s">
        <v>45</v>
      </c>
      <c r="C658" s="25">
        <v>51574.669000000002</v>
      </c>
      <c r="D658" s="26"/>
      <c r="E658" s="27">
        <f t="shared" si="74"/>
        <v>71906.01800120488</v>
      </c>
      <c r="F658" s="27">
        <f t="shared" si="75"/>
        <v>71906</v>
      </c>
      <c r="G658" s="27">
        <f t="shared" si="80"/>
        <v>3.5403200090513565E-3</v>
      </c>
      <c r="I658" s="27">
        <f>G658</f>
        <v>3.5403200090513565E-3</v>
      </c>
      <c r="K658" s="1"/>
      <c r="N658" s="1"/>
      <c r="O658" s="27">
        <f t="shared" ca="1" si="79"/>
        <v>4.6599921847615879E-3</v>
      </c>
      <c r="Q658" s="68">
        <f t="shared" si="76"/>
        <v>36556.169000000002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s="27" customFormat="1">
      <c r="A659" s="23" t="s">
        <v>178</v>
      </c>
      <c r="B659" s="24" t="s">
        <v>45</v>
      </c>
      <c r="C659" s="25">
        <v>51610.657599999999</v>
      </c>
      <c r="D659" s="26"/>
      <c r="E659" s="27">
        <f t="shared" si="74"/>
        <v>72089.006590082703</v>
      </c>
      <c r="F659" s="27">
        <f t="shared" si="75"/>
        <v>72089</v>
      </c>
      <c r="G659" s="27">
        <f t="shared" si="80"/>
        <v>1.2960800013388507E-3</v>
      </c>
      <c r="K659" s="27">
        <f>G659</f>
        <v>1.2960800013388507E-3</v>
      </c>
      <c r="N659" s="1"/>
      <c r="O659" s="27">
        <f t="shared" ca="1" si="79"/>
        <v>4.6244407090632895E-3</v>
      </c>
      <c r="Q659" s="68">
        <f t="shared" si="76"/>
        <v>36592.157599999999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>
      <c r="A660" s="23" t="s">
        <v>178</v>
      </c>
      <c r="B660" s="24" t="s">
        <v>45</v>
      </c>
      <c r="C660" s="25">
        <v>51659.628799999999</v>
      </c>
      <c r="D660" s="26"/>
      <c r="E660" s="27">
        <f t="shared" si="74"/>
        <v>72338.006850822348</v>
      </c>
      <c r="F660" s="27">
        <f t="shared" si="75"/>
        <v>72338</v>
      </c>
      <c r="G660" s="27">
        <f t="shared" si="80"/>
        <v>1.3473600047291256E-3</v>
      </c>
      <c r="H660" s="27"/>
      <c r="I660" s="27"/>
      <c r="J660" s="27"/>
      <c r="K660" s="27">
        <f>G660</f>
        <v>1.3473600047291256E-3</v>
      </c>
      <c r="L660" s="27"/>
      <c r="M660" s="27"/>
      <c r="O660" s="27">
        <f t="shared" ca="1" si="79"/>
        <v>4.5760673896705212E-3</v>
      </c>
      <c r="P660" s="27"/>
      <c r="Q660" s="68">
        <f t="shared" si="76"/>
        <v>36641.128799999999</v>
      </c>
    </row>
    <row r="661" spans="1:30" s="27" customFormat="1">
      <c r="A661" s="23" t="s">
        <v>168</v>
      </c>
      <c r="B661" s="24" t="s">
        <v>181</v>
      </c>
      <c r="C661" s="25">
        <v>51672.476900000001</v>
      </c>
      <c r="D661" s="26"/>
      <c r="E661" s="27">
        <f t="shared" ref="E661:E724" si="83">+(C661-C$7)/C$8</f>
        <v>72403.334640421337</v>
      </c>
      <c r="F661" s="27">
        <f t="shared" ref="F661:F724" si="84">ROUND(2*E661,0)/2</f>
        <v>72403.5</v>
      </c>
      <c r="G661" s="27">
        <f t="shared" si="80"/>
        <v>-3.2521479995921254E-2</v>
      </c>
      <c r="J661" s="27">
        <f>G661</f>
        <v>-3.2521479995921254E-2</v>
      </c>
      <c r="K661" s="1"/>
      <c r="O661" s="27">
        <f t="shared" ca="1" si="79"/>
        <v>4.5633426811555571E-3</v>
      </c>
      <c r="Q661" s="68">
        <f t="shared" ref="Q661:Q724" si="85">+C661-15018.5</f>
        <v>36653.976900000001</v>
      </c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>
      <c r="A662" s="23" t="s">
        <v>178</v>
      </c>
      <c r="B662" s="24" t="s">
        <v>45</v>
      </c>
      <c r="C662" s="25">
        <v>51685.785900000003</v>
      </c>
      <c r="D662" s="26"/>
      <c r="E662" s="27">
        <f t="shared" si="83"/>
        <v>72471.005934369299</v>
      </c>
      <c r="F662" s="27">
        <f t="shared" si="84"/>
        <v>72471</v>
      </c>
      <c r="G662" s="27">
        <f t="shared" si="80"/>
        <v>1.1671200045384467E-3</v>
      </c>
      <c r="H662" s="27"/>
      <c r="I662" s="27"/>
      <c r="J662" s="27"/>
      <c r="K662" s="27">
        <f>G662</f>
        <v>1.1671200045384467E-3</v>
      </c>
      <c r="L662" s="27"/>
      <c r="M662" s="27"/>
      <c r="O662" s="27">
        <f t="shared" ca="1" si="79"/>
        <v>4.5502294319225787E-3</v>
      </c>
      <c r="P662" s="27"/>
      <c r="Q662" s="68">
        <f t="shared" si="85"/>
        <v>36667.285900000003</v>
      </c>
    </row>
    <row r="663" spans="1:30" s="27" customFormat="1">
      <c r="A663" s="23" t="s">
        <v>182</v>
      </c>
      <c r="B663" s="24" t="s">
        <v>45</v>
      </c>
      <c r="C663" s="25">
        <v>51703.487999999998</v>
      </c>
      <c r="D663" s="26"/>
      <c r="E663" s="27">
        <f t="shared" si="83"/>
        <v>72561.014500947975</v>
      </c>
      <c r="F663" s="27">
        <f t="shared" si="84"/>
        <v>72561</v>
      </c>
      <c r="G663" s="27">
        <f t="shared" si="80"/>
        <v>2.8519199986476451E-3</v>
      </c>
      <c r="I663" s="27">
        <f>G663</f>
        <v>2.8519199986476451E-3</v>
      </c>
      <c r="K663" s="1"/>
      <c r="N663" s="1"/>
      <c r="O663" s="27">
        <f t="shared" ca="1" si="79"/>
        <v>4.5327450996119397E-3</v>
      </c>
      <c r="Q663" s="68">
        <f t="shared" si="85"/>
        <v>36684.987999999998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s="27" customFormat="1">
      <c r="A664" s="23" t="s">
        <v>178</v>
      </c>
      <c r="B664" s="24" t="s">
        <v>45</v>
      </c>
      <c r="C664" s="25">
        <v>51704.666400000002</v>
      </c>
      <c r="D664" s="26"/>
      <c r="E664" s="27">
        <f t="shared" si="83"/>
        <v>72567.006224803161</v>
      </c>
      <c r="F664" s="27">
        <f t="shared" si="84"/>
        <v>72567</v>
      </c>
      <c r="G664" s="27">
        <f t="shared" si="80"/>
        <v>1.2242400043760426E-3</v>
      </c>
      <c r="K664" s="27">
        <f>G664</f>
        <v>1.2242400043760426E-3</v>
      </c>
      <c r="N664" s="1"/>
      <c r="O664" s="27">
        <f t="shared" ca="1" si="79"/>
        <v>4.531579477457897E-3</v>
      </c>
      <c r="Q664" s="68">
        <f t="shared" si="85"/>
        <v>36686.166400000002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>
      <c r="A665" s="23" t="s">
        <v>178</v>
      </c>
      <c r="B665" s="24" t="s">
        <v>45</v>
      </c>
      <c r="C665" s="25">
        <v>51706.8298</v>
      </c>
      <c r="D665" s="26"/>
      <c r="E665" s="27">
        <f t="shared" si="83"/>
        <v>72578.006305750401</v>
      </c>
      <c r="F665" s="27">
        <f t="shared" si="84"/>
        <v>72578</v>
      </c>
      <c r="G665" s="27">
        <f t="shared" si="80"/>
        <v>1.2401600033626892E-3</v>
      </c>
      <c r="H665" s="27"/>
      <c r="I665" s="27"/>
      <c r="J665" s="27"/>
      <c r="K665" s="27">
        <f>G665</f>
        <v>1.2401600033626892E-3</v>
      </c>
      <c r="L665" s="27"/>
      <c r="M665" s="27"/>
      <c r="O665" s="27">
        <f t="shared" ca="1" si="79"/>
        <v>4.5294425035088178E-3</v>
      </c>
      <c r="P665" s="27"/>
      <c r="Q665" s="68">
        <f t="shared" si="85"/>
        <v>36688.3298</v>
      </c>
    </row>
    <row r="666" spans="1:30" s="27" customFormat="1">
      <c r="A666" s="23" t="s">
        <v>183</v>
      </c>
      <c r="B666" s="24" t="s">
        <v>45</v>
      </c>
      <c r="C666" s="25">
        <v>51926.709000000003</v>
      </c>
      <c r="D666" s="26"/>
      <c r="E666" s="27">
        <f t="shared" si="83"/>
        <v>73696.009910547204</v>
      </c>
      <c r="F666" s="27">
        <f t="shared" si="84"/>
        <v>73696</v>
      </c>
      <c r="G666" s="27">
        <f t="shared" si="80"/>
        <v>1.9491200073389336E-3</v>
      </c>
      <c r="I666" s="27">
        <f>G666</f>
        <v>1.9491200073389336E-3</v>
      </c>
      <c r="K666" s="1"/>
      <c r="N666" s="1"/>
      <c r="O666" s="27">
        <f t="shared" ca="1" si="79"/>
        <v>4.312248242138883E-3</v>
      </c>
      <c r="Q666" s="68">
        <f t="shared" si="85"/>
        <v>36908.209000000003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s="27" customFormat="1">
      <c r="A667" s="23" t="s">
        <v>178</v>
      </c>
      <c r="B667" s="24" t="s">
        <v>45</v>
      </c>
      <c r="C667" s="25">
        <v>51957.782099999997</v>
      </c>
      <c r="D667" s="26"/>
      <c r="E667" s="27">
        <f t="shared" si="83"/>
        <v>73854.005017916192</v>
      </c>
      <c r="F667" s="27">
        <f t="shared" si="84"/>
        <v>73854</v>
      </c>
      <c r="G667" s="27">
        <f t="shared" si="80"/>
        <v>9.8687999707181007E-4</v>
      </c>
      <c r="K667" s="27">
        <f>G667</f>
        <v>9.8687999707181007E-4</v>
      </c>
      <c r="N667" s="1"/>
      <c r="O667" s="27">
        <f t="shared" ca="1" si="79"/>
        <v>4.2815535254157617E-3</v>
      </c>
      <c r="Q667" s="68">
        <f t="shared" si="85"/>
        <v>36939.282099999997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>
      <c r="A668" s="26" t="s">
        <v>184</v>
      </c>
      <c r="B668" s="35" t="s">
        <v>45</v>
      </c>
      <c r="C668" s="26">
        <v>51966.436000000002</v>
      </c>
      <c r="D668" s="26">
        <v>2.0000000000000001E-4</v>
      </c>
      <c r="E668" s="27">
        <f t="shared" si="83"/>
        <v>73898.00686709318</v>
      </c>
      <c r="F668" s="27">
        <f t="shared" si="84"/>
        <v>73898</v>
      </c>
      <c r="G668" s="27">
        <f t="shared" si="80"/>
        <v>1.3505600072676316E-3</v>
      </c>
      <c r="H668" s="27"/>
      <c r="I668" s="27"/>
      <c r="J668" s="1">
        <f>G668</f>
        <v>1.3505600072676316E-3</v>
      </c>
      <c r="K668" s="27"/>
      <c r="L668" s="27"/>
      <c r="M668" s="27"/>
      <c r="N668" s="27"/>
      <c r="O668" s="27">
        <f t="shared" ca="1" si="79"/>
        <v>4.2730056296194502E-3</v>
      </c>
      <c r="P668" s="27"/>
      <c r="Q668" s="68">
        <f t="shared" si="85"/>
        <v>36947.936000000002</v>
      </c>
      <c r="S668" s="27"/>
      <c r="T668" s="27"/>
      <c r="U668" s="27"/>
      <c r="W668" s="27"/>
    </row>
    <row r="669" spans="1:30" s="27" customFormat="1">
      <c r="A669" s="23" t="s">
        <v>178</v>
      </c>
      <c r="B669" s="24" t="s">
        <v>45</v>
      </c>
      <c r="C669" s="25">
        <v>51972.728999999999</v>
      </c>
      <c r="D669" s="26"/>
      <c r="E669" s="27">
        <f t="shared" si="83"/>
        <v>73930.004421591206</v>
      </c>
      <c r="F669" s="27">
        <f t="shared" si="84"/>
        <v>73930</v>
      </c>
      <c r="G669" s="27">
        <f t="shared" si="80"/>
        <v>8.6960000044200569E-4</v>
      </c>
      <c r="K669" s="27">
        <f>G669</f>
        <v>8.6960000044200569E-4</v>
      </c>
      <c r="N669" s="1"/>
      <c r="O669" s="27">
        <f t="shared" ca="1" si="79"/>
        <v>4.2667889781312224E-3</v>
      </c>
      <c r="Q669" s="68">
        <f t="shared" si="85"/>
        <v>36954.228999999999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s="27" customFormat="1">
      <c r="A670" s="23" t="s">
        <v>185</v>
      </c>
      <c r="B670" s="24" t="s">
        <v>45</v>
      </c>
      <c r="C670" s="25">
        <v>51984.527999999998</v>
      </c>
      <c r="D670" s="26"/>
      <c r="E670" s="27">
        <f t="shared" si="83"/>
        <v>73989.997929540099</v>
      </c>
      <c r="F670" s="27">
        <f t="shared" si="84"/>
        <v>73990</v>
      </c>
      <c r="G670" s="27">
        <f t="shared" si="80"/>
        <v>-4.0720000106375664E-4</v>
      </c>
      <c r="I670" s="27">
        <f>G670</f>
        <v>-4.0720000106375664E-4</v>
      </c>
      <c r="K670" s="1"/>
      <c r="N670" s="1"/>
      <c r="O670" s="27">
        <f t="shared" ca="1" si="79"/>
        <v>4.255132756590797E-3</v>
      </c>
      <c r="Q670" s="68">
        <f t="shared" si="85"/>
        <v>36966.027999999998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s="27" customFormat="1">
      <c r="A671" s="23" t="s">
        <v>178</v>
      </c>
      <c r="B671" s="24" t="s">
        <v>45</v>
      </c>
      <c r="C671" s="25">
        <v>51995.739800000003</v>
      </c>
      <c r="D671" s="26"/>
      <c r="E671" s="27">
        <f t="shared" si="83"/>
        <v>74047.005744814422</v>
      </c>
      <c r="F671" s="27">
        <f t="shared" si="84"/>
        <v>74047</v>
      </c>
      <c r="G671" s="27">
        <f t="shared" si="80"/>
        <v>1.1298400058876723E-3</v>
      </c>
      <c r="K671" s="27">
        <f t="shared" ref="K671:K677" si="86">G671</f>
        <v>1.1298400058876723E-3</v>
      </c>
      <c r="N671" s="1"/>
      <c r="O671" s="27">
        <f t="shared" ca="1" si="79"/>
        <v>4.2440593461273921E-3</v>
      </c>
      <c r="Q671" s="68">
        <f t="shared" si="85"/>
        <v>36977.239800000003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s="27" customFormat="1">
      <c r="A672" s="23" t="s">
        <v>178</v>
      </c>
      <c r="B672" s="24" t="s">
        <v>45</v>
      </c>
      <c r="C672" s="25">
        <v>52013.637000000002</v>
      </c>
      <c r="D672" s="26"/>
      <c r="E672" s="27">
        <f t="shared" si="83"/>
        <v>74138.006322021218</v>
      </c>
      <c r="F672" s="27">
        <f t="shared" si="84"/>
        <v>74138</v>
      </c>
      <c r="G672" s="27">
        <f t="shared" si="80"/>
        <v>1.2433600059011951E-3</v>
      </c>
      <c r="K672" s="27">
        <f t="shared" si="86"/>
        <v>1.2433600059011951E-3</v>
      </c>
      <c r="N672" s="1"/>
      <c r="O672" s="27">
        <f t="shared" ca="1" si="79"/>
        <v>4.2263807434577468E-3</v>
      </c>
      <c r="Q672" s="68">
        <f t="shared" si="85"/>
        <v>36995.137000000002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s="27" customFormat="1">
      <c r="A673" s="23" t="s">
        <v>178</v>
      </c>
      <c r="B673" s="24" t="s">
        <v>45</v>
      </c>
      <c r="C673" s="25">
        <v>52016.586799999997</v>
      </c>
      <c r="D673" s="26"/>
      <c r="E673" s="27">
        <f t="shared" si="83"/>
        <v>74153.004953239739</v>
      </c>
      <c r="F673" s="27">
        <f t="shared" si="84"/>
        <v>74153</v>
      </c>
      <c r="G673" s="27">
        <f t="shared" si="80"/>
        <v>9.7416000062366948E-4</v>
      </c>
      <c r="K673" s="27">
        <f t="shared" si="86"/>
        <v>9.7416000062366948E-4</v>
      </c>
      <c r="N673" s="1"/>
      <c r="O673" s="27">
        <f t="shared" ca="1" si="79"/>
        <v>4.2234666880726392E-3</v>
      </c>
      <c r="Q673" s="68">
        <f t="shared" si="85"/>
        <v>36998.086799999997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>
      <c r="A674" s="23" t="s">
        <v>178</v>
      </c>
      <c r="B674" s="24" t="s">
        <v>45</v>
      </c>
      <c r="C674" s="25">
        <v>52025.633699999998</v>
      </c>
      <c r="D674" s="26"/>
      <c r="E674" s="27">
        <f t="shared" si="83"/>
        <v>74199.005060627052</v>
      </c>
      <c r="F674" s="27">
        <f t="shared" si="84"/>
        <v>74199</v>
      </c>
      <c r="G674" s="27">
        <f t="shared" si="80"/>
        <v>9.9528000282589346E-4</v>
      </c>
      <c r="H674" s="27"/>
      <c r="I674" s="27"/>
      <c r="J674" s="27"/>
      <c r="K674" s="27">
        <f t="shared" si="86"/>
        <v>9.9528000282589346E-4</v>
      </c>
      <c r="L674" s="27"/>
      <c r="M674" s="27"/>
      <c r="O674" s="27">
        <f t="shared" ca="1" si="79"/>
        <v>4.2145302515583134E-3</v>
      </c>
      <c r="P674" s="27"/>
      <c r="Q674" s="68">
        <f t="shared" si="85"/>
        <v>37007.133699999998</v>
      </c>
    </row>
    <row r="675" spans="1:30">
      <c r="A675" s="23" t="s">
        <v>178</v>
      </c>
      <c r="B675" s="24" t="s">
        <v>45</v>
      </c>
      <c r="C675" s="25">
        <v>52028.780100000004</v>
      </c>
      <c r="D675" s="26"/>
      <c r="E675" s="27">
        <f t="shared" si="83"/>
        <v>74215.003329413463</v>
      </c>
      <c r="F675" s="27">
        <f t="shared" si="84"/>
        <v>74215</v>
      </c>
      <c r="G675" s="27">
        <f t="shared" si="80"/>
        <v>6.5480000921525061E-4</v>
      </c>
      <c r="H675" s="27"/>
      <c r="I675" s="27"/>
      <c r="J675" s="27"/>
      <c r="K675" s="27">
        <f t="shared" si="86"/>
        <v>6.5480000921525061E-4</v>
      </c>
      <c r="L675" s="27"/>
      <c r="M675" s="27"/>
      <c r="O675" s="27">
        <f t="shared" ca="1" si="79"/>
        <v>4.2114219258141995E-3</v>
      </c>
      <c r="P675" s="27"/>
      <c r="Q675" s="68">
        <f t="shared" si="85"/>
        <v>37010.280100000004</v>
      </c>
    </row>
    <row r="676" spans="1:30">
      <c r="A676" s="23" t="s">
        <v>178</v>
      </c>
      <c r="B676" s="24" t="s">
        <v>45</v>
      </c>
      <c r="C676" s="25">
        <v>52037.630799999999</v>
      </c>
      <c r="D676" s="26"/>
      <c r="E676" s="27">
        <f t="shared" si="83"/>
        <v>74260.005833083516</v>
      </c>
      <c r="F676" s="27">
        <f t="shared" si="84"/>
        <v>74260</v>
      </c>
      <c r="G676" s="27">
        <f t="shared" si="80"/>
        <v>1.1472000041976571E-3</v>
      </c>
      <c r="H676" s="27"/>
      <c r="I676" s="27"/>
      <c r="J676" s="27"/>
      <c r="K676" s="27">
        <f t="shared" si="86"/>
        <v>1.1472000041976571E-3</v>
      </c>
      <c r="L676" s="27"/>
      <c r="M676" s="27"/>
      <c r="O676" s="27">
        <f t="shared" ca="1" si="79"/>
        <v>4.20267975965888E-3</v>
      </c>
      <c r="P676" s="27"/>
      <c r="Q676" s="68">
        <f t="shared" si="85"/>
        <v>37019.130799999999</v>
      </c>
    </row>
    <row r="677" spans="1:30">
      <c r="A677" s="23" t="s">
        <v>178</v>
      </c>
      <c r="B677" s="24" t="s">
        <v>45</v>
      </c>
      <c r="C677" s="25">
        <v>52069.6875</v>
      </c>
      <c r="D677" s="26"/>
      <c r="E677" s="27">
        <f t="shared" si="83"/>
        <v>74423.002179067538</v>
      </c>
      <c r="F677" s="27">
        <f t="shared" si="84"/>
        <v>74423</v>
      </c>
      <c r="G677" s="27">
        <f t="shared" si="80"/>
        <v>4.2856000072788447E-4</v>
      </c>
      <c r="H677" s="27"/>
      <c r="I677" s="27"/>
      <c r="J677" s="27"/>
      <c r="K677" s="27">
        <f t="shared" si="86"/>
        <v>4.2856000072788447E-4</v>
      </c>
      <c r="L677" s="27"/>
      <c r="M677" s="27"/>
      <c r="O677" s="27">
        <f t="shared" ca="1" si="79"/>
        <v>4.171013691140724E-3</v>
      </c>
      <c r="P677" s="27"/>
      <c r="Q677" s="68">
        <f t="shared" si="85"/>
        <v>37051.1875</v>
      </c>
    </row>
    <row r="678" spans="1:30">
      <c r="A678" s="23" t="s">
        <v>186</v>
      </c>
      <c r="B678" s="24" t="s">
        <v>45</v>
      </c>
      <c r="C678" s="25">
        <v>52260.659</v>
      </c>
      <c r="D678" s="26"/>
      <c r="E678" s="27">
        <f t="shared" si="83"/>
        <v>75394.020926695564</v>
      </c>
      <c r="F678" s="27">
        <f t="shared" si="84"/>
        <v>75394</v>
      </c>
      <c r="G678" s="27">
        <f t="shared" si="80"/>
        <v>4.1156799998134375E-3</v>
      </c>
      <c r="H678" s="27"/>
      <c r="I678" s="27">
        <f>G678</f>
        <v>4.1156799998134375E-3</v>
      </c>
      <c r="J678" s="27"/>
      <c r="L678" s="27"/>
      <c r="M678" s="27"/>
      <c r="O678" s="27">
        <f t="shared" ca="1" si="79"/>
        <v>3.9823771725448313E-3</v>
      </c>
      <c r="P678" s="27"/>
      <c r="Q678" s="68">
        <f t="shared" si="85"/>
        <v>37242.159</v>
      </c>
    </row>
    <row r="679" spans="1:30">
      <c r="A679" s="23" t="s">
        <v>178</v>
      </c>
      <c r="B679" s="24" t="s">
        <v>45</v>
      </c>
      <c r="C679" s="25">
        <v>52279.929600000003</v>
      </c>
      <c r="D679" s="26"/>
      <c r="E679" s="27">
        <f t="shared" si="83"/>
        <v>75492.004729922977</v>
      </c>
      <c r="F679" s="27">
        <f t="shared" si="84"/>
        <v>75492</v>
      </c>
      <c r="G679" s="27">
        <f t="shared" si="80"/>
        <v>9.3024000670993701E-4</v>
      </c>
      <c r="H679" s="27"/>
      <c r="I679" s="27"/>
      <c r="J679" s="27"/>
      <c r="K679" s="27">
        <f t="shared" ref="K679:K686" si="87">G679</f>
        <v>9.3024000670993701E-4</v>
      </c>
      <c r="L679" s="27"/>
      <c r="M679" s="27"/>
      <c r="O679" s="27">
        <f t="shared" ca="1" si="79"/>
        <v>3.9633386773621354E-3</v>
      </c>
      <c r="P679" s="27"/>
      <c r="Q679" s="68">
        <f t="shared" si="85"/>
        <v>37261.429600000003</v>
      </c>
    </row>
    <row r="680" spans="1:30">
      <c r="A680" s="23" t="s">
        <v>178</v>
      </c>
      <c r="B680" s="24" t="s">
        <v>45</v>
      </c>
      <c r="C680" s="25">
        <v>52287.795599999998</v>
      </c>
      <c r="D680" s="26"/>
      <c r="E680" s="27">
        <f t="shared" si="83"/>
        <v>75532.000401888887</v>
      </c>
      <c r="F680" s="27">
        <f t="shared" si="84"/>
        <v>75532</v>
      </c>
      <c r="G680" s="27">
        <f t="shared" si="80"/>
        <v>7.9040000855457038E-5</v>
      </c>
      <c r="H680" s="27"/>
      <c r="I680" s="27"/>
      <c r="J680" s="27"/>
      <c r="K680" s="27">
        <f t="shared" si="87"/>
        <v>7.9040000855457038E-5</v>
      </c>
      <c r="L680" s="27"/>
      <c r="M680" s="27"/>
      <c r="O680" s="27">
        <f t="shared" ref="O680:O743" ca="1" si="88">+C$11+C$12*F680</f>
        <v>3.9555678630018524E-3</v>
      </c>
      <c r="P680" s="27"/>
      <c r="Q680" s="68">
        <f t="shared" si="85"/>
        <v>37269.295599999998</v>
      </c>
    </row>
    <row r="681" spans="1:30">
      <c r="A681" s="23" t="s">
        <v>187</v>
      </c>
      <c r="B681" s="24" t="s">
        <v>45</v>
      </c>
      <c r="C681" s="25">
        <v>52327.722000000002</v>
      </c>
      <c r="D681" s="26"/>
      <c r="E681" s="27">
        <f t="shared" si="83"/>
        <v>75735.011232956866</v>
      </c>
      <c r="F681" s="27">
        <f t="shared" si="84"/>
        <v>75735</v>
      </c>
      <c r="G681" s="27">
        <f t="shared" si="80"/>
        <v>2.2092000072007068E-3</v>
      </c>
      <c r="H681" s="27"/>
      <c r="I681" s="27"/>
      <c r="J681" s="27"/>
      <c r="K681" s="27">
        <f t="shared" si="87"/>
        <v>2.2092000072007068E-3</v>
      </c>
      <c r="L681" s="27"/>
      <c r="M681" s="27"/>
      <c r="O681" s="27">
        <f t="shared" ca="1" si="88"/>
        <v>3.9161309801234116E-3</v>
      </c>
      <c r="P681" s="27"/>
      <c r="Q681" s="68">
        <f t="shared" si="85"/>
        <v>37309.222000000002</v>
      </c>
    </row>
    <row r="682" spans="1:30">
      <c r="A682" s="23" t="s">
        <v>178</v>
      </c>
      <c r="B682" s="24" t="s">
        <v>45</v>
      </c>
      <c r="C682" s="25">
        <v>52327.722000000002</v>
      </c>
      <c r="D682" s="26"/>
      <c r="E682" s="27">
        <f t="shared" si="83"/>
        <v>75735.011232956866</v>
      </c>
      <c r="F682" s="27">
        <f t="shared" si="84"/>
        <v>75735</v>
      </c>
      <c r="G682" s="27">
        <f t="shared" si="80"/>
        <v>2.2092000072007068E-3</v>
      </c>
      <c r="H682" s="27"/>
      <c r="I682" s="27"/>
      <c r="J682" s="27"/>
      <c r="K682" s="27">
        <f t="shared" si="87"/>
        <v>2.2092000072007068E-3</v>
      </c>
      <c r="L682" s="27"/>
      <c r="M682" s="27"/>
      <c r="O682" s="27">
        <f t="shared" ca="1" si="88"/>
        <v>3.9161309801234116E-3</v>
      </c>
      <c r="P682" s="27"/>
      <c r="Q682" s="68">
        <f t="shared" si="85"/>
        <v>37309.222000000002</v>
      </c>
    </row>
    <row r="683" spans="1:30">
      <c r="A683" s="23" t="s">
        <v>178</v>
      </c>
      <c r="B683" s="24" t="s">
        <v>45</v>
      </c>
      <c r="C683" s="25">
        <v>52333.818200000002</v>
      </c>
      <c r="D683" s="26"/>
      <c r="E683" s="27">
        <f t="shared" si="83"/>
        <v>75766.008132961782</v>
      </c>
      <c r="F683" s="27">
        <f t="shared" si="84"/>
        <v>75766</v>
      </c>
      <c r="G683" s="27">
        <f t="shared" ref="G683:G746" si="89">+C683-(C$7+F683*C$8)</f>
        <v>1.5995200010365807E-3</v>
      </c>
      <c r="H683" s="27"/>
      <c r="I683" s="27"/>
      <c r="J683" s="27"/>
      <c r="K683" s="27">
        <f t="shared" si="87"/>
        <v>1.5995200010365807E-3</v>
      </c>
      <c r="L683" s="27"/>
      <c r="M683" s="27"/>
      <c r="O683" s="27">
        <f t="shared" ca="1" si="88"/>
        <v>3.9101085989941917E-3</v>
      </c>
      <c r="P683" s="27"/>
      <c r="Q683" s="68">
        <f t="shared" si="85"/>
        <v>37315.318200000002</v>
      </c>
    </row>
    <row r="684" spans="1:30">
      <c r="A684" s="23" t="s">
        <v>178</v>
      </c>
      <c r="B684" s="24" t="s">
        <v>45</v>
      </c>
      <c r="C684" s="25">
        <v>52347.7817</v>
      </c>
      <c r="D684" s="28"/>
      <c r="E684" s="27">
        <f t="shared" si="83"/>
        <v>75837.00731494707</v>
      </c>
      <c r="F684" s="27">
        <f t="shared" si="84"/>
        <v>75837</v>
      </c>
      <c r="G684" s="27">
        <f t="shared" si="89"/>
        <v>1.438639999832958E-3</v>
      </c>
      <c r="H684" s="27"/>
      <c r="I684" s="27"/>
      <c r="J684" s="27"/>
      <c r="K684" s="27">
        <f t="shared" si="87"/>
        <v>1.438639999832958E-3</v>
      </c>
      <c r="L684" s="27"/>
      <c r="M684" s="27"/>
      <c r="O684" s="27">
        <f t="shared" ca="1" si="88"/>
        <v>3.8963154035046871E-3</v>
      </c>
      <c r="P684" s="27"/>
      <c r="Q684" s="68">
        <f t="shared" si="85"/>
        <v>37329.2817</v>
      </c>
    </row>
    <row r="685" spans="1:30">
      <c r="A685" s="23" t="s">
        <v>178</v>
      </c>
      <c r="B685" s="24" t="s">
        <v>45</v>
      </c>
      <c r="C685" s="25">
        <v>52350.731599999999</v>
      </c>
      <c r="D685" s="28"/>
      <c r="E685" s="27">
        <f t="shared" si="83"/>
        <v>75852.006454628267</v>
      </c>
      <c r="F685" s="27">
        <f t="shared" si="84"/>
        <v>75852</v>
      </c>
      <c r="G685" s="27">
        <f t="shared" si="89"/>
        <v>1.2694399993051775E-3</v>
      </c>
      <c r="H685" s="27"/>
      <c r="I685" s="27"/>
      <c r="J685" s="27"/>
      <c r="K685" s="27">
        <f t="shared" si="87"/>
        <v>1.2694399993051775E-3</v>
      </c>
      <c r="L685" s="27"/>
      <c r="M685" s="27"/>
      <c r="O685" s="27">
        <f t="shared" ca="1" si="88"/>
        <v>3.8934013481195812E-3</v>
      </c>
      <c r="P685" s="27"/>
      <c r="Q685" s="68">
        <f t="shared" si="85"/>
        <v>37332.231599999999</v>
      </c>
    </row>
    <row r="686" spans="1:30" s="27" customFormat="1">
      <c r="A686" s="23" t="s">
        <v>178</v>
      </c>
      <c r="B686" s="24" t="s">
        <v>45</v>
      </c>
      <c r="C686" s="25">
        <v>52364.695</v>
      </c>
      <c r="D686" s="28"/>
      <c r="E686" s="27">
        <f t="shared" si="83"/>
        <v>75923.005128150908</v>
      </c>
      <c r="F686" s="27">
        <f t="shared" si="84"/>
        <v>75923</v>
      </c>
      <c r="G686" s="27">
        <f t="shared" si="89"/>
        <v>1.0085600006277673E-3</v>
      </c>
      <c r="K686" s="27">
        <f t="shared" si="87"/>
        <v>1.0085600006277673E-3</v>
      </c>
      <c r="N686" s="1"/>
      <c r="O686" s="27">
        <f t="shared" ca="1" si="88"/>
        <v>3.8796081526300766E-3</v>
      </c>
      <c r="Q686" s="68">
        <f t="shared" si="85"/>
        <v>37346.195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>
      <c r="A687" s="23" t="s">
        <v>188</v>
      </c>
      <c r="B687" s="24" t="s">
        <v>45</v>
      </c>
      <c r="C687" s="25">
        <v>52367.45</v>
      </c>
      <c r="D687" s="28"/>
      <c r="E687" s="27">
        <f t="shared" si="83"/>
        <v>75937.013274129291</v>
      </c>
      <c r="F687" s="27">
        <f t="shared" si="84"/>
        <v>75937</v>
      </c>
      <c r="G687" s="27">
        <f t="shared" si="89"/>
        <v>2.6106400036951527E-3</v>
      </c>
      <c r="H687" s="27"/>
      <c r="I687" s="27">
        <f>G687</f>
        <v>2.6106400036951527E-3</v>
      </c>
      <c r="J687" s="27"/>
      <c r="L687" s="27"/>
      <c r="M687" s="27"/>
      <c r="O687" s="27">
        <f t="shared" ca="1" si="88"/>
        <v>3.876888367603977E-3</v>
      </c>
      <c r="P687" s="27"/>
      <c r="Q687" s="68">
        <f t="shared" si="85"/>
        <v>37348.949999999997</v>
      </c>
    </row>
    <row r="688" spans="1:30">
      <c r="A688" s="23" t="s">
        <v>187</v>
      </c>
      <c r="B688" s="24" t="s">
        <v>45</v>
      </c>
      <c r="C688" s="25">
        <v>52370.595399999998</v>
      </c>
      <c r="D688" s="28"/>
      <c r="E688" s="27">
        <f t="shared" si="83"/>
        <v>75953.006458289194</v>
      </c>
      <c r="F688" s="27">
        <f t="shared" si="84"/>
        <v>75953</v>
      </c>
      <c r="G688" s="27">
        <f t="shared" si="89"/>
        <v>1.2701599989668466E-3</v>
      </c>
      <c r="H688" s="27"/>
      <c r="I688" s="27"/>
      <c r="J688" s="27"/>
      <c r="K688" s="27">
        <f t="shared" ref="K688:K694" si="90">G688</f>
        <v>1.2701599989668466E-3</v>
      </c>
      <c r="L688" s="27"/>
      <c r="M688" s="27"/>
      <c r="O688" s="27">
        <f t="shared" ca="1" si="88"/>
        <v>3.8737800418598631E-3</v>
      </c>
      <c r="P688" s="27"/>
      <c r="Q688" s="68">
        <f t="shared" si="85"/>
        <v>37352.095399999998</v>
      </c>
    </row>
    <row r="689" spans="1:23">
      <c r="A689" s="23" t="s">
        <v>178</v>
      </c>
      <c r="B689" s="24" t="s">
        <v>45</v>
      </c>
      <c r="C689" s="25">
        <v>52370.792500000003</v>
      </c>
      <c r="D689" s="28"/>
      <c r="E689" s="27">
        <f t="shared" si="83"/>
        <v>75954.008638170286</v>
      </c>
      <c r="F689" s="27">
        <f t="shared" si="84"/>
        <v>75954</v>
      </c>
      <c r="G689" s="27">
        <f t="shared" si="89"/>
        <v>1.6988800052786246E-3</v>
      </c>
      <c r="H689" s="27"/>
      <c r="I689" s="27"/>
      <c r="J689" s="27"/>
      <c r="K689" s="27">
        <f t="shared" si="90"/>
        <v>1.6988800052786246E-3</v>
      </c>
      <c r="L689" s="27"/>
      <c r="M689" s="27"/>
      <c r="O689" s="27">
        <f t="shared" ca="1" si="88"/>
        <v>3.8735857715008568E-3</v>
      </c>
      <c r="P689" s="27"/>
      <c r="Q689" s="68">
        <f t="shared" si="85"/>
        <v>37352.292500000003</v>
      </c>
    </row>
    <row r="690" spans="1:23">
      <c r="A690" s="23" t="s">
        <v>178</v>
      </c>
      <c r="B690" s="24" t="s">
        <v>45</v>
      </c>
      <c r="C690" s="25">
        <v>52380.626100000001</v>
      </c>
      <c r="D690" s="28"/>
      <c r="E690" s="27">
        <f t="shared" si="83"/>
        <v>76004.008821216819</v>
      </c>
      <c r="F690" s="27">
        <f t="shared" si="84"/>
        <v>76004</v>
      </c>
      <c r="G690" s="27">
        <f t="shared" si="89"/>
        <v>1.7348800029139966E-3</v>
      </c>
      <c r="H690" s="27"/>
      <c r="I690" s="27"/>
      <c r="J690" s="27"/>
      <c r="K690" s="27">
        <f t="shared" si="90"/>
        <v>1.7348800029139966E-3</v>
      </c>
      <c r="L690" s="27"/>
      <c r="M690" s="27"/>
      <c r="O690" s="27">
        <f t="shared" ca="1" si="88"/>
        <v>3.8638722535505009E-3</v>
      </c>
      <c r="P690" s="27"/>
      <c r="Q690" s="68">
        <f t="shared" si="85"/>
        <v>37362.126100000001</v>
      </c>
    </row>
    <row r="691" spans="1:23">
      <c r="A691" s="23" t="s">
        <v>178</v>
      </c>
      <c r="B691" s="24" t="s">
        <v>45</v>
      </c>
      <c r="C691" s="25">
        <v>52398.720099999999</v>
      </c>
      <c r="D691" s="28"/>
      <c r="E691" s="27">
        <f t="shared" si="83"/>
        <v>76096.010052916739</v>
      </c>
      <c r="F691" s="27">
        <f t="shared" si="84"/>
        <v>76096</v>
      </c>
      <c r="G691" s="27">
        <f t="shared" si="89"/>
        <v>1.9771200022660196E-3</v>
      </c>
      <c r="H691" s="27"/>
      <c r="I691" s="27"/>
      <c r="J691" s="27"/>
      <c r="K691" s="27">
        <f t="shared" si="90"/>
        <v>1.9771200022660196E-3</v>
      </c>
      <c r="L691" s="27"/>
      <c r="M691" s="27"/>
      <c r="O691" s="27">
        <f t="shared" ca="1" si="88"/>
        <v>3.8459993805218494E-3</v>
      </c>
      <c r="P691" s="27"/>
      <c r="Q691" s="68">
        <f t="shared" si="85"/>
        <v>37380.220099999999</v>
      </c>
    </row>
    <row r="692" spans="1:23">
      <c r="A692" s="23" t="s">
        <v>178</v>
      </c>
      <c r="B692" s="24" t="s">
        <v>45</v>
      </c>
      <c r="C692" s="25">
        <v>52406.782899999998</v>
      </c>
      <c r="D692" s="28"/>
      <c r="E692" s="27">
        <f t="shared" si="83"/>
        <v>76137.006379375787</v>
      </c>
      <c r="F692" s="27">
        <f t="shared" si="84"/>
        <v>76137</v>
      </c>
      <c r="G692" s="27">
        <f t="shared" si="89"/>
        <v>1.2546400030259974E-3</v>
      </c>
      <c r="H692" s="27"/>
      <c r="I692" s="27"/>
      <c r="J692" s="27"/>
      <c r="K692" s="27">
        <f t="shared" si="90"/>
        <v>1.2546400030259974E-3</v>
      </c>
      <c r="L692" s="27"/>
      <c r="M692" s="27"/>
      <c r="O692" s="27">
        <f t="shared" ca="1" si="88"/>
        <v>3.8380342958025584E-3</v>
      </c>
      <c r="P692" s="27"/>
      <c r="Q692" s="68">
        <f t="shared" si="85"/>
        <v>37388.282899999998</v>
      </c>
    </row>
    <row r="693" spans="1:23">
      <c r="A693" s="23" t="s">
        <v>178</v>
      </c>
      <c r="B693" s="24" t="s">
        <v>45</v>
      </c>
      <c r="C693" s="25">
        <v>52415.633199999997</v>
      </c>
      <c r="D693" s="28"/>
      <c r="E693" s="27">
        <f t="shared" si="83"/>
        <v>76182.00684919527</v>
      </c>
      <c r="F693" s="27">
        <f t="shared" si="84"/>
        <v>76182</v>
      </c>
      <c r="G693" s="27">
        <f t="shared" si="89"/>
        <v>1.3470400008372962E-3</v>
      </c>
      <c r="H693" s="27"/>
      <c r="I693" s="27"/>
      <c r="J693" s="27"/>
      <c r="K693" s="27">
        <f t="shared" si="90"/>
        <v>1.3470400008372962E-3</v>
      </c>
      <c r="L693" s="27"/>
      <c r="M693" s="27"/>
      <c r="O693" s="27">
        <f t="shared" ca="1" si="88"/>
        <v>3.8292921296472389E-3</v>
      </c>
      <c r="P693" s="27"/>
      <c r="Q693" s="68">
        <f t="shared" si="85"/>
        <v>37397.133199999997</v>
      </c>
    </row>
    <row r="694" spans="1:23">
      <c r="A694" s="23" t="s">
        <v>178</v>
      </c>
      <c r="B694" s="24" t="s">
        <v>45</v>
      </c>
      <c r="C694" s="25">
        <v>52426.843699999998</v>
      </c>
      <c r="D694" s="28"/>
      <c r="E694" s="27">
        <f t="shared" si="83"/>
        <v>76239.008054455131</v>
      </c>
      <c r="F694" s="27">
        <f t="shared" si="84"/>
        <v>76239</v>
      </c>
      <c r="G694" s="27">
        <f t="shared" si="89"/>
        <v>1.5840800042496994E-3</v>
      </c>
      <c r="H694" s="27"/>
      <c r="I694" s="27"/>
      <c r="J694" s="27"/>
      <c r="K694" s="27">
        <f t="shared" si="90"/>
        <v>1.5840800042496994E-3</v>
      </c>
      <c r="L694" s="27"/>
      <c r="M694" s="27"/>
      <c r="O694" s="27">
        <f t="shared" ca="1" si="88"/>
        <v>3.818218719183834E-3</v>
      </c>
      <c r="P694" s="27"/>
      <c r="Q694" s="68">
        <f t="shared" si="85"/>
        <v>37408.343699999998</v>
      </c>
    </row>
    <row r="695" spans="1:23">
      <c r="A695" s="31" t="s">
        <v>189</v>
      </c>
      <c r="B695" s="32" t="s">
        <v>45</v>
      </c>
      <c r="C695" s="31">
        <v>52590.671000000002</v>
      </c>
      <c r="D695" s="31">
        <v>1E-3</v>
      </c>
      <c r="E695" s="27">
        <f t="shared" si="83"/>
        <v>77072.008683728534</v>
      </c>
      <c r="F695" s="27">
        <f t="shared" si="84"/>
        <v>77072</v>
      </c>
      <c r="G695" s="27">
        <f t="shared" si="89"/>
        <v>1.7078400051104836E-3</v>
      </c>
      <c r="H695" s="27"/>
      <c r="I695" s="1">
        <f>G695</f>
        <v>1.7078400051104836E-3</v>
      </c>
      <c r="J695" s="27"/>
      <c r="K695" s="27"/>
      <c r="L695" s="27"/>
      <c r="M695" s="27"/>
      <c r="N695" s="27"/>
      <c r="O695" s="27">
        <f t="shared" ca="1" si="88"/>
        <v>3.656391510130922E-3</v>
      </c>
      <c r="P695" s="27"/>
      <c r="Q695" s="68">
        <f t="shared" si="85"/>
        <v>37572.171000000002</v>
      </c>
    </row>
    <row r="696" spans="1:23">
      <c r="A696" s="23" t="s">
        <v>190</v>
      </c>
      <c r="B696" s="24" t="s">
        <v>45</v>
      </c>
      <c r="C696" s="25">
        <v>52671.306100000002</v>
      </c>
      <c r="D696" s="28"/>
      <c r="E696" s="27">
        <f t="shared" si="83"/>
        <v>77482.00804916714</v>
      </c>
      <c r="F696" s="27">
        <f t="shared" si="84"/>
        <v>77482</v>
      </c>
      <c r="G696" s="27">
        <f t="shared" si="89"/>
        <v>1.5830400079721585E-3</v>
      </c>
      <c r="H696" s="27"/>
      <c r="I696" s="27"/>
      <c r="J696" s="27"/>
      <c r="K696" s="27">
        <f t="shared" ref="K696:K710" si="91">G696</f>
        <v>1.5830400079721585E-3</v>
      </c>
      <c r="L696" s="27"/>
      <c r="M696" s="27"/>
      <c r="N696" s="27"/>
      <c r="O696" s="27">
        <f t="shared" ca="1" si="88"/>
        <v>3.5767406629380119E-3</v>
      </c>
      <c r="P696" s="27"/>
      <c r="Q696" s="68">
        <f t="shared" si="85"/>
        <v>37652.806100000002</v>
      </c>
    </row>
    <row r="697" spans="1:23">
      <c r="A697" s="36" t="s">
        <v>191</v>
      </c>
      <c r="B697" s="27"/>
      <c r="C697" s="26">
        <v>52713.786800000002</v>
      </c>
      <c r="D697" s="26">
        <v>1E-3</v>
      </c>
      <c r="E697" s="27">
        <f t="shared" si="83"/>
        <v>77698.006541677081</v>
      </c>
      <c r="F697" s="27">
        <f t="shared" si="84"/>
        <v>77698</v>
      </c>
      <c r="G697" s="27">
        <f t="shared" si="89"/>
        <v>1.2865600001532584E-3</v>
      </c>
      <c r="H697" s="27"/>
      <c r="I697" s="27"/>
      <c r="J697" s="27"/>
      <c r="K697" s="27">
        <f t="shared" si="91"/>
        <v>1.2865600001532584E-3</v>
      </c>
      <c r="L697" s="27"/>
      <c r="M697" s="27"/>
      <c r="N697" s="27"/>
      <c r="O697" s="27">
        <f t="shared" ca="1" si="88"/>
        <v>3.5347782653924777E-3</v>
      </c>
      <c r="P697" s="27"/>
      <c r="Q697" s="68">
        <f t="shared" si="85"/>
        <v>37695.286800000002</v>
      </c>
      <c r="S697" s="27"/>
      <c r="T697" s="27"/>
      <c r="U697" s="27"/>
      <c r="W697" s="27"/>
    </row>
    <row r="698" spans="1:23">
      <c r="A698" s="23" t="s">
        <v>190</v>
      </c>
      <c r="B698" s="24" t="s">
        <v>45</v>
      </c>
      <c r="C698" s="25">
        <v>52725.1944</v>
      </c>
      <c r="D698" s="28"/>
      <c r="E698" s="27">
        <f t="shared" si="83"/>
        <v>77756.009926818006</v>
      </c>
      <c r="F698" s="27">
        <f t="shared" si="84"/>
        <v>77756</v>
      </c>
      <c r="G698" s="27">
        <f t="shared" si="89"/>
        <v>1.952320002601482E-3</v>
      </c>
      <c r="H698" s="27"/>
      <c r="I698" s="27"/>
      <c r="J698" s="27"/>
      <c r="K698" s="27">
        <f t="shared" si="91"/>
        <v>1.952320002601482E-3</v>
      </c>
      <c r="L698" s="27"/>
      <c r="M698" s="27"/>
      <c r="N698" s="27"/>
      <c r="O698" s="27">
        <f t="shared" ca="1" si="88"/>
        <v>3.5235105845700665E-3</v>
      </c>
      <c r="P698" s="27"/>
      <c r="Q698" s="68">
        <f t="shared" si="85"/>
        <v>37706.6944</v>
      </c>
    </row>
    <row r="699" spans="1:23">
      <c r="A699" s="23" t="s">
        <v>187</v>
      </c>
      <c r="B699" s="24" t="s">
        <v>45</v>
      </c>
      <c r="C699" s="25">
        <v>52735.8145</v>
      </c>
      <c r="D699" s="28"/>
      <c r="E699" s="27">
        <f t="shared" si="83"/>
        <v>77810.009168598495</v>
      </c>
      <c r="F699" s="27">
        <f t="shared" si="84"/>
        <v>77810</v>
      </c>
      <c r="G699" s="27">
        <f t="shared" si="89"/>
        <v>1.8032000007224269E-3</v>
      </c>
      <c r="H699" s="27"/>
      <c r="I699" s="27"/>
      <c r="J699" s="27"/>
      <c r="K699" s="27">
        <f t="shared" si="91"/>
        <v>1.8032000007224269E-3</v>
      </c>
      <c r="L699" s="27"/>
      <c r="M699" s="27"/>
      <c r="O699" s="27">
        <f t="shared" ca="1" si="88"/>
        <v>3.5130199851836838E-3</v>
      </c>
      <c r="P699" s="27"/>
      <c r="Q699" s="68">
        <f t="shared" si="85"/>
        <v>37717.3145</v>
      </c>
    </row>
    <row r="700" spans="1:23">
      <c r="A700" s="23" t="s">
        <v>187</v>
      </c>
      <c r="B700" s="24" t="s">
        <v>45</v>
      </c>
      <c r="C700" s="25">
        <v>52781.638500000001</v>
      </c>
      <c r="D700" s="28"/>
      <c r="E700" s="27">
        <f t="shared" si="83"/>
        <v>78043.007092850588</v>
      </c>
      <c r="F700" s="27">
        <f t="shared" si="84"/>
        <v>78043</v>
      </c>
      <c r="G700" s="27">
        <f t="shared" si="89"/>
        <v>1.3949600033811294E-3</v>
      </c>
      <c r="H700" s="27"/>
      <c r="I700" s="27"/>
      <c r="J700" s="27"/>
      <c r="K700" s="27">
        <f t="shared" si="91"/>
        <v>1.3949600033811294E-3</v>
      </c>
      <c r="L700" s="27"/>
      <c r="M700" s="27"/>
      <c r="O700" s="27">
        <f t="shared" ca="1" si="88"/>
        <v>3.4677549915350294E-3</v>
      </c>
      <c r="P700" s="27"/>
      <c r="Q700" s="68">
        <f t="shared" si="85"/>
        <v>37763.138500000001</v>
      </c>
    </row>
    <row r="701" spans="1:23">
      <c r="A701" s="23" t="s">
        <v>187</v>
      </c>
      <c r="B701" s="24" t="s">
        <v>45</v>
      </c>
      <c r="C701" s="25">
        <v>52791.668799999999</v>
      </c>
      <c r="D701" s="28"/>
      <c r="E701" s="27">
        <f t="shared" si="83"/>
        <v>78094.007421927599</v>
      </c>
      <c r="F701" s="27">
        <f t="shared" si="84"/>
        <v>78094</v>
      </c>
      <c r="G701" s="27">
        <f t="shared" si="89"/>
        <v>1.459680002881214E-3</v>
      </c>
      <c r="H701" s="27"/>
      <c r="I701" s="27"/>
      <c r="J701" s="27"/>
      <c r="K701" s="27">
        <f t="shared" si="91"/>
        <v>1.459680002881214E-3</v>
      </c>
      <c r="L701" s="27"/>
      <c r="M701" s="27"/>
      <c r="O701" s="27">
        <f t="shared" ca="1" si="88"/>
        <v>3.4578472032256672E-3</v>
      </c>
      <c r="P701" s="27"/>
      <c r="Q701" s="68">
        <f t="shared" si="85"/>
        <v>37773.168799999999</v>
      </c>
    </row>
    <row r="702" spans="1:23">
      <c r="A702" s="23" t="s">
        <v>187</v>
      </c>
      <c r="B702" s="24" t="s">
        <v>45</v>
      </c>
      <c r="C702" s="25">
        <v>52804.649299999997</v>
      </c>
      <c r="D702" s="28"/>
      <c r="E702" s="27">
        <f t="shared" si="83"/>
        <v>78160.008416073761</v>
      </c>
      <c r="F702" s="27">
        <f t="shared" si="84"/>
        <v>78160</v>
      </c>
      <c r="G702" s="27">
        <f t="shared" si="89"/>
        <v>1.6552000015508384E-3</v>
      </c>
      <c r="H702" s="27"/>
      <c r="I702" s="27"/>
      <c r="J702" s="27"/>
      <c r="K702" s="27">
        <f t="shared" si="91"/>
        <v>1.6552000015508384E-3</v>
      </c>
      <c r="L702" s="27"/>
      <c r="M702" s="27"/>
      <c r="O702" s="27">
        <f t="shared" ca="1" si="88"/>
        <v>3.4450253595311991E-3</v>
      </c>
      <c r="P702" s="27"/>
      <c r="Q702" s="68">
        <f t="shared" si="85"/>
        <v>37786.149299999997</v>
      </c>
    </row>
    <row r="703" spans="1:23">
      <c r="A703" s="23" t="s">
        <v>187</v>
      </c>
      <c r="B703" s="24" t="s">
        <v>45</v>
      </c>
      <c r="C703" s="25">
        <v>52976.933199999999</v>
      </c>
      <c r="D703" s="28"/>
      <c r="E703" s="27">
        <f t="shared" si="83"/>
        <v>79036.007697717752</v>
      </c>
      <c r="F703" s="27">
        <f t="shared" si="84"/>
        <v>79036</v>
      </c>
      <c r="G703" s="27">
        <f t="shared" si="89"/>
        <v>1.5139200040721335E-3</v>
      </c>
      <c r="H703" s="27"/>
      <c r="I703" s="27"/>
      <c r="J703" s="27"/>
      <c r="K703" s="27">
        <f t="shared" si="91"/>
        <v>1.5139200040721335E-3</v>
      </c>
      <c r="L703" s="27"/>
      <c r="M703" s="27"/>
      <c r="O703" s="27">
        <f t="shared" ca="1" si="88"/>
        <v>3.2748445250409819E-3</v>
      </c>
      <c r="P703" s="27"/>
      <c r="Q703" s="68">
        <f t="shared" si="85"/>
        <v>37958.433199999999</v>
      </c>
    </row>
    <row r="704" spans="1:23">
      <c r="A704" s="31" t="s">
        <v>192</v>
      </c>
      <c r="B704" s="32" t="s">
        <v>45</v>
      </c>
      <c r="C704" s="26">
        <v>52997.586000000003</v>
      </c>
      <c r="D704" s="26">
        <v>1E-3</v>
      </c>
      <c r="E704" s="27">
        <f t="shared" si="83"/>
        <v>79141.019471678868</v>
      </c>
      <c r="F704" s="27">
        <f t="shared" si="84"/>
        <v>79141</v>
      </c>
      <c r="G704" s="27">
        <f t="shared" si="89"/>
        <v>3.829520006547682E-3</v>
      </c>
      <c r="H704" s="27"/>
      <c r="I704" s="27"/>
      <c r="J704" s="27"/>
      <c r="K704" s="27">
        <f t="shared" si="91"/>
        <v>3.829520006547682E-3</v>
      </c>
      <c r="L704" s="27"/>
      <c r="M704" s="27"/>
      <c r="N704" s="27"/>
      <c r="O704" s="27">
        <f t="shared" ca="1" si="88"/>
        <v>3.2544461373452353E-3</v>
      </c>
      <c r="P704" s="27"/>
      <c r="Q704" s="68">
        <f t="shared" si="85"/>
        <v>37979.086000000003</v>
      </c>
      <c r="S704" s="27"/>
      <c r="T704" s="27"/>
      <c r="U704" s="27"/>
      <c r="W704" s="27"/>
    </row>
    <row r="705" spans="1:30">
      <c r="A705" s="26" t="s">
        <v>193</v>
      </c>
      <c r="B705" s="37" t="s">
        <v>45</v>
      </c>
      <c r="C705" s="26">
        <v>53108.303509999998</v>
      </c>
      <c r="D705" s="26">
        <v>1.6000000000000001E-3</v>
      </c>
      <c r="E705" s="27">
        <f t="shared" si="83"/>
        <v>79703.976655869628</v>
      </c>
      <c r="F705" s="27">
        <f t="shared" si="84"/>
        <v>79704</v>
      </c>
      <c r="G705" s="27">
        <f t="shared" si="89"/>
        <v>-4.5911199995316565E-3</v>
      </c>
      <c r="H705" s="27"/>
      <c r="I705" s="27"/>
      <c r="J705" s="27"/>
      <c r="K705" s="27">
        <f t="shared" si="91"/>
        <v>-4.5911199995316565E-3</v>
      </c>
      <c r="N705" s="27"/>
      <c r="O705" s="27">
        <f t="shared" ca="1" si="88"/>
        <v>3.1450719252242403E-3</v>
      </c>
      <c r="P705" s="27"/>
      <c r="Q705" s="68">
        <f t="shared" si="85"/>
        <v>38089.803509999998</v>
      </c>
    </row>
    <row r="706" spans="1:30">
      <c r="A706" s="23" t="s">
        <v>187</v>
      </c>
      <c r="B706" s="24" t="s">
        <v>45</v>
      </c>
      <c r="C706" s="25">
        <v>53113.816299999999</v>
      </c>
      <c r="D706" s="28"/>
      <c r="E706" s="27">
        <f t="shared" si="83"/>
        <v>79732.007133934356</v>
      </c>
      <c r="F706" s="27">
        <f t="shared" si="84"/>
        <v>79732</v>
      </c>
      <c r="G706" s="27">
        <f t="shared" si="89"/>
        <v>1.4030399979674257E-3</v>
      </c>
      <c r="H706" s="27"/>
      <c r="I706" s="27"/>
      <c r="J706" s="27"/>
      <c r="K706" s="27">
        <f t="shared" si="91"/>
        <v>1.4030399979674257E-3</v>
      </c>
      <c r="L706" s="27"/>
      <c r="M706" s="27"/>
      <c r="O706" s="27">
        <f t="shared" ca="1" si="88"/>
        <v>3.1396323551720409E-3</v>
      </c>
      <c r="P706" s="27"/>
      <c r="Q706" s="68">
        <f t="shared" si="85"/>
        <v>38095.316299999999</v>
      </c>
    </row>
    <row r="707" spans="1:30">
      <c r="A707" s="23" t="s">
        <v>187</v>
      </c>
      <c r="B707" s="24" t="s">
        <v>45</v>
      </c>
      <c r="C707" s="25">
        <v>53195.6319</v>
      </c>
      <c r="D707" s="28"/>
      <c r="E707" s="27">
        <f t="shared" si="83"/>
        <v>80148.008900943765</v>
      </c>
      <c r="F707" s="27">
        <f t="shared" si="84"/>
        <v>80148</v>
      </c>
      <c r="G707" s="27">
        <f t="shared" si="89"/>
        <v>1.7505600044387393E-3</v>
      </c>
      <c r="H707" s="27"/>
      <c r="I707" s="27"/>
      <c r="J707" s="27"/>
      <c r="K707" s="27">
        <f t="shared" si="91"/>
        <v>1.7505600044387393E-3</v>
      </c>
      <c r="L707" s="27"/>
      <c r="M707" s="27"/>
      <c r="O707" s="27">
        <f t="shared" ca="1" si="88"/>
        <v>3.0588158858250881E-3</v>
      </c>
      <c r="P707" s="27"/>
      <c r="Q707" s="68">
        <f t="shared" si="85"/>
        <v>38177.1319</v>
      </c>
    </row>
    <row r="708" spans="1:30">
      <c r="A708" s="23" t="s">
        <v>187</v>
      </c>
      <c r="B708" s="24" t="s">
        <v>45</v>
      </c>
      <c r="C708" s="25">
        <v>53232.605799999998</v>
      </c>
      <c r="D708" s="28"/>
      <c r="E708" s="27">
        <f t="shared" si="83"/>
        <v>80336.007372301639</v>
      </c>
      <c r="F708" s="27">
        <f t="shared" si="84"/>
        <v>80336</v>
      </c>
      <c r="G708" s="27">
        <f t="shared" si="89"/>
        <v>1.4499199969577603E-3</v>
      </c>
      <c r="H708" s="27"/>
      <c r="I708" s="27"/>
      <c r="J708" s="27"/>
      <c r="K708" s="27">
        <f t="shared" si="91"/>
        <v>1.4499199969577603E-3</v>
      </c>
      <c r="L708" s="27"/>
      <c r="M708" s="27"/>
      <c r="O708" s="27">
        <f t="shared" ca="1" si="88"/>
        <v>3.0222930583317549E-3</v>
      </c>
      <c r="P708" s="27"/>
      <c r="Q708" s="68">
        <f t="shared" si="85"/>
        <v>38214.105799999998</v>
      </c>
    </row>
    <row r="709" spans="1:30">
      <c r="A709" s="26" t="s">
        <v>194</v>
      </c>
      <c r="B709" s="35" t="s">
        <v>45</v>
      </c>
      <c r="C709" s="26">
        <v>53290.623599999999</v>
      </c>
      <c r="D709" s="26">
        <v>1E-4</v>
      </c>
      <c r="E709" s="27">
        <f t="shared" si="83"/>
        <v>80631.006215040659</v>
      </c>
      <c r="F709" s="27">
        <f t="shared" si="84"/>
        <v>80631</v>
      </c>
      <c r="G709" s="27">
        <f t="shared" si="89"/>
        <v>1.2223200028529391E-3</v>
      </c>
      <c r="H709" s="27"/>
      <c r="I709" s="27"/>
      <c r="J709" s="27"/>
      <c r="K709" s="27">
        <f t="shared" si="91"/>
        <v>1.2223200028529391E-3</v>
      </c>
      <c r="L709" s="27"/>
      <c r="M709" s="27"/>
      <c r="N709" s="27"/>
      <c r="O709" s="27">
        <f t="shared" ca="1" si="88"/>
        <v>2.9649833024246591E-3</v>
      </c>
      <c r="P709" s="27"/>
      <c r="Q709" s="68">
        <f t="shared" si="85"/>
        <v>38272.123599999999</v>
      </c>
      <c r="S709" s="27"/>
      <c r="T709" s="27"/>
      <c r="U709" s="27"/>
      <c r="W709" s="27"/>
    </row>
    <row r="710" spans="1:30">
      <c r="A710" s="23" t="s">
        <v>195</v>
      </c>
      <c r="B710" s="24" t="s">
        <v>45</v>
      </c>
      <c r="C710" s="25">
        <v>53372.242400000003</v>
      </c>
      <c r="D710" s="28"/>
      <c r="E710" s="27">
        <f t="shared" si="83"/>
        <v>81046.007327556959</v>
      </c>
      <c r="F710" s="27">
        <f t="shared" si="84"/>
        <v>81046</v>
      </c>
      <c r="G710" s="27">
        <f t="shared" si="89"/>
        <v>1.4411200099857524E-3</v>
      </c>
      <c r="H710" s="27"/>
      <c r="I710" s="27"/>
      <c r="J710" s="27"/>
      <c r="K710" s="27">
        <f t="shared" si="91"/>
        <v>1.4411200099857524E-3</v>
      </c>
      <c r="L710" s="27"/>
      <c r="M710" s="27"/>
      <c r="N710" s="27"/>
      <c r="O710" s="27">
        <f t="shared" ca="1" si="88"/>
        <v>2.884361103436716E-3</v>
      </c>
      <c r="P710" s="27"/>
      <c r="Q710" s="68">
        <f t="shared" si="85"/>
        <v>38353.742400000003</v>
      </c>
      <c r="AC710" s="27"/>
      <c r="AD710" s="27"/>
    </row>
    <row r="711" spans="1:30">
      <c r="A711" s="31" t="s">
        <v>196</v>
      </c>
      <c r="B711" s="32" t="s">
        <v>45</v>
      </c>
      <c r="C711" s="31">
        <v>53384.633999999998</v>
      </c>
      <c r="D711" s="31">
        <v>1E-3</v>
      </c>
      <c r="E711" s="27">
        <f t="shared" si="83"/>
        <v>81109.013985163474</v>
      </c>
      <c r="F711" s="27">
        <f t="shared" si="84"/>
        <v>81109</v>
      </c>
      <c r="G711" s="27">
        <f t="shared" si="89"/>
        <v>2.7504800018505193E-3</v>
      </c>
      <c r="H711" s="27"/>
      <c r="I711" s="1">
        <f>G711</f>
        <v>2.7504800018505193E-3</v>
      </c>
      <c r="J711" s="27"/>
      <c r="K711" s="27"/>
      <c r="M711" s="27"/>
      <c r="N711" s="27"/>
      <c r="O711" s="27">
        <f t="shared" ca="1" si="88"/>
        <v>2.8721220708192684E-3</v>
      </c>
      <c r="P711" s="27"/>
      <c r="Q711" s="68">
        <f t="shared" si="85"/>
        <v>38366.133999999998</v>
      </c>
      <c r="AC711" s="27"/>
      <c r="AD711" s="27"/>
    </row>
    <row r="712" spans="1:30">
      <c r="A712" s="23" t="s">
        <v>187</v>
      </c>
      <c r="B712" s="24" t="s">
        <v>45</v>
      </c>
      <c r="C712" s="25">
        <v>53406.659699999997</v>
      </c>
      <c r="D712" s="28"/>
      <c r="E712" s="27">
        <f t="shared" si="83"/>
        <v>81221.006442831917</v>
      </c>
      <c r="F712" s="27">
        <f t="shared" si="84"/>
        <v>81221</v>
      </c>
      <c r="G712" s="27">
        <f t="shared" si="89"/>
        <v>1.2671200020122342E-3</v>
      </c>
      <c r="H712" s="27"/>
      <c r="I712" s="27"/>
      <c r="J712" s="27"/>
      <c r="K712" s="27">
        <f>G712</f>
        <v>1.2671200020122342E-3</v>
      </c>
      <c r="L712" s="27"/>
      <c r="M712" s="27"/>
      <c r="O712" s="27">
        <f t="shared" ca="1" si="88"/>
        <v>2.850363790610471E-3</v>
      </c>
      <c r="P712" s="27"/>
      <c r="Q712" s="68">
        <f t="shared" si="85"/>
        <v>38388.159699999997</v>
      </c>
      <c r="AC712" s="27"/>
      <c r="AD712" s="27"/>
    </row>
    <row r="713" spans="1:30">
      <c r="A713" s="23" t="s">
        <v>187</v>
      </c>
      <c r="B713" s="24" t="s">
        <v>45</v>
      </c>
      <c r="C713" s="25">
        <v>53416.493199999997</v>
      </c>
      <c r="D713" s="28"/>
      <c r="E713" s="27">
        <f t="shared" si="83"/>
        <v>81271.006117415818</v>
      </c>
      <c r="F713" s="27">
        <f t="shared" si="84"/>
        <v>81271</v>
      </c>
      <c r="G713" s="27">
        <f t="shared" si="89"/>
        <v>1.2031200021738186E-3</v>
      </c>
      <c r="H713" s="27"/>
      <c r="I713" s="27"/>
      <c r="J713" s="27"/>
      <c r="K713" s="27">
        <f>G713</f>
        <v>1.2031200021738186E-3</v>
      </c>
      <c r="L713" s="27"/>
      <c r="M713" s="27"/>
      <c r="O713" s="27">
        <f t="shared" ca="1" si="88"/>
        <v>2.8406502726601168E-3</v>
      </c>
      <c r="P713" s="27"/>
      <c r="Q713" s="68">
        <f t="shared" si="85"/>
        <v>38397.993199999997</v>
      </c>
      <c r="AC713" s="27"/>
      <c r="AD713" s="27"/>
    </row>
    <row r="714" spans="1:30">
      <c r="A714" s="29" t="s">
        <v>197</v>
      </c>
      <c r="B714" s="35"/>
      <c r="C714" s="26">
        <v>53461.530200000001</v>
      </c>
      <c r="D714" s="26">
        <v>2.9499999999999998E-2</v>
      </c>
      <c r="E714" s="27">
        <f t="shared" si="83"/>
        <v>81500.002440620738</v>
      </c>
      <c r="F714" s="27">
        <f t="shared" si="84"/>
        <v>81500</v>
      </c>
      <c r="G714" s="27">
        <f t="shared" si="89"/>
        <v>4.8000000242609531E-4</v>
      </c>
      <c r="H714" s="27"/>
      <c r="I714" s="27"/>
      <c r="J714" s="27">
        <f>G714</f>
        <v>4.8000000242609531E-4</v>
      </c>
      <c r="K714" s="27"/>
      <c r="L714" s="27"/>
      <c r="M714" s="27"/>
      <c r="N714" s="27"/>
      <c r="O714" s="27">
        <f t="shared" ca="1" si="88"/>
        <v>2.7961623604474926E-3</v>
      </c>
      <c r="P714" s="27"/>
      <c r="Q714" s="68">
        <f t="shared" si="85"/>
        <v>38443.030200000001</v>
      </c>
      <c r="S714" s="27"/>
      <c r="T714" s="27"/>
      <c r="U714" s="27"/>
      <c r="W714" s="27"/>
      <c r="AC714" s="27"/>
      <c r="AD714" s="27"/>
    </row>
    <row r="715" spans="1:30" s="27" customFormat="1">
      <c r="A715" s="23" t="s">
        <v>198</v>
      </c>
      <c r="B715" s="24" t="s">
        <v>45</v>
      </c>
      <c r="C715" s="25">
        <v>53466.6446</v>
      </c>
      <c r="D715" s="28"/>
      <c r="E715" s="27">
        <f t="shared" si="83"/>
        <v>81526.007254338314</v>
      </c>
      <c r="F715" s="27">
        <f t="shared" si="84"/>
        <v>81526</v>
      </c>
      <c r="G715" s="27">
        <f t="shared" si="89"/>
        <v>1.4267200022004545E-3</v>
      </c>
      <c r="K715" s="27">
        <f>G715</f>
        <v>1.4267200022004545E-3</v>
      </c>
      <c r="N715" s="1"/>
      <c r="O715" s="27">
        <f t="shared" ca="1" si="88"/>
        <v>2.7911113311133093E-3</v>
      </c>
      <c r="Q715" s="68">
        <f t="shared" si="85"/>
        <v>38448.1446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30">
      <c r="A716" s="23" t="s">
        <v>198</v>
      </c>
      <c r="B716" s="24" t="s">
        <v>45</v>
      </c>
      <c r="C716" s="25">
        <v>53473.921300000002</v>
      </c>
      <c r="D716" s="28"/>
      <c r="E716" s="27">
        <f t="shared" si="83"/>
        <v>81563.006555914035</v>
      </c>
      <c r="F716" s="27">
        <f t="shared" si="84"/>
        <v>81563</v>
      </c>
      <c r="G716" s="27">
        <f t="shared" si="89"/>
        <v>1.2893600069219247E-3</v>
      </c>
      <c r="H716" s="27"/>
      <c r="I716" s="27"/>
      <c r="J716" s="27"/>
      <c r="K716" s="27">
        <f>G716</f>
        <v>1.2893600069219247E-3</v>
      </c>
      <c r="L716" s="27"/>
      <c r="M716" s="27"/>
      <c r="O716" s="27">
        <f t="shared" ca="1" si="88"/>
        <v>2.783923327830045E-3</v>
      </c>
      <c r="P716" s="27"/>
      <c r="Q716" s="68">
        <f t="shared" si="85"/>
        <v>38455.421300000002</v>
      </c>
      <c r="AC716" s="27"/>
      <c r="AD716" s="27"/>
    </row>
    <row r="717" spans="1:30">
      <c r="A717" s="23" t="s">
        <v>198</v>
      </c>
      <c r="B717" s="24" t="s">
        <v>45</v>
      </c>
      <c r="C717" s="25">
        <v>53476.871500000001</v>
      </c>
      <c r="D717" s="28"/>
      <c r="E717" s="27">
        <f t="shared" si="83"/>
        <v>81578.007220983171</v>
      </c>
      <c r="F717" s="27">
        <f t="shared" si="84"/>
        <v>81578</v>
      </c>
      <c r="G717" s="27">
        <f t="shared" si="89"/>
        <v>1.4201600060914643E-3</v>
      </c>
      <c r="H717" s="27"/>
      <c r="I717" s="27"/>
      <c r="J717" s="27"/>
      <c r="K717" s="27">
        <f>G717</f>
        <v>1.4201600060914643E-3</v>
      </c>
      <c r="L717" s="27"/>
      <c r="M717" s="27"/>
      <c r="O717" s="27">
        <f t="shared" ca="1" si="88"/>
        <v>2.7810092724449391E-3</v>
      </c>
      <c r="P717" s="27"/>
      <c r="Q717" s="68">
        <f t="shared" si="85"/>
        <v>38458.371500000001</v>
      </c>
      <c r="AC717" s="27"/>
      <c r="AD717" s="27"/>
    </row>
    <row r="718" spans="1:30">
      <c r="A718" s="23" t="s">
        <v>198</v>
      </c>
      <c r="B718" s="24" t="s">
        <v>45</v>
      </c>
      <c r="C718" s="25">
        <v>53477.854700000004</v>
      </c>
      <c r="D718" s="28"/>
      <c r="E718" s="27">
        <f t="shared" si="83"/>
        <v>81583.006425747604</v>
      </c>
      <c r="F718" s="27">
        <f t="shared" si="84"/>
        <v>81583</v>
      </c>
      <c r="G718" s="27">
        <f t="shared" si="89"/>
        <v>1.26376000844175E-3</v>
      </c>
      <c r="H718" s="27"/>
      <c r="I718" s="27"/>
      <c r="J718" s="27"/>
      <c r="K718" s="27">
        <f>G718</f>
        <v>1.26376000844175E-3</v>
      </c>
      <c r="L718" s="27"/>
      <c r="M718" s="27"/>
      <c r="O718" s="27">
        <f t="shared" ca="1" si="88"/>
        <v>2.7800379206499026E-3</v>
      </c>
      <c r="P718" s="27"/>
      <c r="Q718" s="68">
        <f t="shared" si="85"/>
        <v>38459.354700000004</v>
      </c>
      <c r="AC718" s="27"/>
      <c r="AD718" s="27"/>
    </row>
    <row r="719" spans="1:30">
      <c r="A719" s="23" t="s">
        <v>198</v>
      </c>
      <c r="B719" s="24" t="s">
        <v>45</v>
      </c>
      <c r="C719" s="25">
        <v>53481.788200000003</v>
      </c>
      <c r="D719" s="28"/>
      <c r="E719" s="27">
        <f t="shared" si="83"/>
        <v>81603.006804043805</v>
      </c>
      <c r="F719" s="27">
        <f t="shared" si="84"/>
        <v>81603</v>
      </c>
      <c r="G719" s="27">
        <f t="shared" si="89"/>
        <v>1.3381600074353628E-3</v>
      </c>
      <c r="H719" s="27"/>
      <c r="I719" s="27"/>
      <c r="J719" s="27"/>
      <c r="K719" s="27">
        <f>G719</f>
        <v>1.3381600074353628E-3</v>
      </c>
      <c r="L719" s="27"/>
      <c r="M719" s="27"/>
      <c r="O719" s="27">
        <f t="shared" ca="1" si="88"/>
        <v>2.7761525134697602E-3</v>
      </c>
      <c r="P719" s="27"/>
      <c r="Q719" s="68">
        <f t="shared" si="85"/>
        <v>38463.288200000003</v>
      </c>
      <c r="AC719" s="27"/>
      <c r="AD719" s="27"/>
    </row>
    <row r="720" spans="1:30">
      <c r="A720" s="29" t="s">
        <v>197</v>
      </c>
      <c r="B720" s="35"/>
      <c r="C720" s="26">
        <v>53485.524799999999</v>
      </c>
      <c r="D720" s="26">
        <v>4.8999999999999998E-3</v>
      </c>
      <c r="E720" s="27">
        <f t="shared" si="83"/>
        <v>81622.006019384236</v>
      </c>
      <c r="F720" s="27">
        <f t="shared" si="84"/>
        <v>81622</v>
      </c>
      <c r="G720" s="27">
        <f t="shared" si="89"/>
        <v>1.1838400023407303E-3</v>
      </c>
      <c r="H720" s="27"/>
      <c r="I720" s="27"/>
      <c r="J720" s="27">
        <f>G720</f>
        <v>1.1838400023407303E-3</v>
      </c>
      <c r="K720" s="27"/>
      <c r="L720" s="27"/>
      <c r="M720" s="27"/>
      <c r="N720" s="27"/>
      <c r="O720" s="27">
        <f t="shared" ca="1" si="88"/>
        <v>2.7724613766486259E-3</v>
      </c>
      <c r="P720" s="27"/>
      <c r="Q720" s="68">
        <f t="shared" si="85"/>
        <v>38467.024799999999</v>
      </c>
      <c r="S720" s="27"/>
      <c r="T720" s="27"/>
      <c r="U720" s="27"/>
      <c r="W720" s="27"/>
      <c r="AC720" s="27"/>
      <c r="AD720" s="27"/>
    </row>
    <row r="721" spans="1:30" s="27" customFormat="1">
      <c r="A721" s="23" t="s">
        <v>198</v>
      </c>
      <c r="B721" s="24" t="s">
        <v>45</v>
      </c>
      <c r="C721" s="25">
        <v>53495.752</v>
      </c>
      <c r="D721" s="28"/>
      <c r="E721" s="27">
        <f t="shared" si="83"/>
        <v>81674.007511417032</v>
      </c>
      <c r="F721" s="27">
        <f t="shared" si="84"/>
        <v>81674</v>
      </c>
      <c r="G721" s="27">
        <f t="shared" si="89"/>
        <v>1.4772800059290603E-3</v>
      </c>
      <c r="K721" s="27">
        <f>G721</f>
        <v>1.4772800059290603E-3</v>
      </c>
      <c r="N721" s="1"/>
      <c r="O721" s="27">
        <f t="shared" ca="1" si="88"/>
        <v>2.7623593179802557E-3</v>
      </c>
      <c r="Q721" s="68">
        <f t="shared" si="85"/>
        <v>38477.252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30">
      <c r="A722" s="29" t="s">
        <v>197</v>
      </c>
      <c r="B722" s="35"/>
      <c r="C722" s="26">
        <v>53503.422100000003</v>
      </c>
      <c r="D722" s="26">
        <v>5.7599999999999998E-2</v>
      </c>
      <c r="E722" s="27">
        <f t="shared" si="83"/>
        <v>81713.007105053708</v>
      </c>
      <c r="F722" s="27">
        <f t="shared" si="84"/>
        <v>81713</v>
      </c>
      <c r="G722" s="27">
        <f t="shared" si="89"/>
        <v>1.3973600071039982E-3</v>
      </c>
      <c r="H722" s="27"/>
      <c r="I722" s="27"/>
      <c r="J722" s="27">
        <f>G722</f>
        <v>1.3973600071039982E-3</v>
      </c>
      <c r="K722" s="27"/>
      <c r="L722" s="27"/>
      <c r="M722" s="27"/>
      <c r="N722" s="27"/>
      <c r="O722" s="27">
        <f t="shared" ca="1" si="88"/>
        <v>2.7547827739789789E-3</v>
      </c>
      <c r="P722" s="27"/>
      <c r="Q722" s="68">
        <f t="shared" si="85"/>
        <v>38484.922100000003</v>
      </c>
      <c r="S722" s="27"/>
      <c r="T722" s="27"/>
      <c r="U722" s="27"/>
      <c r="W722" s="27"/>
      <c r="AC722" s="27"/>
      <c r="AD722" s="27"/>
    </row>
    <row r="723" spans="1:30" s="27" customFormat="1">
      <c r="A723" s="23" t="s">
        <v>187</v>
      </c>
      <c r="B723" s="24" t="s">
        <v>45</v>
      </c>
      <c r="C723" s="25">
        <v>53511.682200000003</v>
      </c>
      <c r="D723" s="28"/>
      <c r="E723" s="27">
        <f t="shared" si="83"/>
        <v>81755.006628319126</v>
      </c>
      <c r="F723" s="27">
        <f t="shared" si="84"/>
        <v>81755</v>
      </c>
      <c r="G723" s="27">
        <f t="shared" si="89"/>
        <v>1.3036000091233291E-3</v>
      </c>
      <c r="K723" s="27">
        <f t="shared" ref="K723:K733" si="92">G723</f>
        <v>1.3036000091233291E-3</v>
      </c>
      <c r="N723" s="1"/>
      <c r="O723" s="27">
        <f t="shared" ca="1" si="88"/>
        <v>2.7466234189006816E-3</v>
      </c>
      <c r="Q723" s="68">
        <f t="shared" si="85"/>
        <v>38493.182200000003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30">
      <c r="A724" s="23" t="s">
        <v>195</v>
      </c>
      <c r="B724" s="24" t="s">
        <v>45</v>
      </c>
      <c r="C724" s="25">
        <v>53723.3007</v>
      </c>
      <c r="D724" s="28"/>
      <c r="E724" s="27">
        <f t="shared" si="83"/>
        <v>82831.007659074588</v>
      </c>
      <c r="F724" s="27">
        <f t="shared" si="84"/>
        <v>82831</v>
      </c>
      <c r="G724" s="27">
        <f t="shared" si="89"/>
        <v>1.5063200044096448E-3</v>
      </c>
      <c r="H724" s="27"/>
      <c r="I724" s="27"/>
      <c r="J724" s="27"/>
      <c r="K724" s="27">
        <f t="shared" si="92"/>
        <v>1.5063200044096448E-3</v>
      </c>
      <c r="L724" s="27"/>
      <c r="M724" s="27"/>
      <c r="N724" s="27"/>
      <c r="O724" s="27">
        <f t="shared" ca="1" si="88"/>
        <v>2.5375885126090458E-3</v>
      </c>
      <c r="P724" s="27"/>
      <c r="Q724" s="68">
        <f t="shared" si="85"/>
        <v>38704.8007</v>
      </c>
      <c r="AC724" s="27"/>
      <c r="AD724" s="27"/>
    </row>
    <row r="725" spans="1:30">
      <c r="A725" s="23" t="s">
        <v>198</v>
      </c>
      <c r="B725" s="24" t="s">
        <v>45</v>
      </c>
      <c r="C725" s="25">
        <v>53760.864600000001</v>
      </c>
      <c r="D725" s="28"/>
      <c r="E725" s="27">
        <f t="shared" ref="E725:E788" si="93">+(C725-C$7)/C$8</f>
        <v>83022.006060061249</v>
      </c>
      <c r="F725" s="27">
        <f t="shared" ref="F725:F788" si="94">ROUND(2*E725,0)/2</f>
        <v>83022</v>
      </c>
      <c r="G725" s="27">
        <f t="shared" si="89"/>
        <v>1.1918400050490163E-3</v>
      </c>
      <c r="H725" s="27"/>
      <c r="I725" s="27"/>
      <c r="J725" s="27"/>
      <c r="K725" s="27">
        <f t="shared" si="92"/>
        <v>1.1918400050490163E-3</v>
      </c>
      <c r="L725" s="27"/>
      <c r="M725" s="27"/>
      <c r="O725" s="27">
        <f t="shared" ca="1" si="88"/>
        <v>2.5004828740386904E-3</v>
      </c>
      <c r="P725" s="27"/>
      <c r="Q725" s="68">
        <f t="shared" ref="Q725:Q788" si="95">+C725-15018.5</f>
        <v>38742.364600000001</v>
      </c>
      <c r="AC725" s="27"/>
      <c r="AD725" s="27"/>
    </row>
    <row r="726" spans="1:30">
      <c r="A726" s="23" t="s">
        <v>198</v>
      </c>
      <c r="B726" s="24" t="s">
        <v>45</v>
      </c>
      <c r="C726" s="25">
        <v>53792.921999999999</v>
      </c>
      <c r="D726" s="28"/>
      <c r="E726" s="27">
        <f t="shared" si="93"/>
        <v>83185.00596528381</v>
      </c>
      <c r="F726" s="27">
        <f t="shared" si="94"/>
        <v>83185</v>
      </c>
      <c r="G726" s="27">
        <f t="shared" si="89"/>
        <v>1.1732000057236291E-3</v>
      </c>
      <c r="H726" s="27"/>
      <c r="I726" s="27"/>
      <c r="J726" s="27"/>
      <c r="K726" s="27">
        <f t="shared" si="92"/>
        <v>1.1732000057236291E-3</v>
      </c>
      <c r="L726" s="27"/>
      <c r="M726" s="27"/>
      <c r="O726" s="27">
        <f t="shared" ca="1" si="88"/>
        <v>2.4688168055205344E-3</v>
      </c>
      <c r="P726" s="27"/>
      <c r="Q726" s="68">
        <f t="shared" si="95"/>
        <v>38774.421999999999</v>
      </c>
      <c r="AC726" s="27"/>
      <c r="AD726" s="27"/>
    </row>
    <row r="727" spans="1:30">
      <c r="A727" s="23" t="s">
        <v>198</v>
      </c>
      <c r="B727" s="24" t="s">
        <v>45</v>
      </c>
      <c r="C727" s="25">
        <v>53834.813099999999</v>
      </c>
      <c r="D727" s="28"/>
      <c r="E727" s="27">
        <f t="shared" si="93"/>
        <v>83398.00656201558</v>
      </c>
      <c r="F727" s="27">
        <f t="shared" si="94"/>
        <v>83398</v>
      </c>
      <c r="G727" s="27">
        <f t="shared" si="89"/>
        <v>1.2905600015074015E-3</v>
      </c>
      <c r="H727" s="27"/>
      <c r="I727" s="27"/>
      <c r="J727" s="27"/>
      <c r="K727" s="27">
        <f t="shared" si="92"/>
        <v>1.2905600015074015E-3</v>
      </c>
      <c r="L727" s="27"/>
      <c r="M727" s="27"/>
      <c r="O727" s="27">
        <f t="shared" ca="1" si="88"/>
        <v>2.4274372190520206E-3</v>
      </c>
      <c r="P727" s="27"/>
      <c r="Q727" s="68">
        <f t="shared" si="95"/>
        <v>38816.313099999999</v>
      </c>
      <c r="AC727" s="27"/>
      <c r="AD727" s="27"/>
    </row>
    <row r="728" spans="1:30">
      <c r="A728" s="23" t="s">
        <v>198</v>
      </c>
      <c r="B728" s="24" t="s">
        <v>45</v>
      </c>
      <c r="C728" s="25">
        <v>53856.446000000004</v>
      </c>
      <c r="D728" s="28"/>
      <c r="E728" s="27">
        <f t="shared" si="93"/>
        <v>83508.00177839899</v>
      </c>
      <c r="F728" s="27">
        <f t="shared" si="94"/>
        <v>83508</v>
      </c>
      <c r="G728" s="27">
        <f t="shared" si="89"/>
        <v>3.4976000461028889E-4</v>
      </c>
      <c r="H728" s="27"/>
      <c r="I728" s="27"/>
      <c r="J728" s="27"/>
      <c r="K728" s="27">
        <f t="shared" si="92"/>
        <v>3.4976000461028889E-4</v>
      </c>
      <c r="L728" s="27"/>
      <c r="M728" s="27"/>
      <c r="O728" s="27">
        <f t="shared" ca="1" si="88"/>
        <v>2.4060674795612393E-3</v>
      </c>
      <c r="P728" s="27"/>
      <c r="Q728" s="68">
        <f t="shared" si="95"/>
        <v>38837.946000000004</v>
      </c>
      <c r="AC728" s="27"/>
      <c r="AD728" s="27"/>
    </row>
    <row r="729" spans="1:30">
      <c r="A729" s="23" t="s">
        <v>198</v>
      </c>
      <c r="B729" s="24" t="s">
        <v>45</v>
      </c>
      <c r="C729" s="25">
        <v>53882.406999999999</v>
      </c>
      <c r="D729" s="28"/>
      <c r="E729" s="27">
        <f t="shared" si="93"/>
        <v>83640.003766691312</v>
      </c>
      <c r="F729" s="27">
        <f t="shared" si="94"/>
        <v>83640</v>
      </c>
      <c r="G729" s="27">
        <f t="shared" si="89"/>
        <v>7.4080000194953755E-4</v>
      </c>
      <c r="H729" s="27"/>
      <c r="I729" s="27"/>
      <c r="J729" s="27"/>
      <c r="K729" s="27">
        <f t="shared" si="92"/>
        <v>7.4080000194953755E-4</v>
      </c>
      <c r="L729" s="27"/>
      <c r="M729" s="27"/>
      <c r="O729" s="27">
        <f t="shared" ca="1" si="88"/>
        <v>2.380423792172303E-3</v>
      </c>
      <c r="P729" s="27"/>
      <c r="Q729" s="68">
        <f t="shared" si="95"/>
        <v>38863.906999999999</v>
      </c>
      <c r="AC729" s="27"/>
      <c r="AD729" s="27"/>
    </row>
    <row r="730" spans="1:30">
      <c r="A730" s="23" t="s">
        <v>198</v>
      </c>
      <c r="B730" s="24" t="s">
        <v>45</v>
      </c>
      <c r="C730" s="25">
        <v>53883.39</v>
      </c>
      <c r="D730" s="28"/>
      <c r="E730" s="27">
        <f t="shared" si="93"/>
        <v>83645.001954530439</v>
      </c>
      <c r="F730" s="27">
        <f t="shared" si="94"/>
        <v>83645</v>
      </c>
      <c r="G730" s="27">
        <f t="shared" si="89"/>
        <v>3.8440000207629055E-4</v>
      </c>
      <c r="H730" s="27"/>
      <c r="I730" s="27"/>
      <c r="J730" s="27"/>
      <c r="K730" s="27">
        <f t="shared" si="92"/>
        <v>3.8440000207629055E-4</v>
      </c>
      <c r="L730" s="27"/>
      <c r="M730" s="27"/>
      <c r="O730" s="27">
        <f t="shared" ca="1" si="88"/>
        <v>2.3794524403772666E-3</v>
      </c>
      <c r="P730" s="27"/>
      <c r="Q730" s="68">
        <f t="shared" si="95"/>
        <v>38864.89</v>
      </c>
    </row>
    <row r="731" spans="1:30">
      <c r="A731" s="38" t="s">
        <v>199</v>
      </c>
      <c r="B731" s="39" t="s">
        <v>45</v>
      </c>
      <c r="C731" s="40">
        <v>53890.6679</v>
      </c>
      <c r="D731" s="40">
        <v>2.0000000000000001E-4</v>
      </c>
      <c r="E731" s="27">
        <f t="shared" si="93"/>
        <v>83682.007357657931</v>
      </c>
      <c r="F731" s="27">
        <f t="shared" si="94"/>
        <v>83682</v>
      </c>
      <c r="G731" s="27">
        <f t="shared" si="89"/>
        <v>1.4470400055870414E-3</v>
      </c>
      <c r="H731" s="27"/>
      <c r="I731" s="27"/>
      <c r="K731" s="27">
        <f t="shared" si="92"/>
        <v>1.4470400055870414E-3</v>
      </c>
      <c r="M731" s="27"/>
      <c r="N731" s="27"/>
      <c r="O731" s="27">
        <f t="shared" ca="1" si="88"/>
        <v>2.3722644370940058E-3</v>
      </c>
      <c r="P731" s="27"/>
      <c r="Q731" s="68">
        <f t="shared" si="95"/>
        <v>38872.1679</v>
      </c>
      <c r="AC731" s="27"/>
      <c r="AD731" s="27"/>
    </row>
    <row r="732" spans="1:30">
      <c r="A732" s="23" t="s">
        <v>198</v>
      </c>
      <c r="B732" s="24" t="s">
        <v>45</v>
      </c>
      <c r="C732" s="25">
        <v>53903.648099999999</v>
      </c>
      <c r="D732" s="28"/>
      <c r="E732" s="27">
        <f t="shared" si="93"/>
        <v>83748.006826416153</v>
      </c>
      <c r="F732" s="27">
        <f t="shared" si="94"/>
        <v>83748</v>
      </c>
      <c r="G732" s="27">
        <f t="shared" si="89"/>
        <v>1.3425599972833879E-3</v>
      </c>
      <c r="H732" s="27"/>
      <c r="I732" s="27"/>
      <c r="J732" s="27"/>
      <c r="K732" s="27">
        <f t="shared" si="92"/>
        <v>1.3425599972833879E-3</v>
      </c>
      <c r="L732" s="27"/>
      <c r="M732" s="27"/>
      <c r="O732" s="27">
        <f t="shared" ca="1" si="88"/>
        <v>2.3594425933995376E-3</v>
      </c>
      <c r="P732" s="27"/>
      <c r="Q732" s="68">
        <f t="shared" si="95"/>
        <v>38885.148099999999</v>
      </c>
      <c r="AC732" s="27"/>
      <c r="AD732" s="27"/>
    </row>
    <row r="733" spans="1:30">
      <c r="A733" s="23" t="s">
        <v>198</v>
      </c>
      <c r="B733" s="24" t="s">
        <v>45</v>
      </c>
      <c r="C733" s="25">
        <v>54016.537199999999</v>
      </c>
      <c r="D733" s="28"/>
      <c r="E733" s="27">
        <f t="shared" si="93"/>
        <v>84322.00573464515</v>
      </c>
      <c r="F733" s="27">
        <f t="shared" si="94"/>
        <v>84322</v>
      </c>
      <c r="G733" s="27">
        <f t="shared" si="89"/>
        <v>1.1278399979346432E-3</v>
      </c>
      <c r="H733" s="27"/>
      <c r="I733" s="27"/>
      <c r="J733" s="27"/>
      <c r="K733" s="27">
        <f t="shared" si="92"/>
        <v>1.1278399979346432E-3</v>
      </c>
      <c r="L733" s="27"/>
      <c r="M733" s="27"/>
      <c r="O733" s="27">
        <f t="shared" ca="1" si="88"/>
        <v>2.2479314073294634E-3</v>
      </c>
      <c r="P733" s="27"/>
      <c r="Q733" s="68">
        <f t="shared" si="95"/>
        <v>38998.037199999999</v>
      </c>
      <c r="AC733" s="27"/>
      <c r="AD733" s="27"/>
    </row>
    <row r="734" spans="1:30">
      <c r="A734" s="23" t="s">
        <v>200</v>
      </c>
      <c r="B734" s="24" t="s">
        <v>45</v>
      </c>
      <c r="C734" s="25">
        <v>54099.336000000003</v>
      </c>
      <c r="D734" s="28"/>
      <c r="E734" s="27">
        <f t="shared" si="93"/>
        <v>84743.006706418979</v>
      </c>
      <c r="F734" s="27">
        <f t="shared" si="94"/>
        <v>84743</v>
      </c>
      <c r="G734" s="27">
        <f t="shared" si="89"/>
        <v>1.3189600067562424E-3</v>
      </c>
      <c r="H734" s="27"/>
      <c r="I734" s="27">
        <f>G734</f>
        <v>1.3189600067562424E-3</v>
      </c>
      <c r="J734" s="27"/>
      <c r="L734" s="27"/>
      <c r="M734" s="27"/>
      <c r="N734" s="27">
        <f>G734</f>
        <v>1.3189600067562424E-3</v>
      </c>
      <c r="O734" s="27">
        <f t="shared" ca="1" si="88"/>
        <v>2.1661435861874759E-3</v>
      </c>
      <c r="P734" s="27"/>
      <c r="Q734" s="68">
        <f t="shared" si="95"/>
        <v>39080.836000000003</v>
      </c>
      <c r="AC734" s="27"/>
      <c r="AD734" s="27"/>
    </row>
    <row r="735" spans="1:30">
      <c r="A735" s="23" t="s">
        <v>201</v>
      </c>
      <c r="B735" s="24" t="s">
        <v>45</v>
      </c>
      <c r="C735" s="25">
        <v>54115.659800000001</v>
      </c>
      <c r="D735" s="28"/>
      <c r="E735" s="27">
        <f t="shared" si="93"/>
        <v>84826.007132307292</v>
      </c>
      <c r="F735" s="27">
        <f t="shared" si="94"/>
        <v>84826</v>
      </c>
      <c r="G735" s="27">
        <f t="shared" si="89"/>
        <v>1.4027200013515539E-3</v>
      </c>
      <c r="H735" s="27"/>
      <c r="I735" s="27"/>
      <c r="J735" s="27"/>
      <c r="K735" s="27">
        <f t="shared" ref="K735:K747" si="96">G735</f>
        <v>1.4027200013515539E-3</v>
      </c>
      <c r="L735" s="27"/>
      <c r="M735" s="27"/>
      <c r="N735" s="27"/>
      <c r="O735" s="27">
        <f t="shared" ca="1" si="88"/>
        <v>2.1500191463898859E-3</v>
      </c>
      <c r="P735" s="27"/>
      <c r="Q735" s="68">
        <f t="shared" si="95"/>
        <v>39097.159800000001</v>
      </c>
      <c r="AC735" s="27"/>
      <c r="AD735" s="27"/>
    </row>
    <row r="736" spans="1:30">
      <c r="A736" s="41" t="s">
        <v>202</v>
      </c>
      <c r="B736" s="37" t="s">
        <v>45</v>
      </c>
      <c r="C736" s="26">
        <v>54115.659890000003</v>
      </c>
      <c r="D736" s="26">
        <v>1E-4</v>
      </c>
      <c r="E736" s="27">
        <f t="shared" si="93"/>
        <v>84826.007589923684</v>
      </c>
      <c r="F736" s="27">
        <f t="shared" si="94"/>
        <v>84826</v>
      </c>
      <c r="G736" s="27">
        <f t="shared" si="89"/>
        <v>1.4927200027159415E-3</v>
      </c>
      <c r="H736" s="27"/>
      <c r="I736" s="27"/>
      <c r="J736" s="27"/>
      <c r="K736" s="27">
        <f t="shared" si="96"/>
        <v>1.4927200027159415E-3</v>
      </c>
      <c r="M736" s="27"/>
      <c r="N736" s="27"/>
      <c r="O736" s="27">
        <f t="shared" ca="1" si="88"/>
        <v>2.1500191463898859E-3</v>
      </c>
      <c r="P736" s="27"/>
      <c r="Q736" s="68">
        <f t="shared" si="95"/>
        <v>39097.159890000003</v>
      </c>
      <c r="AC736" s="27"/>
      <c r="AD736" s="27"/>
    </row>
    <row r="737" spans="1:30" s="27" customFormat="1">
      <c r="A737" s="46" t="s">
        <v>227</v>
      </c>
      <c r="B737" s="47" t="s">
        <v>45</v>
      </c>
      <c r="C737" s="46">
        <v>54116.053099999997</v>
      </c>
      <c r="D737" s="46">
        <v>1E-4</v>
      </c>
      <c r="E737" s="27">
        <f t="shared" si="93"/>
        <v>84828.006915905571</v>
      </c>
      <c r="F737" s="27">
        <f t="shared" si="94"/>
        <v>84828</v>
      </c>
      <c r="G737" s="27">
        <f t="shared" si="89"/>
        <v>1.3601600003312342E-3</v>
      </c>
      <c r="J737" s="1"/>
      <c r="K737" s="27">
        <f t="shared" si="96"/>
        <v>1.3601600003312342E-3</v>
      </c>
      <c r="O737" s="27">
        <f t="shared" ca="1" si="88"/>
        <v>2.1496306056718699E-3</v>
      </c>
      <c r="Q737" s="68">
        <f t="shared" si="95"/>
        <v>39097.553099999997</v>
      </c>
      <c r="R737" s="1"/>
      <c r="V737" s="1"/>
      <c r="X737" s="1"/>
      <c r="Y737" s="1"/>
      <c r="Z737" s="1"/>
      <c r="AA737" s="1"/>
      <c r="AB737" s="1"/>
    </row>
    <row r="738" spans="1:30">
      <c r="A738" s="42" t="s">
        <v>203</v>
      </c>
      <c r="B738" s="27"/>
      <c r="C738" s="26">
        <v>54126.8701</v>
      </c>
      <c r="D738" s="26">
        <v>2.9999999999999997E-4</v>
      </c>
      <c r="E738" s="27">
        <f t="shared" si="93"/>
        <v>84883.007320641846</v>
      </c>
      <c r="F738" s="27">
        <f t="shared" si="94"/>
        <v>84883</v>
      </c>
      <c r="G738" s="27">
        <f t="shared" si="89"/>
        <v>1.4397600025404245E-3</v>
      </c>
      <c r="H738" s="27"/>
      <c r="I738" s="27"/>
      <c r="J738" s="27"/>
      <c r="K738" s="27">
        <f t="shared" si="96"/>
        <v>1.4397600025404245E-3</v>
      </c>
      <c r="L738" s="27"/>
      <c r="M738" s="27"/>
      <c r="N738" s="27"/>
      <c r="O738" s="27">
        <f t="shared" ca="1" si="88"/>
        <v>2.1389457359264792E-3</v>
      </c>
      <c r="P738" s="27"/>
      <c r="Q738" s="68">
        <f t="shared" si="95"/>
        <v>39108.3701</v>
      </c>
      <c r="AC738" s="27"/>
      <c r="AD738" s="27"/>
    </row>
    <row r="739" spans="1:30" s="27" customFormat="1">
      <c r="A739" s="46" t="s">
        <v>227</v>
      </c>
      <c r="B739" s="47" t="s">
        <v>45</v>
      </c>
      <c r="C739" s="46">
        <v>54175.644800000002</v>
      </c>
      <c r="D739" s="46">
        <v>1E-4</v>
      </c>
      <c r="E739" s="27">
        <f t="shared" si="93"/>
        <v>85131.008452276335</v>
      </c>
      <c r="F739" s="27">
        <f t="shared" si="94"/>
        <v>85131</v>
      </c>
      <c r="G739" s="27">
        <f t="shared" si="89"/>
        <v>1.6623200062895194E-3</v>
      </c>
      <c r="J739" s="1"/>
      <c r="K739" s="27">
        <f t="shared" si="96"/>
        <v>1.6623200062895194E-3</v>
      </c>
      <c r="O739" s="27">
        <f t="shared" ca="1" si="88"/>
        <v>2.0907666868927206E-3</v>
      </c>
      <c r="Q739" s="68">
        <f t="shared" si="95"/>
        <v>39157.144800000002</v>
      </c>
      <c r="R739" s="1"/>
      <c r="V739" s="1"/>
      <c r="X739" s="1"/>
      <c r="Y739" s="1"/>
      <c r="Z739" s="1"/>
      <c r="AA739" s="1"/>
      <c r="AB739" s="1"/>
      <c r="AC739" s="1"/>
      <c r="AD739" s="1"/>
    </row>
    <row r="740" spans="1:30">
      <c r="A740" s="23" t="s">
        <v>198</v>
      </c>
      <c r="B740" s="24" t="s">
        <v>45</v>
      </c>
      <c r="C740" s="25">
        <v>54176.824800000002</v>
      </c>
      <c r="D740" s="28"/>
      <c r="E740" s="27">
        <f t="shared" si="93"/>
        <v>85137.008311533864</v>
      </c>
      <c r="F740" s="27">
        <f t="shared" si="94"/>
        <v>85137</v>
      </c>
      <c r="G740" s="27">
        <f t="shared" si="89"/>
        <v>1.6346400079783052E-3</v>
      </c>
      <c r="H740" s="27"/>
      <c r="I740" s="27"/>
      <c r="J740" s="27"/>
      <c r="K740" s="27">
        <f t="shared" si="96"/>
        <v>1.6346400079783052E-3</v>
      </c>
      <c r="L740" s="27"/>
      <c r="M740" s="27"/>
      <c r="O740" s="27">
        <f t="shared" ca="1" si="88"/>
        <v>2.0896010647386762E-3</v>
      </c>
      <c r="P740" s="27"/>
      <c r="Q740" s="68">
        <f t="shared" si="95"/>
        <v>39158.324800000002</v>
      </c>
    </row>
    <row r="741" spans="1:30">
      <c r="A741" s="46" t="s">
        <v>227</v>
      </c>
      <c r="B741" s="47" t="s">
        <v>45</v>
      </c>
      <c r="C741" s="46">
        <v>54197.671900000001</v>
      </c>
      <c r="D741" s="46">
        <v>1E-4</v>
      </c>
      <c r="E741" s="27">
        <f t="shared" si="93"/>
        <v>85243.008028421857</v>
      </c>
      <c r="F741" s="27">
        <f t="shared" si="94"/>
        <v>85243</v>
      </c>
      <c r="G741" s="27">
        <f t="shared" si="89"/>
        <v>1.5789600001880899E-3</v>
      </c>
      <c r="H741" s="27"/>
      <c r="I741" s="27"/>
      <c r="K741" s="27">
        <f t="shared" si="96"/>
        <v>1.5789600001880899E-3</v>
      </c>
      <c r="L741" s="27"/>
      <c r="M741" s="27"/>
      <c r="N741" s="27"/>
      <c r="O741" s="27">
        <f t="shared" ca="1" si="88"/>
        <v>2.0690084066839268E-3</v>
      </c>
      <c r="P741" s="27"/>
      <c r="Q741" s="68">
        <f t="shared" si="95"/>
        <v>39179.171900000001</v>
      </c>
      <c r="AC741" s="27"/>
      <c r="AD741" s="27"/>
    </row>
    <row r="742" spans="1:30">
      <c r="A742" s="31" t="s">
        <v>204</v>
      </c>
      <c r="B742" s="37" t="s">
        <v>45</v>
      </c>
      <c r="C742" s="26">
        <v>54200.426800000001</v>
      </c>
      <c r="D742" s="26">
        <v>6.9999999999999999E-4</v>
      </c>
      <c r="E742" s="27">
        <f t="shared" si="93"/>
        <v>85257.015665937623</v>
      </c>
      <c r="F742" s="27">
        <f t="shared" si="94"/>
        <v>85257</v>
      </c>
      <c r="G742" s="27">
        <f t="shared" si="89"/>
        <v>3.0810400057816878E-3</v>
      </c>
      <c r="H742" s="27"/>
      <c r="I742" s="27"/>
      <c r="J742" s="27"/>
      <c r="K742" s="27">
        <f t="shared" si="96"/>
        <v>3.0810400057816878E-3</v>
      </c>
      <c r="L742" s="27"/>
      <c r="M742" s="27"/>
      <c r="N742" s="27"/>
      <c r="O742" s="27">
        <f t="shared" ca="1" si="88"/>
        <v>2.0662886216578254E-3</v>
      </c>
      <c r="P742" s="27"/>
      <c r="Q742" s="68">
        <f t="shared" si="95"/>
        <v>39181.926800000001</v>
      </c>
      <c r="AC742" s="27"/>
      <c r="AD742" s="27"/>
    </row>
    <row r="743" spans="1:30">
      <c r="A743" s="23" t="s">
        <v>198</v>
      </c>
      <c r="B743" s="24" t="s">
        <v>45</v>
      </c>
      <c r="C743" s="25">
        <v>54202.392</v>
      </c>
      <c r="D743" s="28"/>
      <c r="E743" s="27">
        <f t="shared" si="93"/>
        <v>85267.00797391466</v>
      </c>
      <c r="F743" s="27">
        <f t="shared" si="94"/>
        <v>85267</v>
      </c>
      <c r="G743" s="27">
        <f t="shared" si="89"/>
        <v>1.5682400044170208E-3</v>
      </c>
      <c r="H743" s="27"/>
      <c r="I743" s="27"/>
      <c r="J743" s="27"/>
      <c r="K743" s="27">
        <f t="shared" si="96"/>
        <v>1.5682400044170208E-3</v>
      </c>
      <c r="L743" s="27"/>
      <c r="M743" s="27"/>
      <c r="O743" s="27">
        <f t="shared" ca="1" si="88"/>
        <v>2.0643459180677559E-3</v>
      </c>
      <c r="P743" s="27"/>
      <c r="Q743" s="68">
        <f t="shared" si="95"/>
        <v>39183.892</v>
      </c>
      <c r="AC743" s="27"/>
      <c r="AD743" s="27"/>
    </row>
    <row r="744" spans="1:30">
      <c r="A744" s="23" t="s">
        <v>198</v>
      </c>
      <c r="B744" s="24" t="s">
        <v>45</v>
      </c>
      <c r="C744" s="25">
        <v>54211.635799999996</v>
      </c>
      <c r="D744" s="28"/>
      <c r="E744" s="27">
        <f t="shared" si="93"/>
        <v>85314.00924425773</v>
      </c>
      <c r="F744" s="27">
        <f t="shared" si="94"/>
        <v>85314</v>
      </c>
      <c r="G744" s="27">
        <f t="shared" si="89"/>
        <v>1.8180800034315325E-3</v>
      </c>
      <c r="H744" s="27"/>
      <c r="I744" s="27"/>
      <c r="J744" s="27"/>
      <c r="K744" s="27">
        <f t="shared" si="96"/>
        <v>1.8180800034315325E-3</v>
      </c>
      <c r="L744" s="27"/>
      <c r="M744" s="27"/>
      <c r="O744" s="27">
        <f t="shared" ref="O744:O807" ca="1" si="97">+C$11+C$12*F744</f>
        <v>2.0552152111944222E-3</v>
      </c>
      <c r="P744" s="27"/>
      <c r="Q744" s="68">
        <f t="shared" si="95"/>
        <v>39193.135799999996</v>
      </c>
      <c r="AC744" s="27"/>
      <c r="AD744" s="27"/>
    </row>
    <row r="745" spans="1:30">
      <c r="A745" s="23" t="s">
        <v>198</v>
      </c>
      <c r="B745" s="24" t="s">
        <v>45</v>
      </c>
      <c r="C745" s="25">
        <v>54212.421999999999</v>
      </c>
      <c r="D745" s="28"/>
      <c r="E745" s="27">
        <f t="shared" si="93"/>
        <v>85318.006777603732</v>
      </c>
      <c r="F745" s="27">
        <f t="shared" si="94"/>
        <v>85318</v>
      </c>
      <c r="G745" s="27">
        <f t="shared" si="89"/>
        <v>1.3329599969438277E-3</v>
      </c>
      <c r="H745" s="27"/>
      <c r="I745" s="27"/>
      <c r="J745" s="27"/>
      <c r="K745" s="27">
        <f t="shared" si="96"/>
        <v>1.3329599969438277E-3</v>
      </c>
      <c r="L745" s="27"/>
      <c r="M745" s="27"/>
      <c r="O745" s="27">
        <f t="shared" ca="1" si="97"/>
        <v>2.0544381297583937E-3</v>
      </c>
      <c r="P745" s="27"/>
      <c r="Q745" s="68">
        <f t="shared" si="95"/>
        <v>39193.921999999999</v>
      </c>
      <c r="AC745" s="27"/>
      <c r="AD745" s="27"/>
    </row>
    <row r="746" spans="1:30">
      <c r="A746" s="23" t="s">
        <v>198</v>
      </c>
      <c r="B746" s="24" t="s">
        <v>45</v>
      </c>
      <c r="C746" s="25">
        <v>54233.662799999998</v>
      </c>
      <c r="D746" s="28"/>
      <c r="E746" s="27">
        <f t="shared" si="93"/>
        <v>85426.008311940619</v>
      </c>
      <c r="F746" s="27">
        <f t="shared" si="94"/>
        <v>85426</v>
      </c>
      <c r="G746" s="27">
        <f t="shared" si="89"/>
        <v>1.6347199998563156E-3</v>
      </c>
      <c r="H746" s="27"/>
      <c r="I746" s="27"/>
      <c r="J746" s="27"/>
      <c r="K746" s="27">
        <f t="shared" si="96"/>
        <v>1.6347199998563156E-3</v>
      </c>
      <c r="L746" s="27"/>
      <c r="M746" s="27"/>
      <c r="O746" s="27">
        <f t="shared" ca="1" si="97"/>
        <v>2.0334569309856283E-3</v>
      </c>
      <c r="P746" s="27"/>
      <c r="Q746" s="68">
        <f t="shared" si="95"/>
        <v>39215.162799999998</v>
      </c>
    </row>
    <row r="747" spans="1:30">
      <c r="A747" s="34" t="s">
        <v>205</v>
      </c>
      <c r="B747" s="35" t="s">
        <v>45</v>
      </c>
      <c r="C747" s="34">
        <v>54433.678099999997</v>
      </c>
      <c r="D747" s="34">
        <v>2.9999999999999997E-4</v>
      </c>
      <c r="E747" s="27">
        <f t="shared" si="93"/>
        <v>86443.011404613833</v>
      </c>
      <c r="F747" s="27">
        <f t="shared" si="94"/>
        <v>86443</v>
      </c>
      <c r="G747" s="27">
        <f t="shared" ref="G747:G810" si="98">+C747-(C$7+F747*C$8)</f>
        <v>2.2429599994211458E-3</v>
      </c>
      <c r="H747" s="27"/>
      <c r="I747" s="27"/>
      <c r="J747" s="27"/>
      <c r="K747" s="27">
        <f t="shared" si="96"/>
        <v>2.2429599994211458E-3</v>
      </c>
      <c r="M747" s="27"/>
      <c r="N747" s="27"/>
      <c r="O747" s="27">
        <f t="shared" ca="1" si="97"/>
        <v>1.8358839758754082E-3</v>
      </c>
      <c r="P747" s="27"/>
      <c r="Q747" s="68">
        <f t="shared" si="95"/>
        <v>39415.178099999997</v>
      </c>
      <c r="X747" s="27"/>
    </row>
    <row r="748" spans="1:30">
      <c r="A748" s="41" t="s">
        <v>206</v>
      </c>
      <c r="B748" s="43" t="s">
        <v>45</v>
      </c>
      <c r="C748" s="44">
        <v>54505.659</v>
      </c>
      <c r="D748" s="44">
        <v>2E-3</v>
      </c>
      <c r="E748" s="27">
        <f t="shared" si="93"/>
        <v>86809.007395487555</v>
      </c>
      <c r="F748" s="27">
        <f t="shared" si="94"/>
        <v>86809</v>
      </c>
      <c r="G748" s="27">
        <f t="shared" si="98"/>
        <v>1.4544800069415942E-3</v>
      </c>
      <c r="H748" s="27"/>
      <c r="I748" s="1">
        <f>G748</f>
        <v>1.4544800069415942E-3</v>
      </c>
      <c r="J748" s="27"/>
      <c r="K748" s="27"/>
      <c r="M748" s="27"/>
      <c r="N748" s="27"/>
      <c r="O748" s="27">
        <f t="shared" ca="1" si="97"/>
        <v>1.7647810244788113E-3</v>
      </c>
      <c r="P748" s="27"/>
      <c r="Q748" s="68">
        <f t="shared" si="95"/>
        <v>39487.159</v>
      </c>
    </row>
    <row r="749" spans="1:30">
      <c r="A749" s="41" t="s">
        <v>207</v>
      </c>
      <c r="B749" s="37" t="s">
        <v>45</v>
      </c>
      <c r="C749" s="26">
        <v>54505.856</v>
      </c>
      <c r="D749" s="26">
        <v>1E-4</v>
      </c>
      <c r="E749" s="27">
        <f t="shared" si="93"/>
        <v>86810.009066905972</v>
      </c>
      <c r="F749" s="27">
        <f t="shared" si="94"/>
        <v>86810</v>
      </c>
      <c r="G749" s="27">
        <f t="shared" si="98"/>
        <v>1.7832000012276694E-3</v>
      </c>
      <c r="H749" s="27"/>
      <c r="I749" s="1">
        <f>G749</f>
        <v>1.7832000012276694E-3</v>
      </c>
      <c r="J749" s="27"/>
      <c r="K749" s="27"/>
      <c r="M749" s="27"/>
      <c r="N749" s="27">
        <f>G749</f>
        <v>1.7832000012276694E-3</v>
      </c>
      <c r="O749" s="27">
        <f t="shared" ca="1" si="97"/>
        <v>1.7645867541198033E-3</v>
      </c>
      <c r="P749" s="27"/>
      <c r="Q749" s="68">
        <f t="shared" si="95"/>
        <v>39487.356</v>
      </c>
    </row>
    <row r="750" spans="1:30">
      <c r="A750" s="34" t="s">
        <v>205</v>
      </c>
      <c r="B750" s="35" t="s">
        <v>45</v>
      </c>
      <c r="C750" s="34">
        <v>54508.609400000001</v>
      </c>
      <c r="D750" s="34">
        <v>1E-4</v>
      </c>
      <c r="E750" s="27">
        <f t="shared" si="93"/>
        <v>86824.009077481998</v>
      </c>
      <c r="F750" s="27">
        <f t="shared" si="94"/>
        <v>86824</v>
      </c>
      <c r="G750" s="27">
        <f t="shared" si="98"/>
        <v>1.7852800083346665E-3</v>
      </c>
      <c r="H750" s="27"/>
      <c r="I750" s="27"/>
      <c r="J750" s="27"/>
      <c r="K750" s="27">
        <f t="shared" ref="K750:K758" si="99">G750</f>
        <v>1.7852800083346665E-3</v>
      </c>
      <c r="M750" s="27"/>
      <c r="N750" s="27"/>
      <c r="O750" s="27">
        <f t="shared" ca="1" si="97"/>
        <v>1.7618669690937054E-3</v>
      </c>
      <c r="P750" s="27"/>
      <c r="Q750" s="68">
        <f t="shared" si="95"/>
        <v>39490.109400000001</v>
      </c>
    </row>
    <row r="751" spans="1:30">
      <c r="A751" s="34" t="s">
        <v>205</v>
      </c>
      <c r="B751" s="35" t="s">
        <v>45</v>
      </c>
      <c r="C751" s="34">
        <v>54509.592799999999</v>
      </c>
      <c r="D751" s="34">
        <v>1E-4</v>
      </c>
      <c r="E751" s="27">
        <f t="shared" si="93"/>
        <v>86829.009299171696</v>
      </c>
      <c r="F751" s="27">
        <f t="shared" si="94"/>
        <v>86829</v>
      </c>
      <c r="G751" s="27">
        <f t="shared" si="98"/>
        <v>1.8288800056325272E-3</v>
      </c>
      <c r="H751" s="27"/>
      <c r="I751" s="27"/>
      <c r="J751" s="27"/>
      <c r="K751" s="27">
        <f t="shared" si="99"/>
        <v>1.8288800056325272E-3</v>
      </c>
      <c r="M751" s="27"/>
      <c r="N751" s="27"/>
      <c r="O751" s="27">
        <f t="shared" ca="1" si="97"/>
        <v>1.7608956172986689E-3</v>
      </c>
      <c r="P751" s="27"/>
      <c r="Q751" s="68">
        <f t="shared" si="95"/>
        <v>39491.092799999999</v>
      </c>
    </row>
    <row r="752" spans="1:30">
      <c r="A752" s="41" t="s">
        <v>208</v>
      </c>
      <c r="B752" s="37" t="s">
        <v>45</v>
      </c>
      <c r="C752" s="26">
        <v>54519.426399999997</v>
      </c>
      <c r="D752" s="26">
        <v>1E-4</v>
      </c>
      <c r="E752" s="27">
        <f t="shared" si="93"/>
        <v>86879.009482218244</v>
      </c>
      <c r="F752" s="27">
        <f t="shared" si="94"/>
        <v>86879</v>
      </c>
      <c r="G752" s="27">
        <f t="shared" si="98"/>
        <v>1.8648800032678992E-3</v>
      </c>
      <c r="H752" s="27"/>
      <c r="I752" s="27"/>
      <c r="J752" s="27"/>
      <c r="K752" s="27">
        <f t="shared" si="99"/>
        <v>1.8648800032678992E-3</v>
      </c>
      <c r="M752" s="27"/>
      <c r="N752" s="27"/>
      <c r="O752" s="27">
        <f t="shared" ca="1" si="97"/>
        <v>1.7511820993483147E-3</v>
      </c>
      <c r="P752" s="27"/>
      <c r="Q752" s="68">
        <f t="shared" si="95"/>
        <v>39500.926399999997</v>
      </c>
    </row>
    <row r="753" spans="1:24">
      <c r="A753" s="41" t="s">
        <v>207</v>
      </c>
      <c r="B753" s="37" t="s">
        <v>45</v>
      </c>
      <c r="C753" s="26">
        <v>54519.8194</v>
      </c>
      <c r="D753" s="26">
        <v>1E-4</v>
      </c>
      <c r="E753" s="27">
        <f t="shared" si="93"/>
        <v>86881.007740428613</v>
      </c>
      <c r="F753" s="27">
        <f t="shared" si="94"/>
        <v>86881</v>
      </c>
      <c r="G753" s="27">
        <f t="shared" si="98"/>
        <v>1.5223200025502592E-3</v>
      </c>
      <c r="H753" s="27"/>
      <c r="I753" s="27"/>
      <c r="J753" s="27"/>
      <c r="K753" s="27">
        <f t="shared" si="99"/>
        <v>1.5223200025502592E-3</v>
      </c>
      <c r="M753" s="27"/>
      <c r="N753" s="27"/>
      <c r="O753" s="27">
        <f t="shared" ca="1" si="97"/>
        <v>1.7507935586302988E-3</v>
      </c>
      <c r="P753" s="27"/>
      <c r="Q753" s="68">
        <f t="shared" si="95"/>
        <v>39501.3194</v>
      </c>
    </row>
    <row r="754" spans="1:24">
      <c r="A754" s="34" t="s">
        <v>205</v>
      </c>
      <c r="B754" s="35" t="s">
        <v>45</v>
      </c>
      <c r="C754" s="34">
        <v>54521.589899999999</v>
      </c>
      <c r="D754" s="34">
        <v>1E-4</v>
      </c>
      <c r="E754" s="27">
        <f t="shared" si="93"/>
        <v>86890.010071628159</v>
      </c>
      <c r="F754" s="27">
        <f t="shared" si="94"/>
        <v>86890</v>
      </c>
      <c r="G754" s="27">
        <f t="shared" si="98"/>
        <v>1.9807999997283332E-3</v>
      </c>
      <c r="H754" s="27"/>
      <c r="I754" s="27"/>
      <c r="J754" s="27"/>
      <c r="K754" s="27">
        <f t="shared" si="99"/>
        <v>1.9807999997283332E-3</v>
      </c>
      <c r="M754" s="27"/>
      <c r="N754" s="27"/>
      <c r="O754" s="27">
        <f t="shared" ca="1" si="97"/>
        <v>1.7490451253992338E-3</v>
      </c>
      <c r="P754" s="27"/>
      <c r="Q754" s="68">
        <f t="shared" si="95"/>
        <v>39503.089899999999</v>
      </c>
    </row>
    <row r="755" spans="1:24">
      <c r="A755" s="41" t="s">
        <v>208</v>
      </c>
      <c r="B755" s="37" t="s">
        <v>45</v>
      </c>
      <c r="C755" s="26">
        <v>54534.570099999997</v>
      </c>
      <c r="D755" s="26">
        <v>1E-4</v>
      </c>
      <c r="E755" s="27">
        <f t="shared" si="93"/>
        <v>86956.009540386382</v>
      </c>
      <c r="F755" s="27">
        <f t="shared" si="94"/>
        <v>86956</v>
      </c>
      <c r="G755" s="27">
        <f t="shared" si="98"/>
        <v>1.8763199987006374E-3</v>
      </c>
      <c r="H755" s="27"/>
      <c r="I755" s="27"/>
      <c r="J755" s="27"/>
      <c r="K755" s="27">
        <f t="shared" si="99"/>
        <v>1.8763199987006374E-3</v>
      </c>
      <c r="M755" s="27"/>
      <c r="N755" s="27"/>
      <c r="O755" s="27">
        <f t="shared" ca="1" si="97"/>
        <v>1.7362232817047657E-3</v>
      </c>
      <c r="P755" s="27"/>
      <c r="Q755" s="68">
        <f t="shared" si="95"/>
        <v>39516.070099999997</v>
      </c>
    </row>
    <row r="756" spans="1:24">
      <c r="A756" s="41" t="s">
        <v>208</v>
      </c>
      <c r="B756" s="37" t="s">
        <v>45</v>
      </c>
      <c r="C756" s="26">
        <v>54545.583500000001</v>
      </c>
      <c r="D756" s="26">
        <v>1E-4</v>
      </c>
      <c r="E756" s="27">
        <f t="shared" si="93"/>
        <v>87012.00856576518</v>
      </c>
      <c r="F756" s="27">
        <f t="shared" si="94"/>
        <v>87012</v>
      </c>
      <c r="G756" s="27">
        <f t="shared" si="98"/>
        <v>1.6846400030772202E-3</v>
      </c>
      <c r="H756" s="27"/>
      <c r="I756" s="27"/>
      <c r="J756" s="27"/>
      <c r="K756" s="27">
        <f t="shared" si="99"/>
        <v>1.6846400030772202E-3</v>
      </c>
      <c r="M756" s="27"/>
      <c r="N756" s="27"/>
      <c r="O756" s="27">
        <f t="shared" ca="1" si="97"/>
        <v>1.7253441416003705E-3</v>
      </c>
      <c r="P756" s="27"/>
      <c r="Q756" s="68">
        <f t="shared" si="95"/>
        <v>39527.083500000001</v>
      </c>
    </row>
    <row r="757" spans="1:24">
      <c r="A757" s="23" t="s">
        <v>209</v>
      </c>
      <c r="B757" s="24" t="s">
        <v>45</v>
      </c>
      <c r="C757" s="25">
        <v>54550.107100000001</v>
      </c>
      <c r="D757" s="28"/>
      <c r="E757" s="27">
        <f t="shared" si="93"/>
        <v>87035.009382152813</v>
      </c>
      <c r="F757" s="27">
        <f t="shared" si="94"/>
        <v>87035</v>
      </c>
      <c r="G757" s="27">
        <f t="shared" si="98"/>
        <v>1.8452000003890134E-3</v>
      </c>
      <c r="H757" s="27"/>
      <c r="I757" s="27"/>
      <c r="J757" s="27"/>
      <c r="K757" s="27">
        <f t="shared" si="99"/>
        <v>1.8452000003890134E-3</v>
      </c>
      <c r="L757" s="27"/>
      <c r="M757" s="27"/>
      <c r="N757" s="27"/>
      <c r="O757" s="27">
        <f t="shared" ca="1" si="97"/>
        <v>1.7208759233432076E-3</v>
      </c>
      <c r="P757" s="27"/>
      <c r="Q757" s="68">
        <f t="shared" si="95"/>
        <v>39531.607100000001</v>
      </c>
    </row>
    <row r="758" spans="1:24">
      <c r="A758" s="41" t="s">
        <v>208</v>
      </c>
      <c r="B758" s="37" t="s">
        <v>45</v>
      </c>
      <c r="C758" s="26">
        <v>54558.760600000001</v>
      </c>
      <c r="D758" s="26">
        <v>2.0000000000000001E-4</v>
      </c>
      <c r="E758" s="27">
        <f t="shared" si="93"/>
        <v>87079.009197479187</v>
      </c>
      <c r="F758" s="27">
        <f t="shared" si="94"/>
        <v>87079</v>
      </c>
      <c r="G758" s="27">
        <f t="shared" si="98"/>
        <v>1.8088800061377697E-3</v>
      </c>
      <c r="H758" s="27"/>
      <c r="I758" s="27"/>
      <c r="J758" s="27"/>
      <c r="K758" s="27">
        <f t="shared" si="99"/>
        <v>1.8088800061377697E-3</v>
      </c>
      <c r="M758" s="27"/>
      <c r="N758" s="27"/>
      <c r="O758" s="27">
        <f t="shared" ca="1" si="97"/>
        <v>1.7123280275468944E-3</v>
      </c>
      <c r="P758" s="27"/>
      <c r="Q758" s="68">
        <f t="shared" si="95"/>
        <v>39540.260600000001</v>
      </c>
    </row>
    <row r="759" spans="1:24">
      <c r="A759" s="26" t="s">
        <v>210</v>
      </c>
      <c r="B759" s="37" t="s">
        <v>45</v>
      </c>
      <c r="C759" s="26">
        <v>54570.364300000001</v>
      </c>
      <c r="D759" s="26">
        <v>2.0000000000000001E-4</v>
      </c>
      <c r="E759" s="27">
        <f t="shared" si="93"/>
        <v>87138.009677874696</v>
      </c>
      <c r="F759" s="27">
        <f t="shared" si="94"/>
        <v>87138</v>
      </c>
      <c r="G759" s="27">
        <f t="shared" si="98"/>
        <v>1.9033600037801079E-3</v>
      </c>
      <c r="H759" s="27"/>
      <c r="I759" s="27"/>
      <c r="J759" s="1">
        <f>G759</f>
        <v>1.9033600037801079E-3</v>
      </c>
      <c r="K759" s="27"/>
      <c r="L759" s="27"/>
      <c r="M759" s="27"/>
      <c r="N759" s="27"/>
      <c r="O759" s="27">
        <f t="shared" ca="1" si="97"/>
        <v>1.7008660763654752E-3</v>
      </c>
      <c r="P759" s="27"/>
      <c r="Q759" s="68">
        <f t="shared" si="95"/>
        <v>39551.864300000001</v>
      </c>
    </row>
    <row r="760" spans="1:24">
      <c r="A760" s="26" t="s">
        <v>210</v>
      </c>
      <c r="B760" s="37" t="s">
        <v>45</v>
      </c>
      <c r="C760" s="26">
        <v>54570.561000000002</v>
      </c>
      <c r="D760" s="26">
        <v>4.0000000000000002E-4</v>
      </c>
      <c r="E760" s="27">
        <f t="shared" si="93"/>
        <v>87139.009823905173</v>
      </c>
      <c r="F760" s="27">
        <f t="shared" si="94"/>
        <v>87139</v>
      </c>
      <c r="G760" s="27">
        <f t="shared" si="98"/>
        <v>1.9320800056448206E-3</v>
      </c>
      <c r="H760" s="27"/>
      <c r="I760" s="27"/>
      <c r="J760" s="27"/>
      <c r="K760" s="27">
        <f t="shared" ref="K760:K779" si="100">G760</f>
        <v>1.9320800056448206E-3</v>
      </c>
      <c r="M760" s="27"/>
      <c r="N760" s="27"/>
      <c r="O760" s="27">
        <f t="shared" ca="1" si="97"/>
        <v>1.7006718060064673E-3</v>
      </c>
      <c r="P760" s="27"/>
      <c r="Q760" s="68">
        <f t="shared" si="95"/>
        <v>39552.061000000002</v>
      </c>
    </row>
    <row r="761" spans="1:24">
      <c r="A761" s="34" t="s">
        <v>205</v>
      </c>
      <c r="B761" s="35" t="s">
        <v>45</v>
      </c>
      <c r="C761" s="34">
        <v>54651.392699999997</v>
      </c>
      <c r="D761" s="34">
        <v>1E-4</v>
      </c>
      <c r="E761" s="27">
        <f t="shared" si="93"/>
        <v>87550.00882691158</v>
      </c>
      <c r="F761" s="27">
        <f t="shared" si="94"/>
        <v>87550</v>
      </c>
      <c r="G761" s="27">
        <f t="shared" si="98"/>
        <v>1.7359999983455054E-3</v>
      </c>
      <c r="H761" s="27"/>
      <c r="I761" s="27"/>
      <c r="J761" s="27"/>
      <c r="K761" s="27">
        <f t="shared" si="100"/>
        <v>1.7359999983455054E-3</v>
      </c>
      <c r="M761" s="27"/>
      <c r="N761" s="27"/>
      <c r="O761" s="27">
        <f t="shared" ca="1" si="97"/>
        <v>1.6208266884545526E-3</v>
      </c>
      <c r="P761" s="27"/>
      <c r="Q761" s="68">
        <f t="shared" si="95"/>
        <v>39632.892699999997</v>
      </c>
    </row>
    <row r="762" spans="1:24">
      <c r="A762" s="41" t="s">
        <v>208</v>
      </c>
      <c r="B762" s="37" t="s">
        <v>45</v>
      </c>
      <c r="C762" s="26">
        <v>54659.653200000001</v>
      </c>
      <c r="D762" s="26">
        <v>1E-4</v>
      </c>
      <c r="E762" s="27">
        <f t="shared" si="93"/>
        <v>87592.010384027613</v>
      </c>
      <c r="F762" s="27">
        <f t="shared" si="94"/>
        <v>87592</v>
      </c>
      <c r="G762" s="27">
        <f t="shared" si="98"/>
        <v>2.0422400048119016E-3</v>
      </c>
      <c r="H762" s="27"/>
      <c r="I762" s="27"/>
      <c r="J762" s="27"/>
      <c r="K762" s="27">
        <f t="shared" si="100"/>
        <v>2.0422400048119016E-3</v>
      </c>
      <c r="M762" s="27"/>
      <c r="N762" s="27"/>
      <c r="O762" s="27">
        <f t="shared" ca="1" si="97"/>
        <v>1.6126673333762519E-3</v>
      </c>
      <c r="P762" s="27"/>
      <c r="Q762" s="68">
        <f t="shared" si="95"/>
        <v>39641.153200000001</v>
      </c>
    </row>
    <row r="763" spans="1:24">
      <c r="A763" s="41" t="s">
        <v>211</v>
      </c>
      <c r="B763" s="37" t="s">
        <v>45</v>
      </c>
      <c r="C763" s="26">
        <v>54797.912799999998</v>
      </c>
      <c r="D763" s="26">
        <v>1E-4</v>
      </c>
      <c r="E763" s="27">
        <f t="shared" si="93"/>
        <v>88295.00880860693</v>
      </c>
      <c r="F763" s="27">
        <f t="shared" si="94"/>
        <v>88295</v>
      </c>
      <c r="G763" s="27">
        <f t="shared" si="98"/>
        <v>1.7324000000371598E-3</v>
      </c>
      <c r="H763" s="27"/>
      <c r="I763" s="27"/>
      <c r="J763" s="27"/>
      <c r="K763" s="27">
        <f t="shared" si="100"/>
        <v>1.7324000000371598E-3</v>
      </c>
      <c r="M763" s="27"/>
      <c r="N763" s="27"/>
      <c r="O763" s="27">
        <f t="shared" ca="1" si="97"/>
        <v>1.4760952709942619E-3</v>
      </c>
      <c r="P763" s="27"/>
      <c r="Q763" s="68">
        <f t="shared" si="95"/>
        <v>39779.412799999998</v>
      </c>
    </row>
    <row r="764" spans="1:24">
      <c r="A764" s="23" t="s">
        <v>212</v>
      </c>
      <c r="B764" s="24" t="s">
        <v>45</v>
      </c>
      <c r="C764" s="25">
        <v>54902.148500000003</v>
      </c>
      <c r="D764" s="28"/>
      <c r="E764" s="27">
        <f t="shared" si="93"/>
        <v>88825.008409972244</v>
      </c>
      <c r="F764" s="27">
        <f t="shared" si="94"/>
        <v>88825</v>
      </c>
      <c r="G764" s="27">
        <f t="shared" si="98"/>
        <v>1.6540000069653615E-3</v>
      </c>
      <c r="H764" s="27"/>
      <c r="I764" s="27"/>
      <c r="J764" s="27"/>
      <c r="K764" s="27">
        <f t="shared" si="100"/>
        <v>1.6540000069653615E-3</v>
      </c>
      <c r="L764" s="27"/>
      <c r="M764" s="27"/>
      <c r="N764" s="27"/>
      <c r="O764" s="27">
        <f t="shared" ca="1" si="97"/>
        <v>1.373131980720501E-3</v>
      </c>
      <c r="P764" s="27"/>
      <c r="Q764" s="68">
        <f t="shared" si="95"/>
        <v>39883.648500000003</v>
      </c>
    </row>
    <row r="765" spans="1:24">
      <c r="A765" s="41" t="s">
        <v>213</v>
      </c>
      <c r="B765" s="37" t="s">
        <v>45</v>
      </c>
      <c r="C765" s="26">
        <v>54912.768900000003</v>
      </c>
      <c r="D765" s="26">
        <v>1E-4</v>
      </c>
      <c r="E765" s="27">
        <f t="shared" si="93"/>
        <v>88879.009177140688</v>
      </c>
      <c r="F765" s="27">
        <f t="shared" si="94"/>
        <v>88879</v>
      </c>
      <c r="G765" s="27">
        <f t="shared" si="98"/>
        <v>1.8048800047836266E-3</v>
      </c>
      <c r="H765" s="27"/>
      <c r="I765" s="27"/>
      <c r="J765" s="27"/>
      <c r="K765" s="27">
        <f t="shared" si="100"/>
        <v>1.8048800047836266E-3</v>
      </c>
      <c r="M765" s="27"/>
      <c r="N765" s="27"/>
      <c r="O765" s="27">
        <f t="shared" ca="1" si="97"/>
        <v>1.3626413813341183E-3</v>
      </c>
      <c r="P765" s="27"/>
      <c r="Q765" s="68">
        <f t="shared" si="95"/>
        <v>39894.268900000003</v>
      </c>
      <c r="X765" s="27"/>
    </row>
    <row r="766" spans="1:24">
      <c r="A766" s="41" t="s">
        <v>213</v>
      </c>
      <c r="B766" s="37" t="s">
        <v>45</v>
      </c>
      <c r="C766" s="26">
        <v>54933.6158</v>
      </c>
      <c r="D766" s="26">
        <v>1E-4</v>
      </c>
      <c r="E766" s="27">
        <f t="shared" si="93"/>
        <v>88985.007877103373</v>
      </c>
      <c r="F766" s="27">
        <f t="shared" si="94"/>
        <v>88985</v>
      </c>
      <c r="G766" s="27">
        <f t="shared" si="98"/>
        <v>1.5492000020458363E-3</v>
      </c>
      <c r="H766" s="27"/>
      <c r="I766" s="27"/>
      <c r="J766" s="27"/>
      <c r="K766" s="27">
        <f t="shared" si="100"/>
        <v>1.5492000020458363E-3</v>
      </c>
      <c r="M766" s="27"/>
      <c r="N766" s="27"/>
      <c r="O766" s="27">
        <f t="shared" ca="1" si="97"/>
        <v>1.3420487232793654E-3</v>
      </c>
      <c r="P766" s="27"/>
      <c r="Q766" s="68">
        <f t="shared" si="95"/>
        <v>39915.1158</v>
      </c>
    </row>
    <row r="767" spans="1:24">
      <c r="A767" s="26" t="s">
        <v>214</v>
      </c>
      <c r="B767" s="37" t="s">
        <v>45</v>
      </c>
      <c r="C767" s="26">
        <v>54948.758199999997</v>
      </c>
      <c r="D767" s="26">
        <v>1E-3</v>
      </c>
      <c r="E767" s="27">
        <f t="shared" si="93"/>
        <v>89062.00132525705</v>
      </c>
      <c r="F767" s="27">
        <f t="shared" si="94"/>
        <v>89062</v>
      </c>
      <c r="G767" s="27">
        <f t="shared" si="98"/>
        <v>2.6063999393954873E-4</v>
      </c>
      <c r="H767" s="27"/>
      <c r="I767" s="27"/>
      <c r="J767" s="27"/>
      <c r="K767" s="27">
        <f t="shared" si="100"/>
        <v>2.6063999393954873E-4</v>
      </c>
      <c r="L767" s="27"/>
      <c r="M767" s="27"/>
      <c r="N767" s="27"/>
      <c r="O767" s="27">
        <f t="shared" ca="1" si="97"/>
        <v>1.3270899056358199E-3</v>
      </c>
      <c r="P767" s="27"/>
      <c r="Q767" s="68">
        <f t="shared" si="95"/>
        <v>39930.258199999997</v>
      </c>
    </row>
    <row r="768" spans="1:24">
      <c r="A768" s="26" t="s">
        <v>214</v>
      </c>
      <c r="B768" s="37" t="s">
        <v>45</v>
      </c>
      <c r="C768" s="26">
        <v>54948.955999999998</v>
      </c>
      <c r="D768" s="26">
        <v>2E-3</v>
      </c>
      <c r="E768" s="27">
        <f t="shared" si="93"/>
        <v>89063.007064376667</v>
      </c>
      <c r="F768" s="27">
        <f t="shared" si="94"/>
        <v>89063</v>
      </c>
      <c r="G768" s="27">
        <f t="shared" si="98"/>
        <v>1.3893600043957122E-3</v>
      </c>
      <c r="H768" s="27"/>
      <c r="I768" s="27"/>
      <c r="J768" s="27"/>
      <c r="K768" s="27">
        <f t="shared" si="100"/>
        <v>1.3893600043957122E-3</v>
      </c>
      <c r="L768" s="27"/>
      <c r="M768" s="27"/>
      <c r="N768" s="27"/>
      <c r="O768" s="27">
        <f t="shared" ca="1" si="97"/>
        <v>1.3268956352768119E-3</v>
      </c>
      <c r="P768" s="27"/>
      <c r="Q768" s="68">
        <f t="shared" si="95"/>
        <v>39930.455999999998</v>
      </c>
    </row>
    <row r="769" spans="1:17">
      <c r="A769" s="41" t="s">
        <v>213</v>
      </c>
      <c r="B769" s="37" t="s">
        <v>45</v>
      </c>
      <c r="C769" s="26">
        <v>54953.676200000002</v>
      </c>
      <c r="D769" s="26">
        <v>2.9999999999999997E-4</v>
      </c>
      <c r="E769" s="27">
        <f t="shared" si="93"/>
        <v>89087.007518332131</v>
      </c>
      <c r="F769" s="27">
        <f t="shared" si="94"/>
        <v>89087</v>
      </c>
      <c r="G769" s="27">
        <f t="shared" si="98"/>
        <v>1.4786400060984306E-3</v>
      </c>
      <c r="H769" s="27"/>
      <c r="I769" s="27"/>
      <c r="J769" s="27"/>
      <c r="K769" s="27">
        <f t="shared" si="100"/>
        <v>1.4786400060984306E-3</v>
      </c>
      <c r="M769" s="27"/>
      <c r="N769" s="27"/>
      <c r="O769" s="27">
        <f t="shared" ca="1" si="97"/>
        <v>1.322233146660641E-3</v>
      </c>
      <c r="P769" s="27"/>
      <c r="Q769" s="68">
        <f t="shared" si="95"/>
        <v>39935.176200000002</v>
      </c>
    </row>
    <row r="770" spans="1:17">
      <c r="A770" s="23" t="s">
        <v>212</v>
      </c>
      <c r="B770" s="24" t="s">
        <v>45</v>
      </c>
      <c r="C770" s="25">
        <v>54963.117200000001</v>
      </c>
      <c r="D770" s="28"/>
      <c r="E770" s="27">
        <f t="shared" si="93"/>
        <v>89135.011477018925</v>
      </c>
      <c r="F770" s="27">
        <f t="shared" si="94"/>
        <v>89135</v>
      </c>
      <c r="G770" s="27">
        <f t="shared" si="98"/>
        <v>2.2572000016225502E-3</v>
      </c>
      <c r="H770" s="27"/>
      <c r="I770" s="27"/>
      <c r="J770" s="27"/>
      <c r="K770" s="27">
        <f t="shared" si="100"/>
        <v>2.2572000016225502E-3</v>
      </c>
      <c r="L770" s="27"/>
      <c r="M770" s="27"/>
      <c r="N770" s="27"/>
      <c r="O770" s="27">
        <f t="shared" ca="1" si="97"/>
        <v>1.3129081694283028E-3</v>
      </c>
      <c r="P770" s="27"/>
      <c r="Q770" s="68">
        <f t="shared" si="95"/>
        <v>39944.617200000001</v>
      </c>
    </row>
    <row r="771" spans="1:17">
      <c r="A771" s="41" t="s">
        <v>213</v>
      </c>
      <c r="B771" s="37" t="s">
        <v>45</v>
      </c>
      <c r="C771" s="26">
        <v>54970.389300000003</v>
      </c>
      <c r="D771" s="26">
        <v>2.0000000000000001E-4</v>
      </c>
      <c r="E771" s="27">
        <f t="shared" si="93"/>
        <v>89171.987389312795</v>
      </c>
      <c r="F771" s="27">
        <f t="shared" si="94"/>
        <v>89172</v>
      </c>
      <c r="G771" s="27">
        <f t="shared" si="98"/>
        <v>-2.4801599938655272E-3</v>
      </c>
      <c r="H771" s="27"/>
      <c r="I771" s="27"/>
      <c r="J771" s="27"/>
      <c r="K771" s="27">
        <f t="shared" si="100"/>
        <v>-2.4801599938655272E-3</v>
      </c>
      <c r="M771" s="27"/>
      <c r="N771" s="27"/>
      <c r="O771" s="27">
        <f t="shared" ca="1" si="97"/>
        <v>1.3057201661450385E-3</v>
      </c>
      <c r="P771" s="27"/>
      <c r="Q771" s="68">
        <f t="shared" si="95"/>
        <v>39951.889300000003</v>
      </c>
    </row>
    <row r="772" spans="1:17">
      <c r="A772" s="41" t="s">
        <v>213</v>
      </c>
      <c r="B772" s="37" t="s">
        <v>45</v>
      </c>
      <c r="C772" s="26">
        <v>54975.305699999997</v>
      </c>
      <c r="D772" s="26">
        <v>2.0000000000000001E-4</v>
      </c>
      <c r="E772" s="27">
        <f t="shared" si="93"/>
        <v>89196.985446985447</v>
      </c>
      <c r="F772" s="27">
        <f t="shared" si="94"/>
        <v>89197</v>
      </c>
      <c r="G772" s="27">
        <f t="shared" si="98"/>
        <v>-2.8621599994949065E-3</v>
      </c>
      <c r="H772" s="27"/>
      <c r="I772" s="27"/>
      <c r="J772" s="27"/>
      <c r="K772" s="27">
        <f t="shared" si="100"/>
        <v>-2.8621599994949065E-3</v>
      </c>
      <c r="M772" s="27"/>
      <c r="N772" s="27"/>
      <c r="O772" s="27">
        <f t="shared" ca="1" si="97"/>
        <v>1.3008634071698597E-3</v>
      </c>
      <c r="P772" s="27"/>
      <c r="Q772" s="68">
        <f t="shared" si="95"/>
        <v>39956.805699999997</v>
      </c>
    </row>
    <row r="773" spans="1:17">
      <c r="A773" s="41" t="s">
        <v>213</v>
      </c>
      <c r="B773" s="37" t="s">
        <v>45</v>
      </c>
      <c r="C773" s="26">
        <v>55004.418100000003</v>
      </c>
      <c r="D773" s="26">
        <v>1E-4</v>
      </c>
      <c r="E773" s="27">
        <f t="shared" si="93"/>
        <v>89345.011127196631</v>
      </c>
      <c r="F773" s="27">
        <f t="shared" si="94"/>
        <v>89345</v>
      </c>
      <c r="G773" s="27">
        <f t="shared" si="98"/>
        <v>2.1884000088903122E-3</v>
      </c>
      <c r="H773" s="27"/>
      <c r="I773" s="27"/>
      <c r="J773" s="27"/>
      <c r="K773" s="27">
        <f t="shared" si="100"/>
        <v>2.1884000088903122E-3</v>
      </c>
      <c r="M773" s="27"/>
      <c r="N773" s="27"/>
      <c r="O773" s="27">
        <f t="shared" ca="1" si="97"/>
        <v>1.2721113940368095E-3</v>
      </c>
      <c r="P773" s="27"/>
      <c r="Q773" s="68">
        <f t="shared" si="95"/>
        <v>39985.918100000003</v>
      </c>
    </row>
    <row r="774" spans="1:17">
      <c r="A774" s="41" t="s">
        <v>215</v>
      </c>
      <c r="B774" s="37" t="s">
        <v>45</v>
      </c>
      <c r="C774" s="26">
        <v>55259.696900000003</v>
      </c>
      <c r="D774" s="26">
        <v>1E-4</v>
      </c>
      <c r="E774" s="27">
        <f t="shared" si="93"/>
        <v>90643.008475869006</v>
      </c>
      <c r="F774" s="27">
        <f t="shared" si="94"/>
        <v>90643</v>
      </c>
      <c r="G774" s="27">
        <f t="shared" si="98"/>
        <v>1.6669600081513636E-3</v>
      </c>
      <c r="H774" s="27"/>
      <c r="I774" s="27"/>
      <c r="J774" s="27"/>
      <c r="K774" s="27">
        <f t="shared" si="100"/>
        <v>1.6669600081513636E-3</v>
      </c>
      <c r="M774" s="27"/>
      <c r="N774" s="27"/>
      <c r="O774" s="27">
        <f t="shared" ca="1" si="97"/>
        <v>1.0199484680455985E-3</v>
      </c>
      <c r="P774" s="27"/>
      <c r="Q774" s="68">
        <f t="shared" si="95"/>
        <v>40241.196900000003</v>
      </c>
    </row>
    <row r="775" spans="1:17">
      <c r="A775" s="41" t="s">
        <v>215</v>
      </c>
      <c r="B775" s="37" t="s">
        <v>45</v>
      </c>
      <c r="C775" s="26">
        <v>55279.7572</v>
      </c>
      <c r="D775" s="26">
        <v>1E-4</v>
      </c>
      <c r="E775" s="27">
        <f t="shared" si="93"/>
        <v>90745.007608635089</v>
      </c>
      <c r="F775" s="27">
        <f t="shared" si="94"/>
        <v>90745</v>
      </c>
      <c r="G775" s="27">
        <f t="shared" si="98"/>
        <v>1.4964000074542128E-3</v>
      </c>
      <c r="H775" s="27"/>
      <c r="I775" s="27"/>
      <c r="J775" s="27"/>
      <c r="K775" s="27">
        <f t="shared" si="100"/>
        <v>1.4964000074542128E-3</v>
      </c>
      <c r="M775" s="27"/>
      <c r="N775" s="27"/>
      <c r="O775" s="27">
        <f t="shared" ca="1" si="97"/>
        <v>1.0001328914268741E-3</v>
      </c>
      <c r="P775" s="27"/>
      <c r="Q775" s="68">
        <f t="shared" si="95"/>
        <v>40261.2572</v>
      </c>
    </row>
    <row r="776" spans="1:17">
      <c r="A776" s="41" t="s">
        <v>215</v>
      </c>
      <c r="B776" s="37" t="s">
        <v>45</v>
      </c>
      <c r="C776" s="26">
        <v>55283.690799999997</v>
      </c>
      <c r="D776" s="26">
        <v>1E-4</v>
      </c>
      <c r="E776" s="27">
        <f t="shared" si="93"/>
        <v>90765.008495393937</v>
      </c>
      <c r="F776" s="27">
        <f t="shared" si="94"/>
        <v>90765</v>
      </c>
      <c r="G776" s="27">
        <f t="shared" si="98"/>
        <v>1.6708000039216131E-3</v>
      </c>
      <c r="H776" s="27"/>
      <c r="I776" s="27"/>
      <c r="J776" s="27"/>
      <c r="K776" s="27">
        <f t="shared" si="100"/>
        <v>1.6708000039216131E-3</v>
      </c>
      <c r="M776" s="27"/>
      <c r="N776" s="27"/>
      <c r="O776" s="27">
        <f t="shared" ca="1" si="97"/>
        <v>9.9624748424673171E-4</v>
      </c>
      <c r="P776" s="27"/>
      <c r="Q776" s="68">
        <f t="shared" si="95"/>
        <v>40265.190799999997</v>
      </c>
    </row>
    <row r="777" spans="1:17">
      <c r="A777" s="41" t="s">
        <v>215</v>
      </c>
      <c r="B777" s="37" t="s">
        <v>45</v>
      </c>
      <c r="C777" s="26">
        <v>55298.637799999997</v>
      </c>
      <c r="D777" s="26">
        <v>1E-4</v>
      </c>
      <c r="E777" s="27">
        <f t="shared" si="93"/>
        <v>90841.008407531597</v>
      </c>
      <c r="F777" s="27">
        <f t="shared" si="94"/>
        <v>90841</v>
      </c>
      <c r="G777" s="27">
        <f t="shared" si="98"/>
        <v>1.6535199974896386E-3</v>
      </c>
      <c r="H777" s="27"/>
      <c r="I777" s="27"/>
      <c r="J777" s="27"/>
      <c r="K777" s="27">
        <f t="shared" si="100"/>
        <v>1.6535199974896386E-3</v>
      </c>
      <c r="M777" s="27"/>
      <c r="N777" s="27"/>
      <c r="O777" s="27">
        <f t="shared" ca="1" si="97"/>
        <v>9.8148293696219066E-4</v>
      </c>
      <c r="P777" s="27"/>
      <c r="Q777" s="68">
        <f t="shared" si="95"/>
        <v>40280.137799999997</v>
      </c>
    </row>
    <row r="778" spans="1:17">
      <c r="A778" s="41" t="s">
        <v>215</v>
      </c>
      <c r="B778" s="37" t="s">
        <v>45</v>
      </c>
      <c r="C778" s="26">
        <v>55309.6512</v>
      </c>
      <c r="D778" s="26">
        <v>1E-4</v>
      </c>
      <c r="E778" s="27">
        <f t="shared" si="93"/>
        <v>90897.007432910395</v>
      </c>
      <c r="F778" s="27">
        <f t="shared" si="94"/>
        <v>90897</v>
      </c>
      <c r="G778" s="27">
        <f t="shared" si="98"/>
        <v>1.4618400018662214E-3</v>
      </c>
      <c r="H778" s="27"/>
      <c r="I778" s="27"/>
      <c r="J778" s="27"/>
      <c r="K778" s="27">
        <f t="shared" si="100"/>
        <v>1.4618400018662214E-3</v>
      </c>
      <c r="M778" s="27"/>
      <c r="N778" s="27"/>
      <c r="O778" s="27">
        <f t="shared" ca="1" si="97"/>
        <v>9.7060379685779546E-4</v>
      </c>
      <c r="P778" s="27"/>
      <c r="Q778" s="68">
        <f t="shared" si="95"/>
        <v>40291.1512</v>
      </c>
    </row>
    <row r="779" spans="1:17">
      <c r="A779" s="41" t="s">
        <v>215</v>
      </c>
      <c r="B779" s="37" t="s">
        <v>45</v>
      </c>
      <c r="C779" s="26">
        <v>55346.625399999997</v>
      </c>
      <c r="D779" s="26">
        <v>1E-4</v>
      </c>
      <c r="E779" s="27">
        <f t="shared" si="93"/>
        <v>91085.007429656223</v>
      </c>
      <c r="F779" s="27">
        <f t="shared" si="94"/>
        <v>91085</v>
      </c>
      <c r="G779" s="27">
        <f t="shared" si="98"/>
        <v>1.4612000013585202E-3</v>
      </c>
      <c r="H779" s="27"/>
      <c r="I779" s="27"/>
      <c r="J779" s="27"/>
      <c r="K779" s="27">
        <f t="shared" si="100"/>
        <v>1.4612000013585202E-3</v>
      </c>
      <c r="M779" s="27"/>
      <c r="N779" s="27"/>
      <c r="O779" s="27">
        <f t="shared" ca="1" si="97"/>
        <v>9.3408096936446056E-4</v>
      </c>
      <c r="P779" s="27"/>
      <c r="Q779" s="68">
        <f t="shared" si="95"/>
        <v>40328.125399999997</v>
      </c>
    </row>
    <row r="780" spans="1:17">
      <c r="A780" s="26" t="s">
        <v>216</v>
      </c>
      <c r="B780" s="37" t="s">
        <v>181</v>
      </c>
      <c r="C780" s="26">
        <v>55612.720999999998</v>
      </c>
      <c r="D780" s="26">
        <v>1E-4</v>
      </c>
      <c r="E780" s="27">
        <f t="shared" si="93"/>
        <v>92438.004166139566</v>
      </c>
      <c r="F780" s="27">
        <f t="shared" si="94"/>
        <v>92438</v>
      </c>
      <c r="G780" s="27">
        <f t="shared" si="98"/>
        <v>8.1936000060522929E-4</v>
      </c>
      <c r="H780" s="27"/>
      <c r="I780" s="1">
        <f>G780</f>
        <v>8.1936000060522929E-4</v>
      </c>
      <c r="J780" s="27"/>
      <c r="K780" s="27"/>
      <c r="M780" s="27"/>
      <c r="N780" s="27">
        <f>G780</f>
        <v>8.1936000060522929E-4</v>
      </c>
      <c r="O780" s="27">
        <f t="shared" ca="1" si="97"/>
        <v>6.7123317362785886E-4</v>
      </c>
      <c r="P780" s="27"/>
      <c r="Q780" s="68">
        <f t="shared" si="95"/>
        <v>40594.220999999998</v>
      </c>
    </row>
    <row r="781" spans="1:17">
      <c r="A781" s="31" t="s">
        <v>217</v>
      </c>
      <c r="B781" s="32" t="s">
        <v>45</v>
      </c>
      <c r="C781" s="31">
        <v>55634.945200000002</v>
      </c>
      <c r="D781" s="31">
        <v>4.0000000000000002E-4</v>
      </c>
      <c r="E781" s="27">
        <f t="shared" si="93"/>
        <v>92551.005922166194</v>
      </c>
      <c r="F781" s="27">
        <f t="shared" si="94"/>
        <v>92551</v>
      </c>
      <c r="G781" s="27">
        <f t="shared" si="98"/>
        <v>1.1647200008155778E-3</v>
      </c>
      <c r="H781" s="27"/>
      <c r="I781" s="27"/>
      <c r="J781" s="27"/>
      <c r="K781" s="27">
        <f>G781</f>
        <v>1.1647200008155778E-3</v>
      </c>
      <c r="L781" s="27"/>
      <c r="M781" s="27"/>
      <c r="N781" s="27"/>
      <c r="O781" s="27">
        <f t="shared" ca="1" si="97"/>
        <v>6.4928062306005355E-4</v>
      </c>
      <c r="P781" s="27"/>
      <c r="Q781" s="68">
        <f t="shared" si="95"/>
        <v>40616.445200000002</v>
      </c>
    </row>
    <row r="782" spans="1:17">
      <c r="A782" s="41" t="s">
        <v>218</v>
      </c>
      <c r="B782" s="37" t="s">
        <v>45</v>
      </c>
      <c r="C782" s="26">
        <v>55757.275999999998</v>
      </c>
      <c r="D782" s="26">
        <v>1E-4</v>
      </c>
      <c r="E782" s="27">
        <f t="shared" si="93"/>
        <v>93173.01234832051</v>
      </c>
      <c r="F782" s="27">
        <f t="shared" si="94"/>
        <v>93173</v>
      </c>
      <c r="G782" s="27">
        <f t="shared" si="98"/>
        <v>2.4285600011353381E-3</v>
      </c>
      <c r="H782" s="27"/>
      <c r="I782" s="1">
        <f>G782</f>
        <v>2.4285600011353381E-3</v>
      </c>
      <c r="J782" s="27"/>
      <c r="K782" s="27"/>
      <c r="M782" s="27"/>
      <c r="N782" s="27">
        <f>G782</f>
        <v>2.4285600011353381E-3</v>
      </c>
      <c r="O782" s="27">
        <f t="shared" ca="1" si="97"/>
        <v>5.2844445975764112E-4</v>
      </c>
      <c r="P782" s="27"/>
      <c r="Q782" s="68">
        <f t="shared" si="95"/>
        <v>40738.775999999998</v>
      </c>
    </row>
    <row r="783" spans="1:17">
      <c r="A783" s="41" t="s">
        <v>219</v>
      </c>
      <c r="B783" s="37" t="s">
        <v>45</v>
      </c>
      <c r="C783" s="26">
        <v>55757.275999999998</v>
      </c>
      <c r="D783" s="26">
        <v>1E-4</v>
      </c>
      <c r="E783" s="27">
        <f t="shared" si="93"/>
        <v>93173.01234832051</v>
      </c>
      <c r="F783" s="27">
        <f t="shared" si="94"/>
        <v>93173</v>
      </c>
      <c r="G783" s="27">
        <f t="shared" si="98"/>
        <v>2.4285600011353381E-3</v>
      </c>
      <c r="H783" s="27"/>
      <c r="I783" s="1">
        <f>G783</f>
        <v>2.4285600011353381E-3</v>
      </c>
      <c r="J783" s="27"/>
      <c r="K783" s="27"/>
      <c r="M783" s="27"/>
      <c r="N783" s="27">
        <f>G783</f>
        <v>2.4285600011353381E-3</v>
      </c>
      <c r="O783" s="27">
        <f t="shared" ca="1" si="97"/>
        <v>5.2844445975764112E-4</v>
      </c>
      <c r="P783" s="27"/>
      <c r="Q783" s="68">
        <f t="shared" si="95"/>
        <v>40738.775999999998</v>
      </c>
    </row>
    <row r="784" spans="1:17">
      <c r="A784" s="41" t="s">
        <v>220</v>
      </c>
      <c r="B784" s="37" t="s">
        <v>45</v>
      </c>
      <c r="C784" s="26">
        <v>55942.932500000003</v>
      </c>
      <c r="D784" s="26">
        <v>1E-4</v>
      </c>
      <c r="E784" s="27">
        <f t="shared" si="93"/>
        <v>94117.006306157185</v>
      </c>
      <c r="F784" s="27">
        <f t="shared" si="94"/>
        <v>94117</v>
      </c>
      <c r="G784" s="27">
        <f t="shared" si="98"/>
        <v>1.2402400097926147E-3</v>
      </c>
      <c r="H784" s="27"/>
      <c r="I784" s="27"/>
      <c r="J784" s="27"/>
      <c r="K784" s="27">
        <f t="shared" ref="K784:K791" si="101">G784</f>
        <v>1.2402400097926147E-3</v>
      </c>
      <c r="M784" s="27"/>
      <c r="N784" s="27"/>
      <c r="O784" s="27">
        <f t="shared" ca="1" si="97"/>
        <v>3.4505324085494157E-4</v>
      </c>
      <c r="P784" s="27"/>
      <c r="Q784" s="68">
        <f t="shared" si="95"/>
        <v>40924.432500000003</v>
      </c>
    </row>
    <row r="785" spans="1:28">
      <c r="A785" s="41" t="s">
        <v>220</v>
      </c>
      <c r="B785" s="37" t="s">
        <v>45</v>
      </c>
      <c r="C785" s="26">
        <v>55978.922400000003</v>
      </c>
      <c r="D785" s="26">
        <v>2.0000000000000001E-4</v>
      </c>
      <c r="E785" s="27">
        <f t="shared" si="93"/>
        <v>94300.001505049469</v>
      </c>
      <c r="F785" s="27">
        <f t="shared" si="94"/>
        <v>94300</v>
      </c>
      <c r="G785" s="27">
        <f t="shared" si="98"/>
        <v>2.9600000561913475E-4</v>
      </c>
      <c r="H785" s="27"/>
      <c r="I785" s="27"/>
      <c r="J785" s="27"/>
      <c r="K785" s="27">
        <f t="shared" si="101"/>
        <v>2.9600000561913475E-4</v>
      </c>
      <c r="M785" s="27"/>
      <c r="N785" s="27"/>
      <c r="O785" s="27">
        <f t="shared" ca="1" si="97"/>
        <v>3.0950176515663966E-4</v>
      </c>
      <c r="P785" s="27"/>
      <c r="Q785" s="68">
        <f t="shared" si="95"/>
        <v>40960.422400000003</v>
      </c>
    </row>
    <row r="786" spans="1:28">
      <c r="A786" s="26" t="s">
        <v>221</v>
      </c>
      <c r="B786" s="37" t="s">
        <v>45</v>
      </c>
      <c r="C786" s="26">
        <v>55991.901299999998</v>
      </c>
      <c r="D786" s="26">
        <v>5.9999999999999995E-4</v>
      </c>
      <c r="E786" s="27">
        <f t="shared" si="93"/>
        <v>94365.99436379323</v>
      </c>
      <c r="F786" s="27">
        <f t="shared" si="94"/>
        <v>94366</v>
      </c>
      <c r="G786" s="27">
        <f t="shared" si="98"/>
        <v>-1.1084799989475869E-3</v>
      </c>
      <c r="H786" s="27"/>
      <c r="I786" s="27"/>
      <c r="J786" s="27"/>
      <c r="K786" s="27">
        <f t="shared" si="101"/>
        <v>-1.1084799989475869E-3</v>
      </c>
      <c r="L786" s="27"/>
      <c r="M786" s="27"/>
      <c r="O786" s="27">
        <f t="shared" ca="1" si="97"/>
        <v>2.9667992146217154E-4</v>
      </c>
      <c r="P786" s="27"/>
      <c r="Q786" s="68">
        <f t="shared" si="95"/>
        <v>40973.401299999998</v>
      </c>
    </row>
    <row r="787" spans="1:28">
      <c r="A787" s="41" t="s">
        <v>222</v>
      </c>
      <c r="B787" s="37" t="s">
        <v>45</v>
      </c>
      <c r="C787" s="26">
        <v>56395.274899999997</v>
      </c>
      <c r="D787" s="26">
        <v>1E-4</v>
      </c>
      <c r="E787" s="27">
        <f t="shared" si="93"/>
        <v>96416.998455493856</v>
      </c>
      <c r="F787" s="27">
        <f t="shared" si="94"/>
        <v>96417</v>
      </c>
      <c r="G787" s="27">
        <f t="shared" si="98"/>
        <v>-3.0376000358955935E-4</v>
      </c>
      <c r="H787" s="27"/>
      <c r="I787" s="27"/>
      <c r="J787" s="27"/>
      <c r="K787" s="27">
        <f t="shared" si="101"/>
        <v>-3.0376000358955935E-4</v>
      </c>
      <c r="M787" s="27"/>
      <c r="N787" s="27"/>
      <c r="O787" s="27">
        <f t="shared" ca="1" si="97"/>
        <v>-1.0176858486138363E-4</v>
      </c>
      <c r="P787" s="27"/>
      <c r="Q787" s="68">
        <f t="shared" si="95"/>
        <v>41376.774899999997</v>
      </c>
    </row>
    <row r="788" spans="1:28">
      <c r="A788" s="41" t="s">
        <v>223</v>
      </c>
      <c r="B788" s="37" t="s">
        <v>45</v>
      </c>
      <c r="C788" s="26">
        <v>56400.781499999997</v>
      </c>
      <c r="D788" s="26">
        <v>1E-4</v>
      </c>
      <c r="E788" s="27">
        <f t="shared" si="93"/>
        <v>96444.997459720602</v>
      </c>
      <c r="F788" s="27">
        <f t="shared" si="94"/>
        <v>96445</v>
      </c>
      <c r="G788" s="27">
        <f t="shared" si="98"/>
        <v>-4.9959999887505546E-4</v>
      </c>
      <c r="H788" s="27"/>
      <c r="I788" s="27"/>
      <c r="J788" s="27"/>
      <c r="K788" s="27">
        <f t="shared" si="101"/>
        <v>-4.9959999887505546E-4</v>
      </c>
      <c r="M788" s="27"/>
      <c r="N788" s="27"/>
      <c r="O788" s="27">
        <f t="shared" ca="1" si="97"/>
        <v>-1.0720815491358296E-4</v>
      </c>
      <c r="P788" s="27"/>
      <c r="Q788" s="68">
        <f t="shared" si="95"/>
        <v>41382.281499999997</v>
      </c>
    </row>
    <row r="789" spans="1:28">
      <c r="A789" s="41" t="s">
        <v>223</v>
      </c>
      <c r="B789" s="37" t="s">
        <v>45</v>
      </c>
      <c r="C789" s="26">
        <v>56454.669199999997</v>
      </c>
      <c r="D789" s="26">
        <v>1E-4</v>
      </c>
      <c r="E789" s="27">
        <f t="shared" ref="E789:E839" si="102">+(C789-C$7)/C$8</f>
        <v>96718.996286595575</v>
      </c>
      <c r="F789" s="27">
        <f t="shared" ref="F789:F839" si="103">ROUND(2*E789,0)/2</f>
        <v>96719</v>
      </c>
      <c r="G789" s="27">
        <f t="shared" si="98"/>
        <v>-7.3032000364037231E-4</v>
      </c>
      <c r="H789" s="27"/>
      <c r="I789" s="27"/>
      <c r="J789" s="27"/>
      <c r="K789" s="27">
        <f t="shared" si="101"/>
        <v>-7.3032000364037231E-4</v>
      </c>
      <c r="M789" s="27"/>
      <c r="N789" s="27"/>
      <c r="O789" s="27">
        <f t="shared" ca="1" si="97"/>
        <v>-1.6043823328152837E-4</v>
      </c>
      <c r="P789" s="27"/>
      <c r="Q789" s="68">
        <f t="shared" ref="Q789:Q839" si="104">+C789-15018.5</f>
        <v>41436.169199999997</v>
      </c>
    </row>
    <row r="790" spans="1:28">
      <c r="A790" s="41" t="s">
        <v>222</v>
      </c>
      <c r="B790" s="37" t="s">
        <v>45</v>
      </c>
      <c r="C790" s="26">
        <v>56750.855900000002</v>
      </c>
      <c r="D790" s="26">
        <v>1E-4</v>
      </c>
      <c r="E790" s="27">
        <f t="shared" si="102"/>
        <v>98224.995027235316</v>
      </c>
      <c r="F790" s="27">
        <f t="shared" si="103"/>
        <v>98225</v>
      </c>
      <c r="G790" s="27">
        <f t="shared" si="98"/>
        <v>-9.7799999639391899E-4</v>
      </c>
      <c r="H790" s="27"/>
      <c r="I790" s="27"/>
      <c r="J790" s="27"/>
      <c r="K790" s="27">
        <f t="shared" si="101"/>
        <v>-9.7799999639391899E-4</v>
      </c>
      <c r="M790" s="27"/>
      <c r="N790" s="27"/>
      <c r="O790" s="27">
        <f t="shared" ca="1" si="97"/>
        <v>-4.5300939394621667E-4</v>
      </c>
      <c r="P790" s="27"/>
      <c r="Q790" s="68">
        <f t="shared" si="104"/>
        <v>41732.355900000002</v>
      </c>
      <c r="X790" s="27"/>
    </row>
    <row r="791" spans="1:28">
      <c r="A791" s="41" t="s">
        <v>222</v>
      </c>
      <c r="B791" s="37" t="s">
        <v>45</v>
      </c>
      <c r="C791" s="26">
        <v>56792.352700000003</v>
      </c>
      <c r="D791" s="26">
        <v>1E-4</v>
      </c>
      <c r="E791" s="27">
        <f t="shared" si="102"/>
        <v>98435.990755742299</v>
      </c>
      <c r="F791" s="27">
        <f t="shared" si="103"/>
        <v>98436</v>
      </c>
      <c r="G791" s="27">
        <f t="shared" si="98"/>
        <v>-1.8180799961555749E-3</v>
      </c>
      <c r="H791" s="27"/>
      <c r="I791" s="27"/>
      <c r="J791" s="27"/>
      <c r="K791" s="27">
        <f t="shared" si="101"/>
        <v>-1.8180799961555749E-3</v>
      </c>
      <c r="M791" s="27"/>
      <c r="N791" s="27"/>
      <c r="O791" s="27">
        <f t="shared" ca="1" si="97"/>
        <v>-4.9400043969671445E-4</v>
      </c>
      <c r="P791" s="27"/>
      <c r="Q791" s="68">
        <f t="shared" si="104"/>
        <v>41773.852700000003</v>
      </c>
      <c r="X791" s="27"/>
      <c r="Y791" s="27"/>
      <c r="Z791" s="27"/>
      <c r="AA791" s="27"/>
      <c r="AB791" s="27"/>
    </row>
    <row r="792" spans="1:28">
      <c r="A792" s="41" t="s">
        <v>222</v>
      </c>
      <c r="B792" s="37" t="s">
        <v>45</v>
      </c>
      <c r="C792" s="26">
        <v>56794.319000000003</v>
      </c>
      <c r="D792" s="26">
        <v>1E-4</v>
      </c>
      <c r="E792" s="27">
        <f t="shared" si="102"/>
        <v>98445.988656808491</v>
      </c>
      <c r="F792" s="27">
        <f t="shared" si="103"/>
        <v>98446</v>
      </c>
      <c r="G792" s="27">
        <f t="shared" si="98"/>
        <v>-2.2308799962047487E-3</v>
      </c>
      <c r="H792" s="27"/>
      <c r="I792" s="1">
        <f>G792</f>
        <v>-2.2308799962047487E-3</v>
      </c>
      <c r="J792" s="27"/>
      <c r="K792" s="27"/>
      <c r="M792" s="27"/>
      <c r="N792" s="27">
        <f>G792</f>
        <v>-2.2308799962047487E-3</v>
      </c>
      <c r="O792" s="27">
        <f t="shared" ca="1" si="97"/>
        <v>-4.9594314328678737E-4</v>
      </c>
      <c r="P792" s="27"/>
      <c r="Q792" s="68">
        <f t="shared" si="104"/>
        <v>41775.819000000003</v>
      </c>
      <c r="Y792" s="27"/>
      <c r="Z792" s="27"/>
      <c r="AA792" s="27"/>
      <c r="AB792" s="27"/>
    </row>
    <row r="793" spans="1:28">
      <c r="A793" s="26" t="s">
        <v>224</v>
      </c>
      <c r="B793" s="37" t="s">
        <v>45</v>
      </c>
      <c r="C793" s="45">
        <v>56794.31985</v>
      </c>
      <c r="D793" s="26">
        <v>1E-4</v>
      </c>
      <c r="E793" s="27">
        <f t="shared" si="102"/>
        <v>98445.992978740993</v>
      </c>
      <c r="F793" s="27">
        <f t="shared" si="103"/>
        <v>98446</v>
      </c>
      <c r="G793" s="27">
        <f t="shared" si="98"/>
        <v>-1.3808799994876608E-3</v>
      </c>
      <c r="H793" s="27"/>
      <c r="I793" s="27"/>
      <c r="J793" s="27"/>
      <c r="K793" s="27">
        <f t="shared" ref="K793:K839" si="105">G793</f>
        <v>-1.3808799994876608E-3</v>
      </c>
      <c r="L793" s="27"/>
      <c r="M793" s="27"/>
      <c r="N793" s="27"/>
      <c r="O793" s="27">
        <f t="shared" ca="1" si="97"/>
        <v>-4.9594314328678737E-4</v>
      </c>
      <c r="P793" s="27"/>
      <c r="Q793" s="68">
        <f t="shared" si="104"/>
        <v>41775.81985</v>
      </c>
    </row>
    <row r="794" spans="1:28">
      <c r="A794" s="46" t="s">
        <v>228</v>
      </c>
      <c r="B794" s="47" t="s">
        <v>45</v>
      </c>
      <c r="C794" s="46">
        <v>57074.772900000004</v>
      </c>
      <c r="D794" s="46">
        <v>0</v>
      </c>
      <c r="E794" s="27">
        <f t="shared" si="102"/>
        <v>99871.991985815141</v>
      </c>
      <c r="F794" s="27">
        <f t="shared" si="103"/>
        <v>99872</v>
      </c>
      <c r="G794" s="27">
        <f t="shared" si="98"/>
        <v>-1.5761599934194237E-3</v>
      </c>
      <c r="H794" s="27"/>
      <c r="I794" s="27"/>
      <c r="K794" s="27">
        <f t="shared" si="105"/>
        <v>-1.5761599934194237E-3</v>
      </c>
      <c r="L794" s="27"/>
      <c r="M794" s="27"/>
      <c r="N794" s="27"/>
      <c r="O794" s="27">
        <f t="shared" ca="1" si="97"/>
        <v>-7.7297267523090615E-4</v>
      </c>
      <c r="P794" s="27"/>
      <c r="Q794" s="68">
        <f t="shared" si="104"/>
        <v>42056.272900000004</v>
      </c>
    </row>
    <row r="795" spans="1:28">
      <c r="A795" s="23" t="s">
        <v>225</v>
      </c>
      <c r="B795" s="24" t="s">
        <v>45</v>
      </c>
      <c r="C795" s="25">
        <v>57081.655899999998</v>
      </c>
      <c r="D795" s="28"/>
      <c r="E795" s="27">
        <f t="shared" si="102"/>
        <v>99906.989469941924</v>
      </c>
      <c r="F795" s="27">
        <f t="shared" si="103"/>
        <v>99907</v>
      </c>
      <c r="G795" s="27">
        <f t="shared" si="98"/>
        <v>-2.0709599994006567E-3</v>
      </c>
      <c r="H795" s="27"/>
      <c r="I795" s="27"/>
      <c r="K795" s="27">
        <f t="shared" si="105"/>
        <v>-2.0709599994006567E-3</v>
      </c>
      <c r="L795" s="27"/>
      <c r="M795" s="27"/>
      <c r="N795" s="27"/>
      <c r="O795" s="27">
        <f t="shared" ca="1" si="97"/>
        <v>-7.7977213779615445E-4</v>
      </c>
      <c r="P795" s="27"/>
      <c r="Q795" s="68">
        <f t="shared" si="104"/>
        <v>42063.155899999998</v>
      </c>
    </row>
    <row r="796" spans="1:28">
      <c r="A796" s="46" t="s">
        <v>229</v>
      </c>
      <c r="B796" s="47" t="s">
        <v>45</v>
      </c>
      <c r="C796" s="46">
        <v>57081.655899999998</v>
      </c>
      <c r="D796" s="46">
        <v>1E-4</v>
      </c>
      <c r="E796" s="27">
        <f t="shared" si="102"/>
        <v>99906.989469941924</v>
      </c>
      <c r="F796" s="27">
        <f t="shared" si="103"/>
        <v>99907</v>
      </c>
      <c r="G796" s="27">
        <f t="shared" si="98"/>
        <v>-2.0709599994006567E-3</v>
      </c>
      <c r="H796" s="27"/>
      <c r="I796" s="27"/>
      <c r="K796" s="27">
        <f t="shared" si="105"/>
        <v>-2.0709599994006567E-3</v>
      </c>
      <c r="L796" s="27"/>
      <c r="M796" s="27"/>
      <c r="N796" s="27"/>
      <c r="O796" s="27">
        <f t="shared" ca="1" si="97"/>
        <v>-7.7977213779615445E-4</v>
      </c>
      <c r="P796" s="27"/>
      <c r="Q796" s="68">
        <f t="shared" si="104"/>
        <v>42063.155899999998</v>
      </c>
    </row>
    <row r="797" spans="1:28">
      <c r="A797" s="46" t="s">
        <v>229</v>
      </c>
      <c r="B797" s="47" t="s">
        <v>45</v>
      </c>
      <c r="C797" s="46">
        <v>57081.655899999998</v>
      </c>
      <c r="D797" s="46">
        <v>1E-4</v>
      </c>
      <c r="E797" s="27">
        <f t="shared" si="102"/>
        <v>99906.989469941924</v>
      </c>
      <c r="F797" s="27">
        <f t="shared" si="103"/>
        <v>99907</v>
      </c>
      <c r="G797" s="27">
        <f t="shared" si="98"/>
        <v>-2.0709599994006567E-3</v>
      </c>
      <c r="H797" s="27"/>
      <c r="I797" s="27"/>
      <c r="K797" s="27">
        <f t="shared" si="105"/>
        <v>-2.0709599994006567E-3</v>
      </c>
      <c r="L797" s="27"/>
      <c r="M797" s="27"/>
      <c r="N797" s="27"/>
      <c r="O797" s="27">
        <f t="shared" ca="1" si="97"/>
        <v>-7.7977213779615445E-4</v>
      </c>
      <c r="P797" s="27"/>
      <c r="Q797" s="68">
        <f t="shared" si="104"/>
        <v>42063.155899999998</v>
      </c>
    </row>
    <row r="798" spans="1:28">
      <c r="A798" s="23" t="s">
        <v>225</v>
      </c>
      <c r="B798" s="24" t="s">
        <v>45</v>
      </c>
      <c r="C798" s="25">
        <v>57081.853300000002</v>
      </c>
      <c r="D798" s="28"/>
      <c r="E798" s="27">
        <f t="shared" si="102"/>
        <v>99907.99317521097</v>
      </c>
      <c r="F798" s="27">
        <f t="shared" si="103"/>
        <v>99908</v>
      </c>
      <c r="G798" s="27">
        <f t="shared" si="98"/>
        <v>-1.3422399933915585E-3</v>
      </c>
      <c r="H798" s="27"/>
      <c r="I798" s="27"/>
      <c r="K798" s="27">
        <f t="shared" si="105"/>
        <v>-1.3422399933915585E-3</v>
      </c>
      <c r="L798" s="27"/>
      <c r="M798" s="27"/>
      <c r="N798" s="27"/>
      <c r="O798" s="27">
        <f t="shared" ca="1" si="97"/>
        <v>-7.7996640815516244E-4</v>
      </c>
      <c r="P798" s="27"/>
      <c r="Q798" s="68">
        <f t="shared" si="104"/>
        <v>42063.353300000002</v>
      </c>
    </row>
    <row r="799" spans="1:28">
      <c r="A799" s="46" t="s">
        <v>229</v>
      </c>
      <c r="B799" s="47" t="s">
        <v>45</v>
      </c>
      <c r="C799" s="46">
        <v>57081.853300000002</v>
      </c>
      <c r="D799" s="46">
        <v>1E-4</v>
      </c>
      <c r="E799" s="27">
        <f t="shared" si="102"/>
        <v>99907.99317521097</v>
      </c>
      <c r="F799" s="27">
        <f t="shared" si="103"/>
        <v>99908</v>
      </c>
      <c r="G799" s="27">
        <f t="shared" si="98"/>
        <v>-1.3422399933915585E-3</v>
      </c>
      <c r="H799" s="27"/>
      <c r="I799" s="27"/>
      <c r="K799" s="27">
        <f t="shared" si="105"/>
        <v>-1.3422399933915585E-3</v>
      </c>
      <c r="L799" s="27"/>
      <c r="M799" s="27"/>
      <c r="N799" s="27"/>
      <c r="O799" s="27">
        <f t="shared" ca="1" si="97"/>
        <v>-7.7996640815516244E-4</v>
      </c>
      <c r="P799" s="27"/>
      <c r="Q799" s="68">
        <f t="shared" si="104"/>
        <v>42063.353300000002</v>
      </c>
    </row>
    <row r="800" spans="1:28">
      <c r="A800" s="46" t="s">
        <v>229</v>
      </c>
      <c r="B800" s="47" t="s">
        <v>45</v>
      </c>
      <c r="C800" s="46">
        <v>57081.853300000002</v>
      </c>
      <c r="D800" s="46">
        <v>1E-4</v>
      </c>
      <c r="E800" s="27">
        <f t="shared" si="102"/>
        <v>99907.99317521097</v>
      </c>
      <c r="F800" s="27">
        <f t="shared" si="103"/>
        <v>99908</v>
      </c>
      <c r="G800" s="27">
        <f t="shared" si="98"/>
        <v>-1.3422399933915585E-3</v>
      </c>
      <c r="H800" s="27"/>
      <c r="I800" s="27"/>
      <c r="K800" s="27">
        <f t="shared" si="105"/>
        <v>-1.3422399933915585E-3</v>
      </c>
      <c r="L800" s="27"/>
      <c r="M800" s="27"/>
      <c r="N800" s="27"/>
      <c r="O800" s="27">
        <f t="shared" ca="1" si="97"/>
        <v>-7.7996640815516244E-4</v>
      </c>
      <c r="P800" s="27"/>
      <c r="Q800" s="68">
        <f t="shared" si="104"/>
        <v>42063.353300000002</v>
      </c>
    </row>
    <row r="801" spans="1:17">
      <c r="A801" s="36" t="s">
        <v>226</v>
      </c>
      <c r="B801" s="27"/>
      <c r="C801" s="26">
        <v>57081.853600000002</v>
      </c>
      <c r="D801" s="26">
        <v>2.0000000000000001E-4</v>
      </c>
      <c r="E801" s="27">
        <f t="shared" si="102"/>
        <v>99907.994700598909</v>
      </c>
      <c r="F801" s="27">
        <f t="shared" si="103"/>
        <v>99908</v>
      </c>
      <c r="G801" s="27">
        <f t="shared" si="98"/>
        <v>-1.0422399936942384E-3</v>
      </c>
      <c r="H801" s="27"/>
      <c r="I801" s="27"/>
      <c r="J801" s="27"/>
      <c r="K801" s="27">
        <f t="shared" si="105"/>
        <v>-1.0422399936942384E-3</v>
      </c>
      <c r="L801" s="27"/>
      <c r="M801" s="27"/>
      <c r="N801" s="27"/>
      <c r="O801" s="27">
        <f t="shared" ca="1" si="97"/>
        <v>-7.7996640815516244E-4</v>
      </c>
      <c r="P801" s="27"/>
      <c r="Q801" s="68">
        <f t="shared" si="104"/>
        <v>42063.353600000002</v>
      </c>
    </row>
    <row r="802" spans="1:17">
      <c r="A802" s="23" t="s">
        <v>225</v>
      </c>
      <c r="B802" s="24" t="s">
        <v>45</v>
      </c>
      <c r="C802" s="25">
        <v>57084.803399999997</v>
      </c>
      <c r="D802" s="28"/>
      <c r="E802" s="27">
        <f t="shared" si="102"/>
        <v>99922.99333181743</v>
      </c>
      <c r="F802" s="27">
        <f t="shared" si="103"/>
        <v>99923</v>
      </c>
      <c r="G802" s="27">
        <f t="shared" si="98"/>
        <v>-1.311439998971764E-3</v>
      </c>
      <c r="H802" s="27"/>
      <c r="I802" s="27"/>
      <c r="K802" s="27">
        <f t="shared" si="105"/>
        <v>-1.311439998971764E-3</v>
      </c>
      <c r="L802" s="27"/>
      <c r="M802" s="27"/>
      <c r="N802" s="27"/>
      <c r="O802" s="27">
        <f t="shared" ca="1" si="97"/>
        <v>-7.8288046354026836E-4</v>
      </c>
      <c r="P802" s="27"/>
      <c r="Q802" s="68">
        <f t="shared" si="104"/>
        <v>42066.303399999997</v>
      </c>
    </row>
    <row r="803" spans="1:17">
      <c r="A803" s="46" t="s">
        <v>229</v>
      </c>
      <c r="B803" s="47" t="s">
        <v>45</v>
      </c>
      <c r="C803" s="46">
        <v>57084.803399999997</v>
      </c>
      <c r="D803" s="46">
        <v>1E-4</v>
      </c>
      <c r="E803" s="27">
        <f t="shared" si="102"/>
        <v>99922.99333181743</v>
      </c>
      <c r="F803" s="27">
        <f t="shared" si="103"/>
        <v>99923</v>
      </c>
      <c r="G803" s="27">
        <f t="shared" si="98"/>
        <v>-1.311439998971764E-3</v>
      </c>
      <c r="H803" s="27"/>
      <c r="I803" s="27"/>
      <c r="K803" s="27">
        <f t="shared" si="105"/>
        <v>-1.311439998971764E-3</v>
      </c>
      <c r="L803" s="27"/>
      <c r="M803" s="27"/>
      <c r="N803" s="27"/>
      <c r="O803" s="27">
        <f t="shared" ca="1" si="97"/>
        <v>-7.8288046354026836E-4</v>
      </c>
      <c r="P803" s="27"/>
      <c r="Q803" s="68">
        <f t="shared" si="104"/>
        <v>42066.303399999997</v>
      </c>
    </row>
    <row r="804" spans="1:17">
      <c r="A804" s="46" t="s">
        <v>229</v>
      </c>
      <c r="B804" s="47" t="s">
        <v>45</v>
      </c>
      <c r="C804" s="46">
        <v>57084.803399999997</v>
      </c>
      <c r="D804" s="46">
        <v>1E-4</v>
      </c>
      <c r="E804" s="27">
        <f t="shared" si="102"/>
        <v>99922.99333181743</v>
      </c>
      <c r="F804" s="27">
        <f t="shared" si="103"/>
        <v>99923</v>
      </c>
      <c r="G804" s="27">
        <f t="shared" si="98"/>
        <v>-1.311439998971764E-3</v>
      </c>
      <c r="H804" s="27"/>
      <c r="I804" s="27"/>
      <c r="K804" s="27">
        <f t="shared" si="105"/>
        <v>-1.311439998971764E-3</v>
      </c>
      <c r="L804" s="27"/>
      <c r="M804" s="27"/>
      <c r="N804" s="27"/>
      <c r="O804" s="27">
        <f t="shared" ca="1" si="97"/>
        <v>-7.8288046354026836E-4</v>
      </c>
      <c r="P804" s="27"/>
      <c r="Q804" s="68">
        <f t="shared" si="104"/>
        <v>42066.303399999997</v>
      </c>
    </row>
    <row r="805" spans="1:17">
      <c r="A805" s="46" t="s">
        <v>228</v>
      </c>
      <c r="B805" s="47" t="s">
        <v>45</v>
      </c>
      <c r="C805" s="46">
        <v>57494.6662</v>
      </c>
      <c r="D805" s="46">
        <v>1E-4</v>
      </c>
      <c r="E805" s="27">
        <f t="shared" si="102"/>
        <v>102006.99258173334</v>
      </c>
      <c r="F805" s="27">
        <f t="shared" si="103"/>
        <v>102007</v>
      </c>
      <c r="G805" s="27">
        <f t="shared" si="98"/>
        <v>-1.4589599959435873E-3</v>
      </c>
      <c r="H805" s="27"/>
      <c r="I805" s="27"/>
      <c r="K805" s="27">
        <f t="shared" si="105"/>
        <v>-1.4589599959435873E-3</v>
      </c>
      <c r="L805" s="27"/>
      <c r="M805" s="27"/>
      <c r="N805" s="27"/>
      <c r="O805" s="27">
        <f t="shared" ca="1" si="97"/>
        <v>-1.1877398917110628E-3</v>
      </c>
      <c r="P805" s="27"/>
      <c r="Q805" s="68">
        <f t="shared" si="104"/>
        <v>42476.1662</v>
      </c>
    </row>
    <row r="806" spans="1:17">
      <c r="A806" s="46" t="s">
        <v>228</v>
      </c>
      <c r="B806" s="47" t="s">
        <v>45</v>
      </c>
      <c r="C806" s="46">
        <v>57530.657299999999</v>
      </c>
      <c r="D806" s="46">
        <v>1E-4</v>
      </c>
      <c r="E806" s="27">
        <f t="shared" si="102"/>
        <v>102189.99388217741</v>
      </c>
      <c r="F806" s="27">
        <f t="shared" si="103"/>
        <v>102190</v>
      </c>
      <c r="G806" s="27">
        <f t="shared" si="98"/>
        <v>-1.2032000013277866E-3</v>
      </c>
      <c r="H806" s="27"/>
      <c r="I806" s="27"/>
      <c r="K806" s="27">
        <f t="shared" si="105"/>
        <v>-1.2032000013277866E-3</v>
      </c>
      <c r="L806" s="27"/>
      <c r="M806" s="27"/>
      <c r="N806" s="27"/>
      <c r="O806" s="27">
        <f t="shared" ca="1" si="97"/>
        <v>-1.2232913674093612E-3</v>
      </c>
      <c r="P806" s="27"/>
      <c r="Q806" s="68">
        <f t="shared" si="104"/>
        <v>42512.157299999999</v>
      </c>
    </row>
    <row r="807" spans="1:17">
      <c r="A807" s="46" t="s">
        <v>228</v>
      </c>
      <c r="B807" s="47" t="s">
        <v>45</v>
      </c>
      <c r="C807" s="46">
        <v>57568.6152</v>
      </c>
      <c r="D807" s="46">
        <v>1E-4</v>
      </c>
      <c r="E807" s="27">
        <f t="shared" si="102"/>
        <v>102382.99562600092</v>
      </c>
      <c r="F807" s="27">
        <f t="shared" si="103"/>
        <v>102383</v>
      </c>
      <c r="G807" s="27">
        <f t="shared" si="98"/>
        <v>-8.6023999756434932E-4</v>
      </c>
      <c r="H807" s="27"/>
      <c r="I807" s="27"/>
      <c r="K807" s="27">
        <f t="shared" si="105"/>
        <v>-8.6023999756434932E-4</v>
      </c>
      <c r="L807" s="27"/>
      <c r="M807" s="27"/>
      <c r="N807" s="27"/>
      <c r="O807" s="27">
        <f t="shared" ca="1" si="97"/>
        <v>-1.2607855466977291E-3</v>
      </c>
      <c r="P807" s="27"/>
      <c r="Q807" s="68">
        <f t="shared" si="104"/>
        <v>42550.1152</v>
      </c>
    </row>
    <row r="808" spans="1:17">
      <c r="A808" s="46" t="s">
        <v>228</v>
      </c>
      <c r="B808" s="47" t="s">
        <v>45</v>
      </c>
      <c r="C808" s="46">
        <v>57569.7955</v>
      </c>
      <c r="D808" s="46">
        <v>1E-4</v>
      </c>
      <c r="E808" s="27">
        <f t="shared" si="102"/>
        <v>102388.9970106464</v>
      </c>
      <c r="F808" s="27">
        <f t="shared" si="103"/>
        <v>102389</v>
      </c>
      <c r="G808" s="27">
        <f t="shared" si="98"/>
        <v>-5.8791999617824331E-4</v>
      </c>
      <c r="H808" s="27"/>
      <c r="I808" s="27"/>
      <c r="K808" s="27">
        <f t="shared" si="105"/>
        <v>-5.8791999617824331E-4</v>
      </c>
      <c r="L808" s="27"/>
      <c r="M808" s="27"/>
      <c r="N808" s="27"/>
      <c r="O808" s="27">
        <f t="shared" ref="O808:O839" ca="1" si="106">+C$11+C$12*F808</f>
        <v>-1.2619511688517736E-3</v>
      </c>
      <c r="P808" s="27"/>
      <c r="Q808" s="68">
        <f t="shared" si="104"/>
        <v>42551.2955</v>
      </c>
    </row>
    <row r="809" spans="1:17">
      <c r="A809" s="46" t="s">
        <v>228</v>
      </c>
      <c r="B809" s="47" t="s">
        <v>45</v>
      </c>
      <c r="C809" s="46">
        <v>57579.628700000001</v>
      </c>
      <c r="D809" s="46">
        <v>1E-4</v>
      </c>
      <c r="E809" s="27">
        <f t="shared" si="102"/>
        <v>102438.99515984236</v>
      </c>
      <c r="F809" s="27">
        <f t="shared" si="103"/>
        <v>102439</v>
      </c>
      <c r="G809" s="27">
        <f t="shared" si="98"/>
        <v>-9.5191999571397901E-4</v>
      </c>
      <c r="H809" s="27"/>
      <c r="I809" s="27"/>
      <c r="K809" s="27">
        <f t="shared" si="105"/>
        <v>-9.5191999571397901E-4</v>
      </c>
      <c r="L809" s="27"/>
      <c r="M809" s="27"/>
      <c r="N809" s="27"/>
      <c r="O809" s="27">
        <f t="shared" ca="1" si="106"/>
        <v>-1.2716646868021278E-3</v>
      </c>
      <c r="P809" s="27"/>
      <c r="Q809" s="68">
        <f t="shared" si="104"/>
        <v>42561.128700000001</v>
      </c>
    </row>
    <row r="810" spans="1:17">
      <c r="A810" s="48" t="s">
        <v>230</v>
      </c>
      <c r="B810" s="49" t="s">
        <v>45</v>
      </c>
      <c r="C810" s="48">
        <v>57786.920100000003</v>
      </c>
      <c r="D810" s="48">
        <v>1E-4</v>
      </c>
      <c r="E810" s="27">
        <f t="shared" si="102"/>
        <v>103492.99450331541</v>
      </c>
      <c r="F810" s="27">
        <f t="shared" si="103"/>
        <v>103493</v>
      </c>
      <c r="G810" s="27">
        <f t="shared" si="98"/>
        <v>-1.0810399980982766E-3</v>
      </c>
      <c r="H810" s="27"/>
      <c r="I810" s="27"/>
      <c r="K810" s="27">
        <f t="shared" si="105"/>
        <v>-1.0810399980982766E-3</v>
      </c>
      <c r="L810" s="27"/>
      <c r="M810" s="27"/>
      <c r="N810" s="27"/>
      <c r="O810" s="27">
        <f t="shared" ca="1" si="106"/>
        <v>-1.4764256451956087E-3</v>
      </c>
      <c r="P810" s="27"/>
      <c r="Q810" s="68">
        <f t="shared" si="104"/>
        <v>42768.420100000003</v>
      </c>
    </row>
    <row r="811" spans="1:17">
      <c r="A811" s="48" t="s">
        <v>230</v>
      </c>
      <c r="B811" s="49" t="s">
        <v>45</v>
      </c>
      <c r="C811" s="48">
        <v>57842.774899999997</v>
      </c>
      <c r="D811" s="48">
        <v>1E-4</v>
      </c>
      <c r="E811" s="27">
        <f t="shared" si="102"/>
        <v>103776.99529895773</v>
      </c>
      <c r="F811" s="27">
        <f t="shared" si="103"/>
        <v>103777</v>
      </c>
      <c r="G811" s="27">
        <f t="shared" ref="G811:G839" si="107">+C811-(C$7+F811*C$8)</f>
        <v>-9.2456000129459426E-4</v>
      </c>
      <c r="H811" s="27"/>
      <c r="I811" s="27"/>
      <c r="K811" s="27">
        <f t="shared" si="105"/>
        <v>-9.2456000129459426E-4</v>
      </c>
      <c r="L811" s="27"/>
      <c r="M811" s="27"/>
      <c r="N811" s="27"/>
      <c r="O811" s="27">
        <f t="shared" ca="1" si="106"/>
        <v>-1.5315984271536236E-3</v>
      </c>
      <c r="P811" s="27"/>
      <c r="Q811" s="68">
        <f t="shared" si="104"/>
        <v>42824.274899999997</v>
      </c>
    </row>
    <row r="812" spans="1:17">
      <c r="A812" s="48" t="s">
        <v>230</v>
      </c>
      <c r="B812" s="49" t="s">
        <v>45</v>
      </c>
      <c r="C812" s="48">
        <v>57907.676299999999</v>
      </c>
      <c r="D812" s="48">
        <v>1E-4</v>
      </c>
      <c r="E812" s="27">
        <f t="shared" si="102"/>
        <v>104106.99467659945</v>
      </c>
      <c r="F812" s="27">
        <f t="shared" si="103"/>
        <v>104107</v>
      </c>
      <c r="G812" s="27">
        <f t="shared" si="107"/>
        <v>-1.0469600019860081E-3</v>
      </c>
      <c r="H812" s="27"/>
      <c r="I812" s="27"/>
      <c r="K812" s="27">
        <f t="shared" si="105"/>
        <v>-1.0469600019860081E-3</v>
      </c>
      <c r="L812" s="27"/>
      <c r="M812" s="27"/>
      <c r="N812" s="27"/>
      <c r="O812" s="27">
        <f t="shared" ca="1" si="106"/>
        <v>-1.5957076456259676E-3</v>
      </c>
      <c r="P812" s="27"/>
      <c r="Q812" s="68">
        <f t="shared" si="104"/>
        <v>42889.176299999999</v>
      </c>
    </row>
    <row r="813" spans="1:17">
      <c r="A813" s="50" t="s">
        <v>231</v>
      </c>
      <c r="B813" s="51" t="s">
        <v>45</v>
      </c>
      <c r="C813" s="50">
        <v>57991.654900000001</v>
      </c>
      <c r="D813" s="50">
        <v>1E-4</v>
      </c>
      <c r="E813" s="27">
        <f t="shared" si="102"/>
        <v>104533.99449070553</v>
      </c>
      <c r="F813" s="27">
        <f t="shared" si="103"/>
        <v>104534</v>
      </c>
      <c r="G813" s="27">
        <f t="shared" si="107"/>
        <v>-1.0835200009751134E-3</v>
      </c>
      <c r="H813" s="27"/>
      <c r="I813" s="27"/>
      <c r="K813" s="27">
        <f t="shared" si="105"/>
        <v>-1.0835200009751134E-3</v>
      </c>
      <c r="L813" s="27"/>
      <c r="M813" s="27"/>
      <c r="N813" s="27"/>
      <c r="O813" s="27">
        <f t="shared" ca="1" si="106"/>
        <v>-1.6786610889219962E-3</v>
      </c>
      <c r="P813" s="27"/>
      <c r="Q813" s="68">
        <f t="shared" si="104"/>
        <v>42973.154900000001</v>
      </c>
    </row>
    <row r="814" spans="1:17">
      <c r="A814" s="52" t="s">
        <v>232</v>
      </c>
      <c r="B814" s="39" t="s">
        <v>45</v>
      </c>
      <c r="C814" s="40">
        <v>58154.8923</v>
      </c>
      <c r="D814" s="40">
        <v>1E-4</v>
      </c>
      <c r="E814" s="27">
        <f t="shared" si="102"/>
        <v>105363.99569881277</v>
      </c>
      <c r="F814" s="27">
        <f t="shared" si="103"/>
        <v>105364</v>
      </c>
      <c r="G814" s="27">
        <f t="shared" si="107"/>
        <v>-8.4591999620897695E-4</v>
      </c>
      <c r="H814" s="27"/>
      <c r="I814" s="27"/>
      <c r="K814" s="27">
        <f t="shared" si="105"/>
        <v>-8.4591999620897695E-4</v>
      </c>
      <c r="L814" s="27"/>
      <c r="M814" s="27"/>
      <c r="N814" s="27"/>
      <c r="O814" s="27">
        <f t="shared" ca="1" si="106"/>
        <v>-1.8399054868978894E-3</v>
      </c>
      <c r="P814" s="27"/>
      <c r="Q814" s="68">
        <f t="shared" si="104"/>
        <v>43136.3923</v>
      </c>
    </row>
    <row r="815" spans="1:17">
      <c r="A815" s="52" t="s">
        <v>232</v>
      </c>
      <c r="B815" s="39" t="s">
        <v>45</v>
      </c>
      <c r="C815" s="40">
        <v>58192.652900000001</v>
      </c>
      <c r="D815" s="40">
        <v>1E-4</v>
      </c>
      <c r="E815" s="27">
        <f t="shared" si="102"/>
        <v>105555.99424582992</v>
      </c>
      <c r="F815" s="27">
        <f t="shared" si="103"/>
        <v>105556</v>
      </c>
      <c r="G815" s="27">
        <f t="shared" si="107"/>
        <v>-1.1316799937048927E-3</v>
      </c>
      <c r="H815" s="27"/>
      <c r="I815" s="27"/>
      <c r="K815" s="27">
        <f t="shared" si="105"/>
        <v>-1.1316799937048927E-3</v>
      </c>
      <c r="L815" s="27"/>
      <c r="M815" s="27"/>
      <c r="N815" s="27"/>
      <c r="O815" s="27">
        <f t="shared" ca="1" si="106"/>
        <v>-1.8772053958272528E-3</v>
      </c>
      <c r="P815" s="27"/>
      <c r="Q815" s="68">
        <f t="shared" si="104"/>
        <v>43174.152900000001</v>
      </c>
    </row>
    <row r="816" spans="1:17">
      <c r="A816" s="52" t="s">
        <v>232</v>
      </c>
      <c r="B816" s="39" t="s">
        <v>45</v>
      </c>
      <c r="C816" s="40">
        <v>58193.636200000001</v>
      </c>
      <c r="D816" s="40">
        <v>4.0000000000000002E-4</v>
      </c>
      <c r="E816" s="27">
        <f t="shared" si="102"/>
        <v>105560.99395905698</v>
      </c>
      <c r="F816" s="27">
        <f t="shared" si="103"/>
        <v>105561</v>
      </c>
      <c r="G816" s="27">
        <f t="shared" si="107"/>
        <v>-1.1880799938808195E-3</v>
      </c>
      <c r="H816" s="27"/>
      <c r="I816" s="27"/>
      <c r="K816" s="27">
        <f t="shared" si="105"/>
        <v>-1.1880799938808195E-3</v>
      </c>
      <c r="L816" s="27"/>
      <c r="M816" s="27"/>
      <c r="N816" s="27"/>
      <c r="O816" s="27">
        <f t="shared" ca="1" si="106"/>
        <v>-1.8781767476222858E-3</v>
      </c>
      <c r="P816" s="27"/>
      <c r="Q816" s="68">
        <f t="shared" si="104"/>
        <v>43175.136200000001</v>
      </c>
    </row>
    <row r="817" spans="1:17">
      <c r="A817" s="52" t="s">
        <v>232</v>
      </c>
      <c r="B817" s="39" t="s">
        <v>45</v>
      </c>
      <c r="C817" s="40">
        <v>58228.643499999998</v>
      </c>
      <c r="D817" s="40">
        <v>1E-4</v>
      </c>
      <c r="E817" s="27">
        <f t="shared" si="102"/>
        <v>105738.99300396073</v>
      </c>
      <c r="F817" s="27">
        <f t="shared" si="103"/>
        <v>105739</v>
      </c>
      <c r="G817" s="27">
        <f t="shared" si="107"/>
        <v>-1.3759200010099448E-3</v>
      </c>
      <c r="H817" s="27"/>
      <c r="I817" s="27"/>
      <c r="K817" s="27">
        <f t="shared" si="105"/>
        <v>-1.3759200010099448E-3</v>
      </c>
      <c r="L817" s="27"/>
      <c r="M817" s="27"/>
      <c r="N817" s="27"/>
      <c r="O817" s="27">
        <f t="shared" ca="1" si="106"/>
        <v>-1.9127568715255512E-3</v>
      </c>
      <c r="P817" s="27"/>
      <c r="Q817" s="68">
        <f t="shared" si="104"/>
        <v>43210.143499999998</v>
      </c>
    </row>
    <row r="818" spans="1:17">
      <c r="A818" s="52" t="s">
        <v>232</v>
      </c>
      <c r="B818" s="39" t="s">
        <v>45</v>
      </c>
      <c r="C818" s="40">
        <v>58246.737699999998</v>
      </c>
      <c r="D818" s="40">
        <v>1E-4</v>
      </c>
      <c r="E818" s="27">
        <f t="shared" si="102"/>
        <v>105830.99525258594</v>
      </c>
      <c r="F818" s="27">
        <f t="shared" si="103"/>
        <v>105831</v>
      </c>
      <c r="G818" s="27">
        <f t="shared" si="107"/>
        <v>-9.3367999943438917E-4</v>
      </c>
      <c r="H818" s="27"/>
      <c r="I818" s="27"/>
      <c r="K818" s="27">
        <f t="shared" si="105"/>
        <v>-9.3367999943438917E-4</v>
      </c>
      <c r="L818" s="27"/>
      <c r="M818" s="27"/>
      <c r="N818" s="27"/>
      <c r="O818" s="27">
        <f t="shared" ca="1" si="106"/>
        <v>-1.9306297445542027E-3</v>
      </c>
      <c r="P818" s="27"/>
      <c r="Q818" s="68">
        <f t="shared" si="104"/>
        <v>43228.237699999998</v>
      </c>
    </row>
    <row r="819" spans="1:17">
      <c r="A819" s="52" t="s">
        <v>2117</v>
      </c>
      <c r="B819" s="39" t="s">
        <v>45</v>
      </c>
      <c r="C819" s="40">
        <v>58268.764545999999</v>
      </c>
      <c r="D819" s="40">
        <v>7.8999999999999996E-5</v>
      </c>
      <c r="E819" s="27">
        <f t="shared" si="102"/>
        <v>105942.99353723635</v>
      </c>
      <c r="F819" s="27">
        <f t="shared" si="103"/>
        <v>105943</v>
      </c>
      <c r="G819" s="27">
        <f t="shared" si="107"/>
        <v>-1.2710399969364516E-3</v>
      </c>
      <c r="H819" s="27"/>
      <c r="I819" s="27"/>
      <c r="K819" s="27">
        <f t="shared" si="105"/>
        <v>-1.2710399969364516E-3</v>
      </c>
      <c r="L819" s="27"/>
      <c r="M819" s="27"/>
      <c r="N819" s="27"/>
      <c r="O819" s="27">
        <f t="shared" ca="1" si="106"/>
        <v>-1.9523880247629966E-3</v>
      </c>
      <c r="P819" s="27"/>
      <c r="Q819" s="68">
        <f t="shared" si="104"/>
        <v>43250.264545999999</v>
      </c>
    </row>
    <row r="820" spans="1:17">
      <c r="A820" s="52" t="s">
        <v>233</v>
      </c>
      <c r="B820" s="39" t="s">
        <v>45</v>
      </c>
      <c r="C820" s="40">
        <v>58554.724300000002</v>
      </c>
      <c r="D820" s="40">
        <v>1E-4</v>
      </c>
      <c r="E820" s="27">
        <f t="shared" si="102"/>
        <v>107396.99207733841</v>
      </c>
      <c r="F820" s="27">
        <f t="shared" si="103"/>
        <v>107397</v>
      </c>
      <c r="G820" s="27">
        <f t="shared" si="107"/>
        <v>-1.5581599946017377E-3</v>
      </c>
      <c r="H820" s="27"/>
      <c r="I820" s="27"/>
      <c r="K820" s="27">
        <f t="shared" si="105"/>
        <v>-1.5581599946017377E-3</v>
      </c>
      <c r="L820" s="27"/>
      <c r="M820" s="27"/>
      <c r="N820" s="27"/>
      <c r="O820" s="27">
        <f t="shared" ca="1" si="106"/>
        <v>-2.2348571267593181E-3</v>
      </c>
      <c r="P820" s="27"/>
      <c r="Q820" s="68">
        <f t="shared" si="104"/>
        <v>43536.224300000002</v>
      </c>
    </row>
    <row r="821" spans="1:17">
      <c r="A821" s="52" t="s">
        <v>233</v>
      </c>
      <c r="B821" s="39" t="s">
        <v>45</v>
      </c>
      <c r="C821" s="40">
        <v>58554.921399999999</v>
      </c>
      <c r="D821" s="40">
        <v>1E-4</v>
      </c>
      <c r="E821" s="27">
        <f t="shared" si="102"/>
        <v>107397.99425721947</v>
      </c>
      <c r="F821" s="27">
        <f t="shared" si="103"/>
        <v>107398</v>
      </c>
      <c r="G821" s="27">
        <f t="shared" si="107"/>
        <v>-1.1294399955659173E-3</v>
      </c>
      <c r="H821" s="27"/>
      <c r="I821" s="27"/>
      <c r="K821" s="27">
        <f t="shared" si="105"/>
        <v>-1.1294399955659173E-3</v>
      </c>
      <c r="L821" s="27"/>
      <c r="M821" s="27"/>
      <c r="N821" s="27"/>
      <c r="O821" s="27">
        <f t="shared" ca="1" si="106"/>
        <v>-2.2350513971183261E-3</v>
      </c>
      <c r="P821" s="27"/>
      <c r="Q821" s="68">
        <f t="shared" si="104"/>
        <v>43536.421399999999</v>
      </c>
    </row>
    <row r="822" spans="1:17">
      <c r="A822" s="52" t="s">
        <v>233</v>
      </c>
      <c r="B822" s="39" t="s">
        <v>45</v>
      </c>
      <c r="C822" s="40">
        <v>58559.640599999999</v>
      </c>
      <c r="D822" s="40">
        <v>2.0000000000000001E-4</v>
      </c>
      <c r="E822" s="27">
        <f t="shared" si="102"/>
        <v>107421.98962654843</v>
      </c>
      <c r="F822" s="27">
        <f t="shared" si="103"/>
        <v>107422</v>
      </c>
      <c r="G822" s="27">
        <f t="shared" si="107"/>
        <v>-2.0401599977049045E-3</v>
      </c>
      <c r="H822" s="27"/>
      <c r="I822" s="27"/>
      <c r="K822" s="27">
        <f t="shared" si="105"/>
        <v>-2.0401599977049045E-3</v>
      </c>
      <c r="L822" s="27"/>
      <c r="M822" s="27"/>
      <c r="N822" s="27"/>
      <c r="O822" s="27">
        <f t="shared" ca="1" si="106"/>
        <v>-2.239713885734497E-3</v>
      </c>
      <c r="P822" s="27"/>
      <c r="Q822" s="68">
        <f t="shared" si="104"/>
        <v>43541.140599999999</v>
      </c>
    </row>
    <row r="823" spans="1:17">
      <c r="A823" s="52" t="s">
        <v>233</v>
      </c>
      <c r="B823" s="39" t="s">
        <v>45</v>
      </c>
      <c r="C823" s="40">
        <v>58627.688699999999</v>
      </c>
      <c r="D823" s="40">
        <v>1E-4</v>
      </c>
      <c r="E823" s="27">
        <f t="shared" si="102"/>
        <v>107767.98879836447</v>
      </c>
      <c r="F823" s="27">
        <f t="shared" si="103"/>
        <v>107768</v>
      </c>
      <c r="G823" s="27">
        <f t="shared" si="107"/>
        <v>-2.2030399995855987E-3</v>
      </c>
      <c r="H823" s="27"/>
      <c r="I823" s="27"/>
      <c r="K823" s="27">
        <f t="shared" si="105"/>
        <v>-2.2030399995855987E-3</v>
      </c>
      <c r="L823" s="27"/>
      <c r="M823" s="27"/>
      <c r="N823" s="27"/>
      <c r="O823" s="27">
        <f t="shared" ca="1" si="106"/>
        <v>-2.3069314299509515E-3</v>
      </c>
      <c r="P823" s="27"/>
      <c r="Q823" s="68">
        <f t="shared" si="104"/>
        <v>43609.188699999999</v>
      </c>
    </row>
    <row r="824" spans="1:17">
      <c r="A824" s="73" t="s">
        <v>2120</v>
      </c>
      <c r="B824" s="74" t="s">
        <v>45</v>
      </c>
      <c r="C824" s="72">
        <v>58637.713300000003</v>
      </c>
      <c r="D824" s="70">
        <v>8.0000000000000004E-4</v>
      </c>
      <c r="E824" s="27">
        <f t="shared" si="102"/>
        <v>107818.96014507052</v>
      </c>
      <c r="F824" s="27">
        <f t="shared" si="103"/>
        <v>107819</v>
      </c>
      <c r="G824" s="27">
        <f t="shared" si="107"/>
        <v>-7.8383199943345971E-3</v>
      </c>
      <c r="H824" s="27"/>
      <c r="I824" s="27"/>
      <c r="K824" s="27">
        <f t="shared" si="105"/>
        <v>-7.8383199943345971E-3</v>
      </c>
      <c r="L824" s="27"/>
      <c r="M824" s="27"/>
      <c r="N824" s="27"/>
      <c r="O824" s="27">
        <f t="shared" ca="1" si="106"/>
        <v>-2.3168392182603137E-3</v>
      </c>
      <c r="P824" s="27"/>
      <c r="Q824" s="68">
        <f t="shared" si="104"/>
        <v>43619.213300000003</v>
      </c>
    </row>
    <row r="825" spans="1:17">
      <c r="A825" s="53" t="s">
        <v>234</v>
      </c>
      <c r="B825" s="54" t="s">
        <v>45</v>
      </c>
      <c r="C825" s="55">
        <v>58898.898500000003</v>
      </c>
      <c r="D825" s="55">
        <v>1E-4</v>
      </c>
      <c r="E825" s="27">
        <f t="shared" si="102"/>
        <v>109146.98933164011</v>
      </c>
      <c r="F825" s="27">
        <f t="shared" si="103"/>
        <v>109147</v>
      </c>
      <c r="G825" s="27">
        <f t="shared" si="107"/>
        <v>-2.0981599955121055E-3</v>
      </c>
      <c r="H825" s="27"/>
      <c r="I825" s="27"/>
      <c r="K825" s="27">
        <f t="shared" si="105"/>
        <v>-2.0981599955121055E-3</v>
      </c>
      <c r="L825" s="27"/>
      <c r="M825" s="27"/>
      <c r="N825" s="27"/>
      <c r="O825" s="27">
        <f t="shared" ca="1" si="106"/>
        <v>-2.57483025502174E-3</v>
      </c>
      <c r="P825" s="27"/>
      <c r="Q825" s="68">
        <f t="shared" si="104"/>
        <v>43880.398500000003</v>
      </c>
    </row>
    <row r="826" spans="1:17">
      <c r="A826" s="53" t="s">
        <v>234</v>
      </c>
      <c r="B826" s="54" t="s">
        <v>45</v>
      </c>
      <c r="C826" s="55">
        <v>58941.576500000003</v>
      </c>
      <c r="D826" s="55">
        <v>2.0000000000000001E-4</v>
      </c>
      <c r="E826" s="27">
        <f t="shared" si="102"/>
        <v>109363.99102095641</v>
      </c>
      <c r="F826" s="27">
        <f t="shared" si="103"/>
        <v>109364</v>
      </c>
      <c r="G826" s="27">
        <f t="shared" si="107"/>
        <v>-1.7659199947956949E-3</v>
      </c>
      <c r="H826" s="27"/>
      <c r="I826" s="27"/>
      <c r="K826" s="27">
        <f t="shared" si="105"/>
        <v>-1.7659199947956949E-3</v>
      </c>
      <c r="L826" s="27"/>
      <c r="M826" s="27"/>
      <c r="N826" s="27"/>
      <c r="O826" s="27">
        <f t="shared" ca="1" si="106"/>
        <v>-2.6169869229262788E-3</v>
      </c>
      <c r="P826" s="27"/>
      <c r="Q826" s="68">
        <f t="shared" si="104"/>
        <v>43923.076500000003</v>
      </c>
    </row>
    <row r="827" spans="1:17" ht="12" customHeight="1">
      <c r="A827" s="53" t="s">
        <v>234</v>
      </c>
      <c r="B827" s="54" t="s">
        <v>45</v>
      </c>
      <c r="C827" s="55">
        <v>58941.772900000004</v>
      </c>
      <c r="D827" s="55">
        <v>2.0000000000000001E-4</v>
      </c>
      <c r="E827" s="27">
        <f t="shared" si="102"/>
        <v>109364.98964159895</v>
      </c>
      <c r="F827" s="27">
        <f t="shared" si="103"/>
        <v>109365</v>
      </c>
      <c r="G827" s="27">
        <f t="shared" si="107"/>
        <v>-2.0371999926283024E-3</v>
      </c>
      <c r="H827" s="27"/>
      <c r="I827" s="27"/>
      <c r="K827" s="27">
        <f t="shared" si="105"/>
        <v>-2.0371999926283024E-3</v>
      </c>
      <c r="L827" s="27"/>
      <c r="M827" s="27"/>
      <c r="N827" s="27"/>
      <c r="O827" s="27">
        <f t="shared" ca="1" si="106"/>
        <v>-2.6171811932852868E-3</v>
      </c>
      <c r="P827" s="27"/>
      <c r="Q827" s="68">
        <f t="shared" si="104"/>
        <v>43923.272900000004</v>
      </c>
    </row>
    <row r="828" spans="1:17" ht="12" customHeight="1">
      <c r="A828" s="53" t="s">
        <v>234</v>
      </c>
      <c r="B828" s="54" t="s">
        <v>45</v>
      </c>
      <c r="C828" s="55">
        <v>59005.494100000004</v>
      </c>
      <c r="D828" s="55">
        <v>5.0000000000000001E-4</v>
      </c>
      <c r="E828" s="27">
        <f t="shared" si="102"/>
        <v>109688.98814305782</v>
      </c>
      <c r="F828" s="27">
        <f t="shared" si="103"/>
        <v>109689</v>
      </c>
      <c r="G828" s="27">
        <f t="shared" si="107"/>
        <v>-2.3319199899560772E-3</v>
      </c>
      <c r="H828" s="27"/>
      <c r="I828" s="27"/>
      <c r="K828" s="27">
        <f t="shared" si="105"/>
        <v>-2.3319199899560772E-3</v>
      </c>
      <c r="L828" s="27"/>
      <c r="M828" s="27"/>
      <c r="N828" s="27"/>
      <c r="O828" s="27">
        <f t="shared" ca="1" si="106"/>
        <v>-2.6801247896035864E-3</v>
      </c>
      <c r="P828" s="27"/>
      <c r="Q828" s="68">
        <f t="shared" si="104"/>
        <v>43986.994100000004</v>
      </c>
    </row>
    <row r="829" spans="1:17" ht="12" customHeight="1">
      <c r="A829" s="52" t="s">
        <v>2116</v>
      </c>
      <c r="B829" s="39" t="s">
        <v>45</v>
      </c>
      <c r="C829" s="40">
        <v>59293.8145</v>
      </c>
      <c r="D829" s="40">
        <v>2.0000000000000001E-4</v>
      </c>
      <c r="E829" s="27">
        <f t="shared" si="102"/>
        <v>111154.98968634364</v>
      </c>
      <c r="F829" s="27">
        <f t="shared" si="103"/>
        <v>111155</v>
      </c>
      <c r="G829" s="27">
        <f t="shared" si="107"/>
        <v>-2.0283999983803369E-3</v>
      </c>
      <c r="H829" s="27"/>
      <c r="I829" s="27"/>
      <c r="K829" s="27">
        <f t="shared" si="105"/>
        <v>-2.0283999983803369E-3</v>
      </c>
      <c r="L829" s="27"/>
      <c r="M829" s="27"/>
      <c r="N829" s="27"/>
      <c r="O829" s="27">
        <f t="shared" ca="1" si="106"/>
        <v>-2.9649251359079899E-3</v>
      </c>
      <c r="P829" s="27"/>
      <c r="Q829" s="68">
        <f t="shared" si="104"/>
        <v>44275.3145</v>
      </c>
    </row>
    <row r="830" spans="1:17" ht="12" customHeight="1">
      <c r="A830" s="52" t="s">
        <v>2116</v>
      </c>
      <c r="B830" s="39" t="s">
        <v>45</v>
      </c>
      <c r="C830" s="40">
        <v>59317.611900000004</v>
      </c>
      <c r="D830" s="40">
        <v>1E-4</v>
      </c>
      <c r="E830" s="27">
        <f t="shared" si="102"/>
        <v>111275.99057676345</v>
      </c>
      <c r="F830" s="27">
        <f t="shared" si="103"/>
        <v>111276</v>
      </c>
      <c r="G830" s="27">
        <f t="shared" si="107"/>
        <v>-1.8532799949753098E-3</v>
      </c>
      <c r="H830" s="27"/>
      <c r="I830" s="27"/>
      <c r="K830" s="27">
        <f t="shared" si="105"/>
        <v>-1.8532799949753098E-3</v>
      </c>
      <c r="L830" s="27"/>
      <c r="M830" s="27"/>
      <c r="N830" s="27"/>
      <c r="O830" s="27">
        <f t="shared" ca="1" si="106"/>
        <v>-2.9884318493478487E-3</v>
      </c>
      <c r="P830" s="27"/>
      <c r="Q830" s="68">
        <f t="shared" si="104"/>
        <v>44299.111900000004</v>
      </c>
    </row>
    <row r="831" spans="1:17" ht="12" customHeight="1">
      <c r="A831" s="52" t="s">
        <v>2116</v>
      </c>
      <c r="B831" s="39" t="s">
        <v>45</v>
      </c>
      <c r="C831" s="40">
        <v>59317.808400000002</v>
      </c>
      <c r="D831" s="40">
        <v>1E-4</v>
      </c>
      <c r="E831" s="27">
        <f t="shared" si="102"/>
        <v>111276.98970586862</v>
      </c>
      <c r="F831" s="27">
        <f t="shared" si="103"/>
        <v>111277</v>
      </c>
      <c r="G831" s="27">
        <f t="shared" si="107"/>
        <v>-2.0245599953341298E-3</v>
      </c>
      <c r="H831" s="27"/>
      <c r="I831" s="27"/>
      <c r="K831" s="27">
        <f t="shared" si="105"/>
        <v>-2.0245599953341298E-3</v>
      </c>
      <c r="L831" s="27"/>
      <c r="M831" s="27"/>
      <c r="N831" s="27"/>
      <c r="O831" s="27">
        <f t="shared" ca="1" si="106"/>
        <v>-2.9886261197068567E-3</v>
      </c>
      <c r="P831" s="27"/>
      <c r="Q831" s="68">
        <f t="shared" si="104"/>
        <v>44299.308400000002</v>
      </c>
    </row>
    <row r="832" spans="1:17" ht="12" customHeight="1">
      <c r="A832" s="52" t="s">
        <v>2116</v>
      </c>
      <c r="B832" s="39" t="s">
        <v>45</v>
      </c>
      <c r="C832" s="40">
        <v>59339.442900000002</v>
      </c>
      <c r="D832" s="40">
        <v>1E-4</v>
      </c>
      <c r="E832" s="27">
        <f t="shared" si="102"/>
        <v>111386.9930576544</v>
      </c>
      <c r="F832" s="27">
        <f t="shared" si="103"/>
        <v>111387</v>
      </c>
      <c r="G832" s="27">
        <f t="shared" si="107"/>
        <v>-1.365359996270854E-3</v>
      </c>
      <c r="H832" s="27"/>
      <c r="I832" s="27"/>
      <c r="K832" s="27">
        <f t="shared" si="105"/>
        <v>-1.365359996270854E-3</v>
      </c>
      <c r="L832" s="27"/>
      <c r="M832" s="27"/>
      <c r="N832" s="27"/>
      <c r="O832" s="27">
        <f t="shared" ca="1" si="106"/>
        <v>-3.0099958591976381E-3</v>
      </c>
      <c r="P832" s="27"/>
      <c r="Q832" s="68">
        <f t="shared" si="104"/>
        <v>44320.942900000002</v>
      </c>
    </row>
    <row r="833" spans="1:17" ht="12" customHeight="1">
      <c r="A833" s="52" t="s">
        <v>2116</v>
      </c>
      <c r="B833" s="39" t="s">
        <v>45</v>
      </c>
      <c r="C833" s="40">
        <v>59352.619599999998</v>
      </c>
      <c r="D833" s="40">
        <v>2.0000000000000001E-4</v>
      </c>
      <c r="E833" s="27">
        <f t="shared" si="102"/>
        <v>111453.99165551778</v>
      </c>
      <c r="F833" s="27">
        <f t="shared" si="103"/>
        <v>111454</v>
      </c>
      <c r="G833" s="27">
        <f t="shared" si="107"/>
        <v>-1.6411199976573698E-3</v>
      </c>
      <c r="H833" s="27"/>
      <c r="I833" s="27"/>
      <c r="K833" s="27">
        <f t="shared" si="105"/>
        <v>-1.6411199976573698E-3</v>
      </c>
      <c r="L833" s="27"/>
      <c r="M833" s="27"/>
      <c r="N833" s="27"/>
      <c r="O833" s="27">
        <f t="shared" ca="1" si="106"/>
        <v>-3.0230119732511142E-3</v>
      </c>
      <c r="P833" s="27"/>
      <c r="Q833" s="68">
        <f t="shared" si="104"/>
        <v>44334.119599999998</v>
      </c>
    </row>
    <row r="834" spans="1:17" ht="12" customHeight="1">
      <c r="A834" s="70" t="s">
        <v>2118</v>
      </c>
      <c r="B834" s="71" t="s">
        <v>45</v>
      </c>
      <c r="C834" s="72">
        <v>59559.321099999826</v>
      </c>
      <c r="D834" s="70" t="s">
        <v>236</v>
      </c>
      <c r="E834" s="27">
        <f t="shared" si="102"/>
        <v>112504.99157782382</v>
      </c>
      <c r="F834" s="27">
        <f t="shared" si="103"/>
        <v>112505</v>
      </c>
      <c r="G834" s="27">
        <f t="shared" si="107"/>
        <v>-1.6564001707592979E-3</v>
      </c>
      <c r="H834" s="27"/>
      <c r="I834" s="27"/>
      <c r="K834" s="27">
        <f t="shared" si="105"/>
        <v>-1.6564001707592979E-3</v>
      </c>
      <c r="L834" s="27"/>
      <c r="M834" s="27"/>
      <c r="N834" s="27"/>
      <c r="O834" s="27">
        <f t="shared" ca="1" si="106"/>
        <v>-3.2271901205675746E-3</v>
      </c>
      <c r="P834" s="27"/>
      <c r="Q834" s="68">
        <f t="shared" si="104"/>
        <v>44540.821099999826</v>
      </c>
    </row>
    <row r="835" spans="1:17" ht="12" customHeight="1">
      <c r="A835" s="70" t="s">
        <v>2119</v>
      </c>
      <c r="B835" s="71" t="s">
        <v>45</v>
      </c>
      <c r="C835" s="72">
        <v>59703.678</v>
      </c>
      <c r="D835" s="70">
        <v>1E-4</v>
      </c>
      <c r="E835" s="27">
        <f t="shared" si="102"/>
        <v>113238.99249549808</v>
      </c>
      <c r="F835" s="27">
        <f t="shared" si="103"/>
        <v>113239</v>
      </c>
      <c r="G835" s="27">
        <f t="shared" si="107"/>
        <v>-1.4759199984837323E-3</v>
      </c>
      <c r="H835" s="27"/>
      <c r="I835" s="27"/>
      <c r="K835" s="27">
        <f t="shared" si="105"/>
        <v>-1.4759199984837323E-3</v>
      </c>
      <c r="L835" s="27"/>
      <c r="M835" s="27"/>
      <c r="N835" s="27"/>
      <c r="O835" s="27">
        <f t="shared" ca="1" si="106"/>
        <v>-3.3697845640787844E-3</v>
      </c>
      <c r="P835" s="27"/>
      <c r="Q835" s="68">
        <f t="shared" si="104"/>
        <v>44685.178</v>
      </c>
    </row>
    <row r="836" spans="1:17" ht="12" customHeight="1">
      <c r="A836" s="70" t="s">
        <v>2119</v>
      </c>
      <c r="B836" s="71" t="s">
        <v>45</v>
      </c>
      <c r="C836" s="72">
        <v>59703.874300000003</v>
      </c>
      <c r="D836" s="70">
        <v>2.0000000000000001E-4</v>
      </c>
      <c r="E836" s="27">
        <f t="shared" si="102"/>
        <v>113239.99060767797</v>
      </c>
      <c r="F836" s="27">
        <f t="shared" si="103"/>
        <v>113240</v>
      </c>
      <c r="G836" s="27">
        <f t="shared" si="107"/>
        <v>-1.8471999937901273E-3</v>
      </c>
      <c r="H836" s="27"/>
      <c r="I836" s="27"/>
      <c r="K836" s="27">
        <f t="shared" si="105"/>
        <v>-1.8471999937901273E-3</v>
      </c>
      <c r="L836" s="27"/>
      <c r="M836" s="27"/>
      <c r="N836" s="27"/>
      <c r="O836" s="27">
        <f t="shared" ca="1" si="106"/>
        <v>-3.3699788344377889E-3</v>
      </c>
      <c r="P836" s="27"/>
      <c r="Q836" s="68">
        <f t="shared" si="104"/>
        <v>44685.374300000003</v>
      </c>
    </row>
    <row r="837" spans="1:17" ht="12" customHeight="1">
      <c r="A837" s="70" t="s">
        <v>2119</v>
      </c>
      <c r="B837" s="71" t="s">
        <v>45</v>
      </c>
      <c r="C837" s="72">
        <v>59732.391499999998</v>
      </c>
      <c r="D837" s="70">
        <v>1E-4</v>
      </c>
      <c r="E837" s="27">
        <f t="shared" si="102"/>
        <v>113384.9899182026</v>
      </c>
      <c r="F837" s="27">
        <f t="shared" si="103"/>
        <v>113385</v>
      </c>
      <c r="G837" s="27">
        <f t="shared" si="107"/>
        <v>-1.9828000004054047E-3</v>
      </c>
      <c r="H837" s="27"/>
      <c r="I837" s="27"/>
      <c r="K837" s="27">
        <f t="shared" si="105"/>
        <v>-1.9828000004054047E-3</v>
      </c>
      <c r="L837" s="27"/>
      <c r="M837" s="27"/>
      <c r="N837" s="27"/>
      <c r="O837" s="27">
        <f t="shared" ca="1" si="106"/>
        <v>-3.3981480364938185E-3</v>
      </c>
      <c r="P837" s="27"/>
      <c r="Q837" s="68">
        <f t="shared" si="104"/>
        <v>44713.891499999998</v>
      </c>
    </row>
    <row r="838" spans="1:17" ht="12" customHeight="1">
      <c r="A838" s="70" t="s">
        <v>2119</v>
      </c>
      <c r="B838" s="71" t="s">
        <v>45</v>
      </c>
      <c r="C838" s="72">
        <v>59740.652399999999</v>
      </c>
      <c r="D838" s="70">
        <v>4.0000000000000002E-4</v>
      </c>
      <c r="E838" s="27">
        <f t="shared" si="102"/>
        <v>113426.99350916922</v>
      </c>
      <c r="F838" s="27">
        <f t="shared" si="103"/>
        <v>113427</v>
      </c>
      <c r="G838" s="27">
        <f t="shared" si="107"/>
        <v>-1.2765599967679009E-3</v>
      </c>
      <c r="H838" s="27"/>
      <c r="I838" s="27"/>
      <c r="K838" s="27">
        <f t="shared" si="105"/>
        <v>-1.2765599967679009E-3</v>
      </c>
      <c r="L838" s="27"/>
      <c r="M838" s="27"/>
      <c r="N838" s="27"/>
      <c r="O838" s="27">
        <f t="shared" ca="1" si="106"/>
        <v>-3.4063073915721158E-3</v>
      </c>
      <c r="P838" s="27"/>
      <c r="Q838" s="68">
        <f t="shared" si="104"/>
        <v>44722.152399999999</v>
      </c>
    </row>
    <row r="839" spans="1:17" ht="12" customHeight="1">
      <c r="A839" s="70" t="s">
        <v>2119</v>
      </c>
      <c r="B839" s="71" t="s">
        <v>45</v>
      </c>
      <c r="C839" s="72">
        <v>59753.632400000002</v>
      </c>
      <c r="D839" s="70">
        <v>1E-4</v>
      </c>
      <c r="E839" s="27">
        <f t="shared" si="102"/>
        <v>113492.99196100216</v>
      </c>
      <c r="F839" s="27">
        <f t="shared" si="103"/>
        <v>113493</v>
      </c>
      <c r="G839" s="27">
        <f t="shared" si="107"/>
        <v>-1.5810399927431718E-3</v>
      </c>
      <c r="H839" s="27"/>
      <c r="I839" s="27"/>
      <c r="K839" s="27">
        <f t="shared" si="105"/>
        <v>-1.5810399927431718E-3</v>
      </c>
      <c r="L839" s="27"/>
      <c r="M839" s="27"/>
      <c r="N839" s="27"/>
      <c r="O839" s="27">
        <f t="shared" ca="1" si="106"/>
        <v>-3.4191292352665874E-3</v>
      </c>
      <c r="P839" s="27"/>
      <c r="Q839" s="68">
        <f t="shared" si="104"/>
        <v>44735.132400000002</v>
      </c>
    </row>
    <row r="840" spans="1:17" ht="12" customHeight="1">
      <c r="A840" s="70" t="s">
        <v>2121</v>
      </c>
      <c r="B840" s="71" t="s">
        <v>45</v>
      </c>
      <c r="C840" s="75">
        <v>59801.387600000002</v>
      </c>
      <c r="D840" s="70">
        <v>1E-4</v>
      </c>
      <c r="E840" s="27">
        <f t="shared" ref="E840:E841" si="108">+(C840-C$7)/C$8</f>
        <v>113735.80931593064</v>
      </c>
      <c r="F840" s="27">
        <f t="shared" ref="F840:F841" si="109">ROUND(2*E840,0)/2</f>
        <v>113736</v>
      </c>
      <c r="G840" s="27">
        <f t="shared" ref="G840:G841" si="110">+C840-(C$7+F840*C$8)</f>
        <v>-3.7502079998375848E-2</v>
      </c>
      <c r="H840" s="27"/>
      <c r="I840" s="27"/>
      <c r="K840" s="27">
        <f t="shared" ref="K840:K841" si="111">G840</f>
        <v>-3.7502079998375848E-2</v>
      </c>
      <c r="L840" s="27"/>
      <c r="M840" s="27"/>
      <c r="N840" s="27"/>
      <c r="O840" s="27">
        <f t="shared" ref="O840:O841" ca="1" si="112">+C$11+C$12*F840</f>
        <v>-3.4663369325053095E-3</v>
      </c>
      <c r="P840" s="27"/>
      <c r="Q840" s="68">
        <f t="shared" ref="Q840:Q841" si="113">+C840-15018.5</f>
        <v>44782.887600000002</v>
      </c>
    </row>
    <row r="841" spans="1:17">
      <c r="A841" s="70" t="s">
        <v>2121</v>
      </c>
      <c r="B841" s="71" t="s">
        <v>45</v>
      </c>
      <c r="C841" s="75">
        <v>59804.489099999999</v>
      </c>
      <c r="D841" s="70">
        <v>1E-4</v>
      </c>
      <c r="E841" s="27">
        <f t="shared" si="108"/>
        <v>113751.57928498763</v>
      </c>
      <c r="F841" s="27">
        <f t="shared" si="109"/>
        <v>113751.5</v>
      </c>
      <c r="G841" s="27">
        <f t="shared" si="110"/>
        <v>1.5593080002872739E-2</v>
      </c>
      <c r="H841" s="27"/>
      <c r="I841" s="27"/>
      <c r="K841" s="27">
        <f t="shared" si="111"/>
        <v>1.5593080002872739E-2</v>
      </c>
      <c r="L841" s="27"/>
      <c r="M841" s="27"/>
      <c r="N841" s="27"/>
      <c r="O841" s="27">
        <f t="shared" ca="1" si="112"/>
        <v>-3.4693481230699194E-3</v>
      </c>
      <c r="P841" s="27"/>
      <c r="Q841" s="68">
        <f t="shared" si="113"/>
        <v>44785.989099999999</v>
      </c>
    </row>
  </sheetData>
  <sheetProtection selectLockedCells="1" selectUnlockedCells="1"/>
  <sortState xmlns:xlrd2="http://schemas.microsoft.com/office/spreadsheetml/2017/richdata2" ref="A21:T839">
    <sortCondition ref="C21:C83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7"/>
  <sheetViews>
    <sheetView topLeftCell="A725" workbookViewId="0">
      <selection activeCell="A388" sqref="A388"/>
    </sheetView>
  </sheetViews>
  <sheetFormatPr defaultRowHeight="12.75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6" t="s">
        <v>235</v>
      </c>
      <c r="I1" s="57" t="s">
        <v>236</v>
      </c>
      <c r="J1" s="58" t="s">
        <v>37</v>
      </c>
    </row>
    <row r="2" spans="1:16">
      <c r="I2" s="59" t="s">
        <v>237</v>
      </c>
      <c r="J2" s="60" t="s">
        <v>36</v>
      </c>
    </row>
    <row r="3" spans="1:16">
      <c r="A3" s="61" t="s">
        <v>238</v>
      </c>
      <c r="I3" s="59" t="s">
        <v>239</v>
      </c>
      <c r="J3" s="60" t="s">
        <v>34</v>
      </c>
    </row>
    <row r="4" spans="1:16">
      <c r="I4" s="59" t="s">
        <v>240</v>
      </c>
      <c r="J4" s="60" t="s">
        <v>34</v>
      </c>
    </row>
    <row r="5" spans="1:16">
      <c r="I5" s="62" t="s">
        <v>241</v>
      </c>
      <c r="J5" s="63" t="s">
        <v>35</v>
      </c>
    </row>
    <row r="11" spans="1:16" ht="12.75" customHeight="1">
      <c r="A11" s="28" t="str">
        <f t="shared" ref="A11:A74" si="0">P11</f>
        <v>IBVS 187 </v>
      </c>
      <c r="B11" s="16" t="str">
        <f t="shared" ref="B11:B74" si="1">IF(H11=INT(H11),"I","II")</f>
        <v>I</v>
      </c>
      <c r="C11" s="28">
        <f t="shared" ref="C11:C74" si="2">1*G11</f>
        <v>39265.400399999999</v>
      </c>
      <c r="D11" t="str">
        <f t="shared" ref="D11:D74" si="3">VLOOKUP(F11,I$1:J$5,2,FALSE)</f>
        <v>vis</v>
      </c>
      <c r="E11">
        <f>VLOOKUP(C11,Active!C$21:E$945,3,FALSE)</f>
        <v>9317.9848120172992</v>
      </c>
      <c r="F11" s="16" t="s">
        <v>241</v>
      </c>
      <c r="G11" t="str">
        <f t="shared" ref="G11:G74" si="4">MID(I11,3,LEN(I11)-3)</f>
        <v>39265.4004</v>
      </c>
      <c r="H11" s="28">
        <f t="shared" ref="H11:H74" si="5">1*K11</f>
        <v>9318</v>
      </c>
      <c r="I11" s="64" t="s">
        <v>242</v>
      </c>
      <c r="J11" s="65" t="s">
        <v>243</v>
      </c>
      <c r="K11" s="64">
        <v>9318</v>
      </c>
      <c r="L11" s="64" t="s">
        <v>244</v>
      </c>
      <c r="M11" s="65" t="s">
        <v>245</v>
      </c>
      <c r="N11" s="65"/>
      <c r="O11" s="66" t="s">
        <v>246</v>
      </c>
      <c r="P11" s="67" t="s">
        <v>247</v>
      </c>
    </row>
    <row r="12" spans="1:16" ht="12.75" customHeight="1">
      <c r="A12" s="28" t="str">
        <f t="shared" si="0"/>
        <v>IBVS 187 </v>
      </c>
      <c r="B12" s="16" t="str">
        <f t="shared" si="1"/>
        <v>I</v>
      </c>
      <c r="C12" s="28">
        <f t="shared" si="2"/>
        <v>39268.354599999999</v>
      </c>
      <c r="D12" t="str">
        <f t="shared" si="3"/>
        <v>vis</v>
      </c>
      <c r="E12">
        <f>VLOOKUP(C12,Active!C$21:E$945,3,FALSE)</f>
        <v>9333.0058155924035</v>
      </c>
      <c r="F12" s="16" t="s">
        <v>241</v>
      </c>
      <c r="G12" t="str">
        <f t="shared" si="4"/>
        <v>39268.3546</v>
      </c>
      <c r="H12" s="28">
        <f t="shared" si="5"/>
        <v>9333</v>
      </c>
      <c r="I12" s="64" t="s">
        <v>248</v>
      </c>
      <c r="J12" s="65" t="s">
        <v>249</v>
      </c>
      <c r="K12" s="64">
        <v>9333</v>
      </c>
      <c r="L12" s="64" t="s">
        <v>250</v>
      </c>
      <c r="M12" s="65" t="s">
        <v>245</v>
      </c>
      <c r="N12" s="65"/>
      <c r="O12" s="66" t="s">
        <v>246</v>
      </c>
      <c r="P12" s="67" t="s">
        <v>247</v>
      </c>
    </row>
    <row r="13" spans="1:16" ht="12.75" customHeight="1">
      <c r="A13" s="28" t="str">
        <f t="shared" si="0"/>
        <v>IBVS 187 </v>
      </c>
      <c r="B13" s="16" t="str">
        <f t="shared" si="1"/>
        <v>I</v>
      </c>
      <c r="C13" s="28">
        <f t="shared" si="2"/>
        <v>39277.400300000001</v>
      </c>
      <c r="D13" t="str">
        <f t="shared" si="3"/>
        <v>vis</v>
      </c>
      <c r="E13">
        <f>VLOOKUP(C13,Active!C$21:E$945,3,FALSE)</f>
        <v>9378.9998214279385</v>
      </c>
      <c r="F13" s="16" t="s">
        <v>241</v>
      </c>
      <c r="G13" t="str">
        <f t="shared" si="4"/>
        <v>39277.4003</v>
      </c>
      <c r="H13" s="28">
        <f t="shared" si="5"/>
        <v>9379</v>
      </c>
      <c r="I13" s="64" t="s">
        <v>251</v>
      </c>
      <c r="J13" s="65" t="s">
        <v>252</v>
      </c>
      <c r="K13" s="64">
        <v>9379</v>
      </c>
      <c r="L13" s="64" t="s">
        <v>253</v>
      </c>
      <c r="M13" s="65" t="s">
        <v>245</v>
      </c>
      <c r="N13" s="65"/>
      <c r="O13" s="66" t="s">
        <v>246</v>
      </c>
      <c r="P13" s="67" t="s">
        <v>247</v>
      </c>
    </row>
    <row r="14" spans="1:16" ht="12.75" customHeight="1">
      <c r="A14" s="28" t="str">
        <f t="shared" si="0"/>
        <v>IBVS 187 </v>
      </c>
      <c r="B14" s="16" t="str">
        <f t="shared" si="1"/>
        <v>I</v>
      </c>
      <c r="C14" s="28">
        <f t="shared" si="2"/>
        <v>39285.464</v>
      </c>
      <c r="D14" t="str">
        <f t="shared" si="3"/>
        <v>vis</v>
      </c>
      <c r="E14">
        <f>VLOOKUP(C14,Active!C$21:E$945,3,FALSE)</f>
        <v>9420.0007240508276</v>
      </c>
      <c r="F14" s="16" t="s">
        <v>241</v>
      </c>
      <c r="G14" t="str">
        <f t="shared" si="4"/>
        <v>39285.4640</v>
      </c>
      <c r="H14" s="28">
        <f t="shared" si="5"/>
        <v>9420</v>
      </c>
      <c r="I14" s="64" t="s">
        <v>254</v>
      </c>
      <c r="J14" s="65" t="s">
        <v>255</v>
      </c>
      <c r="K14" s="64">
        <v>9420</v>
      </c>
      <c r="L14" s="64" t="s">
        <v>256</v>
      </c>
      <c r="M14" s="65" t="s">
        <v>245</v>
      </c>
      <c r="N14" s="65"/>
      <c r="O14" s="66" t="s">
        <v>246</v>
      </c>
      <c r="P14" s="67" t="s">
        <v>247</v>
      </c>
    </row>
    <row r="15" spans="1:16" ht="12.75" customHeight="1">
      <c r="A15" s="28" t="str">
        <f t="shared" si="0"/>
        <v>IBVS 187 </v>
      </c>
      <c r="B15" s="16" t="str">
        <f t="shared" si="1"/>
        <v>I</v>
      </c>
      <c r="C15" s="28">
        <f t="shared" si="2"/>
        <v>39291.364999999998</v>
      </c>
      <c r="D15" t="str">
        <f t="shared" si="3"/>
        <v>vis</v>
      </c>
      <c r="E15">
        <f>VLOOKUP(C15,Active!C$21:E$945,3,FALSE)</f>
        <v>9450.005104965001</v>
      </c>
      <c r="F15" s="16" t="s">
        <v>241</v>
      </c>
      <c r="G15" t="str">
        <f t="shared" si="4"/>
        <v>39291.3650</v>
      </c>
      <c r="H15" s="28">
        <f t="shared" si="5"/>
        <v>9450</v>
      </c>
      <c r="I15" s="64" t="s">
        <v>257</v>
      </c>
      <c r="J15" s="65" t="s">
        <v>258</v>
      </c>
      <c r="K15" s="64">
        <v>9450</v>
      </c>
      <c r="L15" s="64" t="s">
        <v>259</v>
      </c>
      <c r="M15" s="65" t="s">
        <v>245</v>
      </c>
      <c r="N15" s="65"/>
      <c r="O15" s="66" t="s">
        <v>246</v>
      </c>
      <c r="P15" s="67" t="s">
        <v>247</v>
      </c>
    </row>
    <row r="16" spans="1:16" ht="12.75" customHeight="1">
      <c r="A16" s="28" t="str">
        <f t="shared" si="0"/>
        <v>IBVS 775 </v>
      </c>
      <c r="B16" s="16" t="str">
        <f t="shared" si="1"/>
        <v>I</v>
      </c>
      <c r="C16" s="28">
        <f t="shared" si="2"/>
        <v>40600.605000000003</v>
      </c>
      <c r="D16" t="str">
        <f t="shared" si="3"/>
        <v>vis</v>
      </c>
      <c r="E16">
        <f>VLOOKUP(C16,Active!C$21:E$945,3,FALSE)</f>
        <v>16107.001489998978</v>
      </c>
      <c r="F16" s="16" t="s">
        <v>241</v>
      </c>
      <c r="G16" t="str">
        <f t="shared" si="4"/>
        <v>40600.605</v>
      </c>
      <c r="H16" s="28">
        <f t="shared" si="5"/>
        <v>16107</v>
      </c>
      <c r="I16" s="64" t="s">
        <v>260</v>
      </c>
      <c r="J16" s="65" t="s">
        <v>261</v>
      </c>
      <c r="K16" s="64">
        <v>16107</v>
      </c>
      <c r="L16" s="64" t="s">
        <v>262</v>
      </c>
      <c r="M16" s="65" t="s">
        <v>245</v>
      </c>
      <c r="N16" s="65"/>
      <c r="O16" s="66" t="s">
        <v>246</v>
      </c>
      <c r="P16" s="67" t="s">
        <v>263</v>
      </c>
    </row>
    <row r="17" spans="1:16" ht="12.75" customHeight="1">
      <c r="A17" s="28" t="str">
        <f t="shared" si="0"/>
        <v>IBVS 775 </v>
      </c>
      <c r="B17" s="16" t="str">
        <f t="shared" si="1"/>
        <v>I</v>
      </c>
      <c r="C17" s="28">
        <f t="shared" si="2"/>
        <v>40653.506000000001</v>
      </c>
      <c r="D17" t="str">
        <f t="shared" si="3"/>
        <v>vis</v>
      </c>
      <c r="E17">
        <f>VLOOKUP(C17,Active!C$21:E$945,3,FALSE)</f>
        <v>16375.983315916814</v>
      </c>
      <c r="F17" s="16" t="s">
        <v>241</v>
      </c>
      <c r="G17" t="str">
        <f t="shared" si="4"/>
        <v>40653.506</v>
      </c>
      <c r="H17" s="28">
        <f t="shared" si="5"/>
        <v>16376</v>
      </c>
      <c r="I17" s="64" t="s">
        <v>264</v>
      </c>
      <c r="J17" s="65" t="s">
        <v>265</v>
      </c>
      <c r="K17" s="64">
        <v>16376</v>
      </c>
      <c r="L17" s="64" t="s">
        <v>266</v>
      </c>
      <c r="M17" s="65" t="s">
        <v>245</v>
      </c>
      <c r="N17" s="65"/>
      <c r="O17" s="66" t="s">
        <v>246</v>
      </c>
      <c r="P17" s="67" t="s">
        <v>263</v>
      </c>
    </row>
    <row r="18" spans="1:16" ht="12.75" customHeight="1">
      <c r="A18" s="28" t="str">
        <f t="shared" si="0"/>
        <v>IBVS 775 </v>
      </c>
      <c r="B18" s="16" t="str">
        <f t="shared" si="1"/>
        <v>I</v>
      </c>
      <c r="C18" s="28">
        <f t="shared" si="2"/>
        <v>40656.455000000002</v>
      </c>
      <c r="D18" t="str">
        <f t="shared" si="3"/>
        <v>vis</v>
      </c>
      <c r="E18">
        <f>VLOOKUP(C18,Active!C$21:E$945,3,FALSE)</f>
        <v>16390.977879434176</v>
      </c>
      <c r="F18" s="16" t="s">
        <v>241</v>
      </c>
      <c r="G18" t="str">
        <f t="shared" si="4"/>
        <v>40656.455</v>
      </c>
      <c r="H18" s="28">
        <f t="shared" si="5"/>
        <v>16391</v>
      </c>
      <c r="I18" s="64" t="s">
        <v>267</v>
      </c>
      <c r="J18" s="65" t="s">
        <v>268</v>
      </c>
      <c r="K18" s="64">
        <v>16391</v>
      </c>
      <c r="L18" s="64" t="s">
        <v>269</v>
      </c>
      <c r="M18" s="65" t="s">
        <v>245</v>
      </c>
      <c r="N18" s="65"/>
      <c r="O18" s="66" t="s">
        <v>246</v>
      </c>
      <c r="P18" s="67" t="s">
        <v>263</v>
      </c>
    </row>
    <row r="19" spans="1:16" ht="12.75" customHeight="1">
      <c r="A19" s="28" t="str">
        <f t="shared" si="0"/>
        <v> BBS 8 </v>
      </c>
      <c r="B19" s="16" t="str">
        <f t="shared" si="1"/>
        <v>I</v>
      </c>
      <c r="C19" s="28">
        <f t="shared" si="2"/>
        <v>41722.612000000001</v>
      </c>
      <c r="D19" t="str">
        <f t="shared" si="3"/>
        <v>vis</v>
      </c>
      <c r="E19">
        <f>VLOOKUP(C19,Active!C$21:E$945,3,FALSE)</f>
        <v>21811.988003535665</v>
      </c>
      <c r="F19" s="16" t="s">
        <v>241</v>
      </c>
      <c r="G19" t="str">
        <f t="shared" si="4"/>
        <v>41722.612</v>
      </c>
      <c r="H19" s="28">
        <f t="shared" si="5"/>
        <v>21812</v>
      </c>
      <c r="I19" s="64" t="s">
        <v>270</v>
      </c>
      <c r="J19" s="65" t="s">
        <v>271</v>
      </c>
      <c r="K19" s="64">
        <v>21812</v>
      </c>
      <c r="L19" s="64" t="s">
        <v>272</v>
      </c>
      <c r="M19" s="65" t="s">
        <v>273</v>
      </c>
      <c r="N19" s="65"/>
      <c r="O19" s="66" t="s">
        <v>274</v>
      </c>
      <c r="P19" s="66" t="s">
        <v>275</v>
      </c>
    </row>
    <row r="20" spans="1:16" ht="12.75" customHeight="1">
      <c r="A20" s="28" t="str">
        <f t="shared" si="0"/>
        <v> BBS 8 </v>
      </c>
      <c r="B20" s="16" t="str">
        <f t="shared" si="1"/>
        <v>I</v>
      </c>
      <c r="C20" s="28">
        <f t="shared" si="2"/>
        <v>41741.495999999999</v>
      </c>
      <c r="D20" t="str">
        <f t="shared" si="3"/>
        <v>vis</v>
      </c>
      <c r="E20">
        <f>VLOOKUP(C20,Active!C$21:E$945,3,FALSE)</f>
        <v>21908.006090162235</v>
      </c>
      <c r="F20" s="16" t="s">
        <v>241</v>
      </c>
      <c r="G20" t="str">
        <f t="shared" si="4"/>
        <v>41741.496</v>
      </c>
      <c r="H20" s="28">
        <f t="shared" si="5"/>
        <v>21908</v>
      </c>
      <c r="I20" s="64" t="s">
        <v>276</v>
      </c>
      <c r="J20" s="65" t="s">
        <v>277</v>
      </c>
      <c r="K20" s="64">
        <v>21908</v>
      </c>
      <c r="L20" s="64" t="s">
        <v>278</v>
      </c>
      <c r="M20" s="65" t="s">
        <v>273</v>
      </c>
      <c r="N20" s="65"/>
      <c r="O20" s="66" t="s">
        <v>274</v>
      </c>
      <c r="P20" s="66" t="s">
        <v>275</v>
      </c>
    </row>
    <row r="21" spans="1:16" ht="12.75" customHeight="1">
      <c r="A21" s="28" t="str">
        <f t="shared" si="0"/>
        <v> BBS 8 </v>
      </c>
      <c r="B21" s="16" t="str">
        <f t="shared" si="1"/>
        <v>I</v>
      </c>
      <c r="C21" s="28">
        <f t="shared" si="2"/>
        <v>41742.675000000003</v>
      </c>
      <c r="D21" t="str">
        <f t="shared" si="3"/>
        <v>vis</v>
      </c>
      <c r="E21">
        <f>VLOOKUP(C21,Active!C$21:E$945,3,FALSE)</f>
        <v>21914.000864793303</v>
      </c>
      <c r="F21" s="16" t="s">
        <v>241</v>
      </c>
      <c r="G21" t="str">
        <f t="shared" si="4"/>
        <v>41742.675</v>
      </c>
      <c r="H21" s="28">
        <f t="shared" si="5"/>
        <v>21914</v>
      </c>
      <c r="I21" s="64" t="s">
        <v>279</v>
      </c>
      <c r="J21" s="65" t="s">
        <v>280</v>
      </c>
      <c r="K21" s="64">
        <v>21914</v>
      </c>
      <c r="L21" s="64" t="s">
        <v>262</v>
      </c>
      <c r="M21" s="65" t="s">
        <v>273</v>
      </c>
      <c r="N21" s="65"/>
      <c r="O21" s="66" t="s">
        <v>274</v>
      </c>
      <c r="P21" s="66" t="s">
        <v>275</v>
      </c>
    </row>
    <row r="22" spans="1:16" ht="12.75" customHeight="1">
      <c r="A22" s="28" t="str">
        <f t="shared" si="0"/>
        <v> BBS 8 </v>
      </c>
      <c r="B22" s="16" t="str">
        <f t="shared" si="1"/>
        <v>I</v>
      </c>
      <c r="C22" s="28">
        <f t="shared" si="2"/>
        <v>41751.527000000002</v>
      </c>
      <c r="D22" t="str">
        <f t="shared" si="3"/>
        <v>vis</v>
      </c>
      <c r="E22">
        <f>VLOOKUP(C22,Active!C$21:E$945,3,FALSE)</f>
        <v>21959.009978477818</v>
      </c>
      <c r="F22" s="16" t="s">
        <v>241</v>
      </c>
      <c r="G22" t="str">
        <f t="shared" si="4"/>
        <v>41751.527</v>
      </c>
      <c r="H22" s="28">
        <f t="shared" si="5"/>
        <v>21959</v>
      </c>
      <c r="I22" s="64" t="s">
        <v>281</v>
      </c>
      <c r="J22" s="65" t="s">
        <v>282</v>
      </c>
      <c r="K22" s="64">
        <v>21959</v>
      </c>
      <c r="L22" s="64" t="s">
        <v>283</v>
      </c>
      <c r="M22" s="65" t="s">
        <v>273</v>
      </c>
      <c r="N22" s="65"/>
      <c r="O22" s="66" t="s">
        <v>274</v>
      </c>
      <c r="P22" s="66" t="s">
        <v>275</v>
      </c>
    </row>
    <row r="23" spans="1:16" ht="12.75" customHeight="1">
      <c r="A23" s="28" t="str">
        <f t="shared" si="0"/>
        <v> BBS 8 </v>
      </c>
      <c r="B23" s="16" t="str">
        <f t="shared" si="1"/>
        <v>I</v>
      </c>
      <c r="C23" s="28">
        <f t="shared" si="2"/>
        <v>41752.508999999998</v>
      </c>
      <c r="D23" t="str">
        <f t="shared" si="3"/>
        <v>vis</v>
      </c>
      <c r="E23">
        <f>VLOOKUP(C23,Active!C$21:E$945,3,FALSE)</f>
        <v>21964.003081690429</v>
      </c>
      <c r="F23" s="16" t="s">
        <v>241</v>
      </c>
      <c r="G23" t="str">
        <f t="shared" si="4"/>
        <v>41752.509</v>
      </c>
      <c r="H23" s="28">
        <f t="shared" si="5"/>
        <v>21964</v>
      </c>
      <c r="I23" s="64" t="s">
        <v>284</v>
      </c>
      <c r="J23" s="65" t="s">
        <v>285</v>
      </c>
      <c r="K23" s="64">
        <v>21964</v>
      </c>
      <c r="L23" s="64" t="s">
        <v>278</v>
      </c>
      <c r="M23" s="65" t="s">
        <v>273</v>
      </c>
      <c r="N23" s="65"/>
      <c r="O23" s="66" t="s">
        <v>274</v>
      </c>
      <c r="P23" s="66" t="s">
        <v>275</v>
      </c>
    </row>
    <row r="24" spans="1:16" ht="12.75" customHeight="1">
      <c r="A24" s="28" t="str">
        <f t="shared" si="0"/>
        <v> BBS 8 </v>
      </c>
      <c r="B24" s="16" t="str">
        <f t="shared" si="1"/>
        <v>I</v>
      </c>
      <c r="C24" s="28">
        <f t="shared" si="2"/>
        <v>41753.493000000002</v>
      </c>
      <c r="D24" t="str">
        <f t="shared" si="3"/>
        <v>vis</v>
      </c>
      <c r="E24">
        <f>VLOOKUP(C24,Active!C$21:E$945,3,FALSE)</f>
        <v>21969.006354156059</v>
      </c>
      <c r="F24" s="16" t="s">
        <v>241</v>
      </c>
      <c r="G24" t="str">
        <f t="shared" si="4"/>
        <v>41753.493</v>
      </c>
      <c r="H24" s="28">
        <f t="shared" si="5"/>
        <v>21969</v>
      </c>
      <c r="I24" s="64" t="s">
        <v>286</v>
      </c>
      <c r="J24" s="65" t="s">
        <v>287</v>
      </c>
      <c r="K24" s="64">
        <v>21969</v>
      </c>
      <c r="L24" s="64" t="s">
        <v>278</v>
      </c>
      <c r="M24" s="65" t="s">
        <v>273</v>
      </c>
      <c r="N24" s="65"/>
      <c r="O24" s="66" t="s">
        <v>274</v>
      </c>
      <c r="P24" s="66" t="s">
        <v>275</v>
      </c>
    </row>
    <row r="25" spans="1:16" ht="12.75" customHeight="1">
      <c r="A25" s="28" t="str">
        <f t="shared" si="0"/>
        <v> BBS 8 </v>
      </c>
      <c r="B25" s="16" t="str">
        <f t="shared" si="1"/>
        <v>I</v>
      </c>
      <c r="C25" s="28">
        <f t="shared" si="2"/>
        <v>41763.328000000001</v>
      </c>
      <c r="D25" t="str">
        <f t="shared" si="3"/>
        <v>vis</v>
      </c>
      <c r="E25">
        <f>VLOOKUP(C25,Active!C$21:E$945,3,FALSE)</f>
        <v>22019.013655679693</v>
      </c>
      <c r="F25" s="16" t="s">
        <v>241</v>
      </c>
      <c r="G25" t="str">
        <f t="shared" si="4"/>
        <v>41763.328</v>
      </c>
      <c r="H25" s="28">
        <f t="shared" si="5"/>
        <v>22019</v>
      </c>
      <c r="I25" s="64" t="s">
        <v>288</v>
      </c>
      <c r="J25" s="65" t="s">
        <v>289</v>
      </c>
      <c r="K25" s="64">
        <v>22019</v>
      </c>
      <c r="L25" s="64" t="s">
        <v>290</v>
      </c>
      <c r="M25" s="65" t="s">
        <v>273</v>
      </c>
      <c r="N25" s="65"/>
      <c r="O25" s="66" t="s">
        <v>274</v>
      </c>
      <c r="P25" s="66" t="s">
        <v>275</v>
      </c>
    </row>
    <row r="26" spans="1:16" ht="12.75" customHeight="1">
      <c r="A26" s="28" t="str">
        <f t="shared" si="0"/>
        <v> BBS 8 </v>
      </c>
      <c r="B26" s="16" t="str">
        <f t="shared" si="1"/>
        <v>I</v>
      </c>
      <c r="C26" s="28">
        <f t="shared" si="2"/>
        <v>41766.472999999998</v>
      </c>
      <c r="D26" t="str">
        <f t="shared" si="3"/>
        <v>vis</v>
      </c>
      <c r="E26">
        <f>VLOOKUP(C26,Active!C$21:E$945,3,FALSE)</f>
        <v>22035.004805988963</v>
      </c>
      <c r="F26" s="16" t="s">
        <v>241</v>
      </c>
      <c r="G26" t="str">
        <f t="shared" si="4"/>
        <v>41766.473</v>
      </c>
      <c r="H26" s="28">
        <f t="shared" si="5"/>
        <v>22035</v>
      </c>
      <c r="I26" s="64" t="s">
        <v>291</v>
      </c>
      <c r="J26" s="65" t="s">
        <v>292</v>
      </c>
      <c r="K26" s="64">
        <v>22035</v>
      </c>
      <c r="L26" s="64" t="s">
        <v>278</v>
      </c>
      <c r="M26" s="65" t="s">
        <v>273</v>
      </c>
      <c r="N26" s="65"/>
      <c r="O26" s="66" t="s">
        <v>274</v>
      </c>
      <c r="P26" s="66" t="s">
        <v>275</v>
      </c>
    </row>
    <row r="27" spans="1:16" ht="12.75" customHeight="1">
      <c r="A27" s="28" t="str">
        <f t="shared" si="0"/>
        <v> BBS 9 </v>
      </c>
      <c r="B27" s="16" t="str">
        <f t="shared" si="1"/>
        <v>I</v>
      </c>
      <c r="C27" s="28">
        <f t="shared" si="2"/>
        <v>41778.47</v>
      </c>
      <c r="D27" t="str">
        <f t="shared" si="3"/>
        <v>vis</v>
      </c>
      <c r="E27">
        <f>VLOOKUP(C27,Active!C$21:E$945,3,FALSE)</f>
        <v>22096.005069982788</v>
      </c>
      <c r="F27" s="16" t="s">
        <v>241</v>
      </c>
      <c r="G27" t="str">
        <f t="shared" si="4"/>
        <v>41778.470</v>
      </c>
      <c r="H27" s="28">
        <f t="shared" si="5"/>
        <v>22096</v>
      </c>
      <c r="I27" s="64" t="s">
        <v>293</v>
      </c>
      <c r="J27" s="65" t="s">
        <v>294</v>
      </c>
      <c r="K27" s="64">
        <v>22096</v>
      </c>
      <c r="L27" s="64" t="s">
        <v>278</v>
      </c>
      <c r="M27" s="65" t="s">
        <v>273</v>
      </c>
      <c r="N27" s="65"/>
      <c r="O27" s="66" t="s">
        <v>274</v>
      </c>
      <c r="P27" s="66" t="s">
        <v>295</v>
      </c>
    </row>
    <row r="28" spans="1:16" ht="12.75" customHeight="1">
      <c r="A28" s="28" t="str">
        <f t="shared" si="0"/>
        <v> BBS 9 </v>
      </c>
      <c r="B28" s="16" t="str">
        <f t="shared" si="1"/>
        <v>I</v>
      </c>
      <c r="C28" s="28">
        <f t="shared" si="2"/>
        <v>41794.400000000001</v>
      </c>
      <c r="D28" t="str">
        <f t="shared" si="3"/>
        <v>vis</v>
      </c>
      <c r="E28">
        <f>VLOOKUP(C28,Active!C$21:E$945,3,FALSE)</f>
        <v>22177.00316995956</v>
      </c>
      <c r="F28" s="16" t="s">
        <v>241</v>
      </c>
      <c r="G28" t="str">
        <f t="shared" si="4"/>
        <v>41794.400</v>
      </c>
      <c r="H28" s="28">
        <f t="shared" si="5"/>
        <v>22177</v>
      </c>
      <c r="I28" s="64" t="s">
        <v>296</v>
      </c>
      <c r="J28" s="65" t="s">
        <v>297</v>
      </c>
      <c r="K28" s="64">
        <v>22177</v>
      </c>
      <c r="L28" s="64" t="s">
        <v>278</v>
      </c>
      <c r="M28" s="65" t="s">
        <v>273</v>
      </c>
      <c r="N28" s="65"/>
      <c r="O28" s="66" t="s">
        <v>274</v>
      </c>
      <c r="P28" s="66" t="s">
        <v>295</v>
      </c>
    </row>
    <row r="29" spans="1:16" ht="12.75" customHeight="1">
      <c r="A29" s="28" t="str">
        <f t="shared" si="0"/>
        <v> BBS 9 </v>
      </c>
      <c r="B29" s="16" t="str">
        <f t="shared" si="1"/>
        <v>I</v>
      </c>
      <c r="C29" s="28">
        <f t="shared" si="2"/>
        <v>41795.383000000002</v>
      </c>
      <c r="D29" t="str">
        <f t="shared" si="3"/>
        <v>vis</v>
      </c>
      <c r="E29">
        <f>VLOOKUP(C29,Active!C$21:E$945,3,FALSE)</f>
        <v>22182.001357798683</v>
      </c>
      <c r="F29" s="16" t="s">
        <v>241</v>
      </c>
      <c r="G29" t="str">
        <f t="shared" si="4"/>
        <v>41795.383</v>
      </c>
      <c r="H29" s="28">
        <f t="shared" si="5"/>
        <v>22182</v>
      </c>
      <c r="I29" s="64" t="s">
        <v>298</v>
      </c>
      <c r="J29" s="65" t="s">
        <v>299</v>
      </c>
      <c r="K29" s="64">
        <v>22182</v>
      </c>
      <c r="L29" s="64" t="s">
        <v>262</v>
      </c>
      <c r="M29" s="65" t="s">
        <v>273</v>
      </c>
      <c r="N29" s="65"/>
      <c r="O29" s="66" t="s">
        <v>274</v>
      </c>
      <c r="P29" s="66" t="s">
        <v>295</v>
      </c>
    </row>
    <row r="30" spans="1:16" ht="12.75" customHeight="1">
      <c r="A30" s="28" t="str">
        <f t="shared" si="0"/>
        <v> BBS 9 </v>
      </c>
      <c r="B30" s="16" t="str">
        <f t="shared" si="1"/>
        <v>I</v>
      </c>
      <c r="C30" s="28">
        <f t="shared" si="2"/>
        <v>41796.366999999998</v>
      </c>
      <c r="D30" t="str">
        <f t="shared" si="3"/>
        <v>vis</v>
      </c>
      <c r="E30">
        <f>VLOOKUP(C30,Active!C$21:E$945,3,FALSE)</f>
        <v>22187.004630264273</v>
      </c>
      <c r="F30" s="16" t="s">
        <v>241</v>
      </c>
      <c r="G30" t="str">
        <f t="shared" si="4"/>
        <v>41796.367</v>
      </c>
      <c r="H30" s="28">
        <f t="shared" si="5"/>
        <v>22187</v>
      </c>
      <c r="I30" s="64" t="s">
        <v>300</v>
      </c>
      <c r="J30" s="65" t="s">
        <v>301</v>
      </c>
      <c r="K30" s="64">
        <v>22187</v>
      </c>
      <c r="L30" s="64" t="s">
        <v>278</v>
      </c>
      <c r="M30" s="65" t="s">
        <v>273</v>
      </c>
      <c r="N30" s="65"/>
      <c r="O30" s="66" t="s">
        <v>274</v>
      </c>
      <c r="P30" s="66" t="s">
        <v>295</v>
      </c>
    </row>
    <row r="31" spans="1:16" ht="12.75" customHeight="1">
      <c r="A31" s="28" t="str">
        <f t="shared" si="0"/>
        <v> BBS 9 </v>
      </c>
      <c r="B31" s="16" t="str">
        <f t="shared" si="1"/>
        <v>I</v>
      </c>
      <c r="C31" s="28">
        <f t="shared" si="2"/>
        <v>41806.398999999998</v>
      </c>
      <c r="D31" t="str">
        <f t="shared" si="3"/>
        <v>vis</v>
      </c>
      <c r="E31">
        <f>VLOOKUP(C31,Active!C$21:E$945,3,FALSE)</f>
        <v>22238.013603206327</v>
      </c>
      <c r="F31" s="16" t="s">
        <v>241</v>
      </c>
      <c r="G31" t="str">
        <f t="shared" si="4"/>
        <v>41806.399</v>
      </c>
      <c r="H31" s="28">
        <f t="shared" si="5"/>
        <v>22238</v>
      </c>
      <c r="I31" s="64" t="s">
        <v>302</v>
      </c>
      <c r="J31" s="65" t="s">
        <v>303</v>
      </c>
      <c r="K31" s="64">
        <v>22238</v>
      </c>
      <c r="L31" s="64" t="s">
        <v>290</v>
      </c>
      <c r="M31" s="65" t="s">
        <v>273</v>
      </c>
      <c r="N31" s="65"/>
      <c r="O31" s="66" t="s">
        <v>274</v>
      </c>
      <c r="P31" s="66" t="s">
        <v>295</v>
      </c>
    </row>
    <row r="32" spans="1:16" ht="12.75" customHeight="1">
      <c r="A32" s="28" t="str">
        <f t="shared" si="0"/>
        <v> BBS 9 </v>
      </c>
      <c r="B32" s="16" t="str">
        <f t="shared" si="1"/>
        <v>I</v>
      </c>
      <c r="C32" s="28">
        <f t="shared" si="2"/>
        <v>41808.364000000001</v>
      </c>
      <c r="D32" t="str">
        <f t="shared" si="3"/>
        <v>vis</v>
      </c>
      <c r="E32">
        <f>VLOOKUP(C32,Active!C$21:E$945,3,FALSE)</f>
        <v>22248.004894258098</v>
      </c>
      <c r="F32" s="16" t="s">
        <v>241</v>
      </c>
      <c r="G32" t="str">
        <f t="shared" si="4"/>
        <v>41808.364</v>
      </c>
      <c r="H32" s="28">
        <f t="shared" si="5"/>
        <v>22248</v>
      </c>
      <c r="I32" s="64" t="s">
        <v>304</v>
      </c>
      <c r="J32" s="65" t="s">
        <v>305</v>
      </c>
      <c r="K32" s="64">
        <v>22248</v>
      </c>
      <c r="L32" s="64" t="s">
        <v>278</v>
      </c>
      <c r="M32" s="65" t="s">
        <v>273</v>
      </c>
      <c r="N32" s="65"/>
      <c r="O32" s="66" t="s">
        <v>274</v>
      </c>
      <c r="P32" s="66" t="s">
        <v>295</v>
      </c>
    </row>
    <row r="33" spans="1:16" ht="12.75" customHeight="1">
      <c r="A33" s="28" t="str">
        <f t="shared" si="0"/>
        <v> BBS 9 </v>
      </c>
      <c r="B33" s="16" t="str">
        <f t="shared" si="1"/>
        <v>I</v>
      </c>
      <c r="C33" s="28">
        <f t="shared" si="2"/>
        <v>41829.406999999999</v>
      </c>
      <c r="D33" t="str">
        <f t="shared" si="3"/>
        <v>vis</v>
      </c>
      <c r="E33">
        <f>VLOOKUP(C33,Active!C$21:E$945,3,FALSE)</f>
        <v>22355.000689475364</v>
      </c>
      <c r="F33" s="16" t="s">
        <v>241</v>
      </c>
      <c r="G33" t="str">
        <f t="shared" si="4"/>
        <v>41829.407</v>
      </c>
      <c r="H33" s="28">
        <f t="shared" si="5"/>
        <v>22355</v>
      </c>
      <c r="I33" s="64" t="s">
        <v>306</v>
      </c>
      <c r="J33" s="65" t="s">
        <v>307</v>
      </c>
      <c r="K33" s="64">
        <v>22355</v>
      </c>
      <c r="L33" s="64" t="s">
        <v>262</v>
      </c>
      <c r="M33" s="65" t="s">
        <v>273</v>
      </c>
      <c r="N33" s="65"/>
      <c r="O33" s="66" t="s">
        <v>274</v>
      </c>
      <c r="P33" s="66" t="s">
        <v>295</v>
      </c>
    </row>
    <row r="34" spans="1:16" ht="12.75" customHeight="1">
      <c r="A34" s="28" t="str">
        <f t="shared" si="0"/>
        <v> BBS 9 </v>
      </c>
      <c r="B34" s="16" t="str">
        <f t="shared" si="1"/>
        <v>I</v>
      </c>
      <c r="C34" s="28">
        <f t="shared" si="2"/>
        <v>41830.39</v>
      </c>
      <c r="D34" t="str">
        <f t="shared" si="3"/>
        <v>vis</v>
      </c>
      <c r="E34">
        <f>VLOOKUP(C34,Active!C$21:E$945,3,FALSE)</f>
        <v>22359.998877314483</v>
      </c>
      <c r="F34" s="16" t="s">
        <v>241</v>
      </c>
      <c r="G34" t="str">
        <f t="shared" si="4"/>
        <v>41830.390</v>
      </c>
      <c r="H34" s="28">
        <f t="shared" si="5"/>
        <v>22360</v>
      </c>
      <c r="I34" s="64" t="s">
        <v>308</v>
      </c>
      <c r="J34" s="65" t="s">
        <v>309</v>
      </c>
      <c r="K34" s="64">
        <v>22360</v>
      </c>
      <c r="L34" s="64" t="s">
        <v>310</v>
      </c>
      <c r="M34" s="65" t="s">
        <v>273</v>
      </c>
      <c r="N34" s="65"/>
      <c r="O34" s="66" t="s">
        <v>274</v>
      </c>
      <c r="P34" s="66" t="s">
        <v>295</v>
      </c>
    </row>
    <row r="35" spans="1:16" ht="12.75" customHeight="1">
      <c r="A35" s="28" t="str">
        <f t="shared" si="0"/>
        <v> BBS 10 </v>
      </c>
      <c r="B35" s="16" t="str">
        <f t="shared" si="1"/>
        <v>I</v>
      </c>
      <c r="C35" s="28">
        <f t="shared" si="2"/>
        <v>41837.470999999998</v>
      </c>
      <c r="D35" t="str">
        <f t="shared" si="3"/>
        <v>vis</v>
      </c>
      <c r="E35">
        <f>VLOOKUP(C35,Active!C$21:E$945,3,FALSE)</f>
        <v>22396.003117486198</v>
      </c>
      <c r="F35" s="16" t="s">
        <v>241</v>
      </c>
      <c r="G35" t="str">
        <f t="shared" si="4"/>
        <v>41837.471</v>
      </c>
      <c r="H35" s="28">
        <f t="shared" si="5"/>
        <v>22396</v>
      </c>
      <c r="I35" s="64" t="s">
        <v>311</v>
      </c>
      <c r="J35" s="65" t="s">
        <v>312</v>
      </c>
      <c r="K35" s="64">
        <v>22396</v>
      </c>
      <c r="L35" s="64" t="s">
        <v>278</v>
      </c>
      <c r="M35" s="65" t="s">
        <v>273</v>
      </c>
      <c r="N35" s="65"/>
      <c r="O35" s="66" t="s">
        <v>274</v>
      </c>
      <c r="P35" s="66" t="s">
        <v>313</v>
      </c>
    </row>
    <row r="36" spans="1:16" ht="12.75" customHeight="1">
      <c r="A36" s="28" t="str">
        <f t="shared" si="0"/>
        <v> BBS 10 </v>
      </c>
      <c r="B36" s="16" t="str">
        <f t="shared" si="1"/>
        <v>I</v>
      </c>
      <c r="C36" s="28">
        <f t="shared" si="2"/>
        <v>41845.535000000003</v>
      </c>
      <c r="D36" t="str">
        <f t="shared" si="3"/>
        <v>vis</v>
      </c>
      <c r="E36">
        <f>VLOOKUP(C36,Active!C$21:E$945,3,FALSE)</f>
        <v>22437.005545497068</v>
      </c>
      <c r="F36" s="16" t="s">
        <v>241</v>
      </c>
      <c r="G36" t="str">
        <f t="shared" si="4"/>
        <v>41845.535</v>
      </c>
      <c r="H36" s="28">
        <f t="shared" si="5"/>
        <v>22437</v>
      </c>
      <c r="I36" s="64" t="s">
        <v>314</v>
      </c>
      <c r="J36" s="65" t="s">
        <v>315</v>
      </c>
      <c r="K36" s="64">
        <v>22437</v>
      </c>
      <c r="L36" s="64" t="s">
        <v>278</v>
      </c>
      <c r="M36" s="65" t="s">
        <v>273</v>
      </c>
      <c r="N36" s="65"/>
      <c r="O36" s="66" t="s">
        <v>274</v>
      </c>
      <c r="P36" s="66" t="s">
        <v>313</v>
      </c>
    </row>
    <row r="37" spans="1:16" ht="12.75" customHeight="1">
      <c r="A37" s="28" t="str">
        <f t="shared" si="0"/>
        <v> BBS 10 </v>
      </c>
      <c r="B37" s="16" t="str">
        <f t="shared" si="1"/>
        <v>I</v>
      </c>
      <c r="C37" s="28">
        <f t="shared" si="2"/>
        <v>41853.402999999998</v>
      </c>
      <c r="D37" t="str">
        <f t="shared" si="3"/>
        <v>vis</v>
      </c>
      <c r="E37">
        <f>VLOOKUP(C37,Active!C$21:E$945,3,FALSE)</f>
        <v>22477.011386715953</v>
      </c>
      <c r="F37" s="16" t="s">
        <v>241</v>
      </c>
      <c r="G37" t="str">
        <f t="shared" si="4"/>
        <v>41853.403</v>
      </c>
      <c r="H37" s="28">
        <f t="shared" si="5"/>
        <v>22477</v>
      </c>
      <c r="I37" s="64" t="s">
        <v>316</v>
      </c>
      <c r="J37" s="65" t="s">
        <v>317</v>
      </c>
      <c r="K37" s="64">
        <v>22477</v>
      </c>
      <c r="L37" s="64" t="s">
        <v>283</v>
      </c>
      <c r="M37" s="65" t="s">
        <v>273</v>
      </c>
      <c r="N37" s="65"/>
      <c r="O37" s="66" t="s">
        <v>274</v>
      </c>
      <c r="P37" s="66" t="s">
        <v>313</v>
      </c>
    </row>
    <row r="38" spans="1:16" ht="12.75" customHeight="1">
      <c r="A38" s="28" t="str">
        <f t="shared" si="0"/>
        <v> BBS 10 </v>
      </c>
      <c r="B38" s="16" t="str">
        <f t="shared" si="1"/>
        <v>I</v>
      </c>
      <c r="C38" s="28">
        <f t="shared" si="2"/>
        <v>41859.498</v>
      </c>
      <c r="D38" t="str">
        <f t="shared" si="3"/>
        <v>vis</v>
      </c>
      <c r="E38">
        <f>VLOOKUP(C38,Active!C$21:E$945,3,FALSE)</f>
        <v>22508.002185169094</v>
      </c>
      <c r="F38" s="16" t="s">
        <v>241</v>
      </c>
      <c r="G38" t="str">
        <f t="shared" si="4"/>
        <v>41859.498</v>
      </c>
      <c r="H38" s="28">
        <f t="shared" si="5"/>
        <v>22508</v>
      </c>
      <c r="I38" s="64" t="s">
        <v>318</v>
      </c>
      <c r="J38" s="65" t="s">
        <v>319</v>
      </c>
      <c r="K38" s="64">
        <v>22508</v>
      </c>
      <c r="L38" s="64" t="s">
        <v>262</v>
      </c>
      <c r="M38" s="65" t="s">
        <v>273</v>
      </c>
      <c r="N38" s="65"/>
      <c r="O38" s="66" t="s">
        <v>274</v>
      </c>
      <c r="P38" s="66" t="s">
        <v>313</v>
      </c>
    </row>
    <row r="39" spans="1:16" ht="12.75" customHeight="1">
      <c r="A39" s="28" t="str">
        <f t="shared" si="0"/>
        <v> BBS 10 </v>
      </c>
      <c r="B39" s="16" t="str">
        <f t="shared" si="1"/>
        <v>I</v>
      </c>
      <c r="C39" s="28">
        <f t="shared" si="2"/>
        <v>41860.480000000003</v>
      </c>
      <c r="D39" t="str">
        <f t="shared" si="3"/>
        <v>vis</v>
      </c>
      <c r="E39">
        <f>VLOOKUP(C39,Active!C$21:E$945,3,FALSE)</f>
        <v>22512.995288381742</v>
      </c>
      <c r="F39" s="16" t="s">
        <v>241</v>
      </c>
      <c r="G39" t="str">
        <f t="shared" si="4"/>
        <v>41860.480</v>
      </c>
      <c r="H39" s="28">
        <f t="shared" si="5"/>
        <v>22513</v>
      </c>
      <c r="I39" s="64" t="s">
        <v>320</v>
      </c>
      <c r="J39" s="65" t="s">
        <v>321</v>
      </c>
      <c r="K39" s="64">
        <v>22513</v>
      </c>
      <c r="L39" s="64" t="s">
        <v>322</v>
      </c>
      <c r="M39" s="65" t="s">
        <v>273</v>
      </c>
      <c r="N39" s="65"/>
      <c r="O39" s="66" t="s">
        <v>274</v>
      </c>
      <c r="P39" s="66" t="s">
        <v>313</v>
      </c>
    </row>
    <row r="40" spans="1:16" ht="12.75" customHeight="1">
      <c r="A40" s="28" t="str">
        <f t="shared" si="0"/>
        <v> BBS 10 </v>
      </c>
      <c r="B40" s="16" t="str">
        <f t="shared" si="1"/>
        <v>I</v>
      </c>
      <c r="C40" s="28">
        <f t="shared" si="2"/>
        <v>41864.413</v>
      </c>
      <c r="D40" t="str">
        <f t="shared" si="3"/>
        <v>vis</v>
      </c>
      <c r="E40">
        <f>VLOOKUP(C40,Active!C$21:E$945,3,FALSE)</f>
        <v>22532.993124364693</v>
      </c>
      <c r="F40" s="16" t="s">
        <v>241</v>
      </c>
      <c r="G40" t="str">
        <f t="shared" si="4"/>
        <v>41864.413</v>
      </c>
      <c r="H40" s="28">
        <f t="shared" si="5"/>
        <v>22533</v>
      </c>
      <c r="I40" s="64" t="s">
        <v>323</v>
      </c>
      <c r="J40" s="65" t="s">
        <v>324</v>
      </c>
      <c r="K40" s="64">
        <v>22533</v>
      </c>
      <c r="L40" s="64" t="s">
        <v>322</v>
      </c>
      <c r="M40" s="65" t="s">
        <v>273</v>
      </c>
      <c r="N40" s="65"/>
      <c r="O40" s="66" t="s">
        <v>274</v>
      </c>
      <c r="P40" s="66" t="s">
        <v>313</v>
      </c>
    </row>
    <row r="41" spans="1:16" ht="12.75" customHeight="1">
      <c r="A41" s="28" t="str">
        <f t="shared" si="0"/>
        <v> BBS 10 </v>
      </c>
      <c r="B41" s="16" t="str">
        <f t="shared" si="1"/>
        <v>I</v>
      </c>
      <c r="C41" s="28">
        <f t="shared" si="2"/>
        <v>41865.4</v>
      </c>
      <c r="D41" t="str">
        <f t="shared" si="3"/>
        <v>vis</v>
      </c>
      <c r="E41">
        <f>VLOOKUP(C41,Active!C$21:E$945,3,FALSE)</f>
        <v>22538.011650709777</v>
      </c>
      <c r="F41" s="16" t="s">
        <v>241</v>
      </c>
      <c r="G41" t="str">
        <f t="shared" si="4"/>
        <v>41865.400</v>
      </c>
      <c r="H41" s="28">
        <f t="shared" si="5"/>
        <v>22538</v>
      </c>
      <c r="I41" s="64" t="s">
        <v>325</v>
      </c>
      <c r="J41" s="65" t="s">
        <v>326</v>
      </c>
      <c r="K41" s="64">
        <v>22538</v>
      </c>
      <c r="L41" s="64" t="s">
        <v>283</v>
      </c>
      <c r="M41" s="65" t="s">
        <v>273</v>
      </c>
      <c r="N41" s="65"/>
      <c r="O41" s="66" t="s">
        <v>274</v>
      </c>
      <c r="P41" s="66" t="s">
        <v>313</v>
      </c>
    </row>
    <row r="42" spans="1:16" ht="12.75" customHeight="1">
      <c r="A42" s="28" t="str">
        <f t="shared" si="0"/>
        <v> BBS 11 </v>
      </c>
      <c r="B42" s="16" t="str">
        <f t="shared" si="1"/>
        <v>I</v>
      </c>
      <c r="C42" s="28">
        <f t="shared" si="2"/>
        <v>41901.383999999998</v>
      </c>
      <c r="D42" t="str">
        <f t="shared" si="3"/>
        <v>vis</v>
      </c>
      <c r="E42">
        <f>VLOOKUP(C42,Active!C$21:E$945,3,FALSE)</f>
        <v>22720.976850305757</v>
      </c>
      <c r="F42" s="16" t="s">
        <v>241</v>
      </c>
      <c r="G42" t="str">
        <f t="shared" si="4"/>
        <v>41901.384</v>
      </c>
      <c r="H42" s="28">
        <f t="shared" si="5"/>
        <v>22721</v>
      </c>
      <c r="I42" s="64" t="s">
        <v>327</v>
      </c>
      <c r="J42" s="65" t="s">
        <v>328</v>
      </c>
      <c r="K42" s="64">
        <v>22721</v>
      </c>
      <c r="L42" s="64" t="s">
        <v>329</v>
      </c>
      <c r="M42" s="65" t="s">
        <v>273</v>
      </c>
      <c r="N42" s="65"/>
      <c r="O42" s="66" t="s">
        <v>274</v>
      </c>
      <c r="P42" s="66" t="s">
        <v>330</v>
      </c>
    </row>
    <row r="43" spans="1:16" ht="12.75" customHeight="1">
      <c r="A43" s="28" t="str">
        <f t="shared" si="0"/>
        <v> BBS 11 </v>
      </c>
      <c r="B43" s="16" t="str">
        <f t="shared" si="1"/>
        <v>I</v>
      </c>
      <c r="C43" s="28">
        <f t="shared" si="2"/>
        <v>41903.357000000004</v>
      </c>
      <c r="D43" t="str">
        <f t="shared" si="3"/>
        <v>vis</v>
      </c>
      <c r="E43">
        <f>VLOOKUP(C43,Active!C$21:E$945,3,FALSE)</f>
        <v>22731.008818369446</v>
      </c>
      <c r="F43" s="16" t="s">
        <v>241</v>
      </c>
      <c r="G43" t="str">
        <f t="shared" si="4"/>
        <v>41903.357</v>
      </c>
      <c r="H43" s="28">
        <f t="shared" si="5"/>
        <v>22731</v>
      </c>
      <c r="I43" s="64" t="s">
        <v>331</v>
      </c>
      <c r="J43" s="65" t="s">
        <v>332</v>
      </c>
      <c r="K43" s="64">
        <v>22731</v>
      </c>
      <c r="L43" s="64" t="s">
        <v>283</v>
      </c>
      <c r="M43" s="65" t="s">
        <v>273</v>
      </c>
      <c r="N43" s="65"/>
      <c r="O43" s="66" t="s">
        <v>274</v>
      </c>
      <c r="P43" s="66" t="s">
        <v>330</v>
      </c>
    </row>
    <row r="44" spans="1:16" ht="12.75" customHeight="1">
      <c r="A44" s="28" t="str">
        <f t="shared" si="0"/>
        <v> BBS 11 </v>
      </c>
      <c r="B44" s="16" t="str">
        <f t="shared" si="1"/>
        <v>I</v>
      </c>
      <c r="C44" s="28">
        <f t="shared" si="2"/>
        <v>41916.334999999999</v>
      </c>
      <c r="D44" t="str">
        <f t="shared" si="3"/>
        <v>vis</v>
      </c>
      <c r="E44">
        <f>VLOOKUP(C44,Active!C$21:E$945,3,FALSE)</f>
        <v>22796.997100949371</v>
      </c>
      <c r="F44" s="16" t="s">
        <v>241</v>
      </c>
      <c r="G44" t="str">
        <f t="shared" si="4"/>
        <v>41916.335</v>
      </c>
      <c r="H44" s="28">
        <f t="shared" si="5"/>
        <v>22797</v>
      </c>
      <c r="I44" s="64" t="s">
        <v>333</v>
      </c>
      <c r="J44" s="65" t="s">
        <v>334</v>
      </c>
      <c r="K44" s="64">
        <v>22797</v>
      </c>
      <c r="L44" s="64" t="s">
        <v>322</v>
      </c>
      <c r="M44" s="65" t="s">
        <v>273</v>
      </c>
      <c r="N44" s="65"/>
      <c r="O44" s="66" t="s">
        <v>274</v>
      </c>
      <c r="P44" s="66" t="s">
        <v>330</v>
      </c>
    </row>
    <row r="45" spans="1:16" ht="12.75" customHeight="1">
      <c r="A45" s="28" t="str">
        <f t="shared" si="0"/>
        <v> BBS 13 </v>
      </c>
      <c r="B45" s="16" t="str">
        <f t="shared" si="1"/>
        <v>I</v>
      </c>
      <c r="C45" s="28">
        <f t="shared" si="2"/>
        <v>42071.510999999999</v>
      </c>
      <c r="D45" t="str">
        <f t="shared" si="3"/>
        <v>vis</v>
      </c>
      <c r="E45">
        <f>VLOOKUP(C45,Active!C$21:E$945,3,FALSE)</f>
        <v>23586.009101074655</v>
      </c>
      <c r="F45" s="16" t="s">
        <v>241</v>
      </c>
      <c r="G45" t="str">
        <f t="shared" si="4"/>
        <v>42071.511</v>
      </c>
      <c r="H45" s="28">
        <f t="shared" si="5"/>
        <v>23586</v>
      </c>
      <c r="I45" s="64" t="s">
        <v>335</v>
      </c>
      <c r="J45" s="65" t="s">
        <v>336</v>
      </c>
      <c r="K45" s="64">
        <v>23586</v>
      </c>
      <c r="L45" s="64" t="s">
        <v>283</v>
      </c>
      <c r="M45" s="65" t="s">
        <v>273</v>
      </c>
      <c r="N45" s="65"/>
      <c r="O45" s="66" t="s">
        <v>274</v>
      </c>
      <c r="P45" s="66" t="s">
        <v>337</v>
      </c>
    </row>
    <row r="46" spans="1:16" ht="12.75" customHeight="1">
      <c r="A46" s="28" t="str">
        <f t="shared" si="0"/>
        <v> BBS 13 </v>
      </c>
      <c r="B46" s="16" t="str">
        <f t="shared" si="1"/>
        <v>I</v>
      </c>
      <c r="C46" s="28">
        <f t="shared" si="2"/>
        <v>42074.462</v>
      </c>
      <c r="D46" t="str">
        <f t="shared" si="3"/>
        <v>vis</v>
      </c>
      <c r="E46">
        <f>VLOOKUP(C46,Active!C$21:E$945,3,FALSE)</f>
        <v>23601.013833844994</v>
      </c>
      <c r="F46" s="16" t="s">
        <v>241</v>
      </c>
      <c r="G46" t="str">
        <f t="shared" si="4"/>
        <v>42074.462</v>
      </c>
      <c r="H46" s="28">
        <f t="shared" si="5"/>
        <v>23601</v>
      </c>
      <c r="I46" s="64" t="s">
        <v>338</v>
      </c>
      <c r="J46" s="65" t="s">
        <v>339</v>
      </c>
      <c r="K46" s="64">
        <v>23601</v>
      </c>
      <c r="L46" s="64" t="s">
        <v>290</v>
      </c>
      <c r="M46" s="65" t="s">
        <v>273</v>
      </c>
      <c r="N46" s="65"/>
      <c r="O46" s="66" t="s">
        <v>274</v>
      </c>
      <c r="P46" s="66" t="s">
        <v>337</v>
      </c>
    </row>
    <row r="47" spans="1:16" ht="12.75" customHeight="1">
      <c r="A47" s="28" t="str">
        <f t="shared" si="0"/>
        <v> BBS 13 </v>
      </c>
      <c r="B47" s="16" t="str">
        <f t="shared" si="1"/>
        <v>I</v>
      </c>
      <c r="C47" s="28">
        <f t="shared" si="2"/>
        <v>42075.64</v>
      </c>
      <c r="D47" t="str">
        <f t="shared" si="3"/>
        <v>vis</v>
      </c>
      <c r="E47">
        <f>VLOOKUP(C47,Active!C$21:E$945,3,FALSE)</f>
        <v>23607.003523849555</v>
      </c>
      <c r="F47" s="16" t="s">
        <v>241</v>
      </c>
      <c r="G47" t="str">
        <f t="shared" si="4"/>
        <v>42075.640</v>
      </c>
      <c r="H47" s="28">
        <f t="shared" si="5"/>
        <v>23607</v>
      </c>
      <c r="I47" s="64" t="s">
        <v>340</v>
      </c>
      <c r="J47" s="65" t="s">
        <v>341</v>
      </c>
      <c r="K47" s="64">
        <v>23607</v>
      </c>
      <c r="L47" s="64" t="s">
        <v>278</v>
      </c>
      <c r="M47" s="65" t="s">
        <v>273</v>
      </c>
      <c r="N47" s="65"/>
      <c r="O47" s="66" t="s">
        <v>274</v>
      </c>
      <c r="P47" s="66" t="s">
        <v>337</v>
      </c>
    </row>
    <row r="48" spans="1:16" ht="12.75" customHeight="1">
      <c r="A48" s="28" t="str">
        <f t="shared" si="0"/>
        <v> BBS 14 </v>
      </c>
      <c r="B48" s="16" t="str">
        <f t="shared" si="1"/>
        <v>I</v>
      </c>
      <c r="C48" s="28">
        <f t="shared" si="2"/>
        <v>42105.534</v>
      </c>
      <c r="D48" t="str">
        <f t="shared" si="3"/>
        <v>vis</v>
      </c>
      <c r="E48">
        <f>VLOOKUP(C48,Active!C$21:E$945,3,FALSE)</f>
        <v>23759.003348124865</v>
      </c>
      <c r="F48" s="16" t="s">
        <v>241</v>
      </c>
      <c r="G48" t="str">
        <f t="shared" si="4"/>
        <v>42105.534</v>
      </c>
      <c r="H48" s="28">
        <f t="shared" si="5"/>
        <v>23759</v>
      </c>
      <c r="I48" s="64" t="s">
        <v>342</v>
      </c>
      <c r="J48" s="65" t="s">
        <v>343</v>
      </c>
      <c r="K48" s="64">
        <v>23759</v>
      </c>
      <c r="L48" s="64" t="s">
        <v>278</v>
      </c>
      <c r="M48" s="65" t="s">
        <v>273</v>
      </c>
      <c r="N48" s="65"/>
      <c r="O48" s="66" t="s">
        <v>274</v>
      </c>
      <c r="P48" s="66" t="s">
        <v>344</v>
      </c>
    </row>
    <row r="49" spans="1:16" ht="12.75" customHeight="1">
      <c r="A49" s="28" t="str">
        <f t="shared" si="0"/>
        <v> BBS 14 </v>
      </c>
      <c r="B49" s="16" t="str">
        <f t="shared" si="1"/>
        <v>I</v>
      </c>
      <c r="C49" s="28">
        <f t="shared" si="2"/>
        <v>42109.663999999997</v>
      </c>
      <c r="D49" t="str">
        <f t="shared" si="3"/>
        <v>vis</v>
      </c>
      <c r="E49">
        <f>VLOOKUP(C49,Active!C$21:E$945,3,FALSE)</f>
        <v>23780.002855526236</v>
      </c>
      <c r="F49" s="16" t="s">
        <v>241</v>
      </c>
      <c r="G49" t="str">
        <f t="shared" si="4"/>
        <v>42109.664</v>
      </c>
      <c r="H49" s="28">
        <f t="shared" si="5"/>
        <v>23780</v>
      </c>
      <c r="I49" s="64" t="s">
        <v>345</v>
      </c>
      <c r="J49" s="65" t="s">
        <v>346</v>
      </c>
      <c r="K49" s="64">
        <v>23780</v>
      </c>
      <c r="L49" s="64" t="s">
        <v>278</v>
      </c>
      <c r="M49" s="65" t="s">
        <v>273</v>
      </c>
      <c r="N49" s="65"/>
      <c r="O49" s="66" t="s">
        <v>274</v>
      </c>
      <c r="P49" s="66" t="s">
        <v>344</v>
      </c>
    </row>
    <row r="50" spans="1:16" ht="12.75" customHeight="1">
      <c r="A50" s="28" t="str">
        <f t="shared" si="0"/>
        <v> BBS 14 </v>
      </c>
      <c r="B50" s="16" t="str">
        <f t="shared" si="1"/>
        <v>I</v>
      </c>
      <c r="C50" s="28">
        <f t="shared" si="2"/>
        <v>42122.447999999997</v>
      </c>
      <c r="D50" t="str">
        <f t="shared" si="3"/>
        <v>vis</v>
      </c>
      <c r="E50">
        <f>VLOOKUP(C50,Active!C$21:E$945,3,FALSE)</f>
        <v>23845.004720567231</v>
      </c>
      <c r="F50" s="16" t="s">
        <v>241</v>
      </c>
      <c r="G50" t="str">
        <f t="shared" si="4"/>
        <v>42122.448</v>
      </c>
      <c r="H50" s="28">
        <f t="shared" si="5"/>
        <v>23845</v>
      </c>
      <c r="I50" s="64" t="s">
        <v>347</v>
      </c>
      <c r="J50" s="65" t="s">
        <v>348</v>
      </c>
      <c r="K50" s="64">
        <v>23845</v>
      </c>
      <c r="L50" s="64" t="s">
        <v>278</v>
      </c>
      <c r="M50" s="65" t="s">
        <v>273</v>
      </c>
      <c r="N50" s="65"/>
      <c r="O50" s="66" t="s">
        <v>274</v>
      </c>
      <c r="P50" s="66" t="s">
        <v>344</v>
      </c>
    </row>
    <row r="51" spans="1:16" ht="12.75" customHeight="1">
      <c r="A51" s="28" t="str">
        <f t="shared" si="0"/>
        <v> BBS 14 </v>
      </c>
      <c r="B51" s="16" t="str">
        <f t="shared" si="1"/>
        <v>I</v>
      </c>
      <c r="C51" s="28">
        <f t="shared" si="2"/>
        <v>42127.366000000002</v>
      </c>
      <c r="D51" t="str">
        <f t="shared" si="3"/>
        <v>vis</v>
      </c>
      <c r="E51">
        <f>VLOOKUP(C51,Active!C$21:E$945,3,FALSE)</f>
        <v>23870.01091364232</v>
      </c>
      <c r="F51" s="16" t="s">
        <v>241</v>
      </c>
      <c r="G51" t="str">
        <f t="shared" si="4"/>
        <v>42127.366</v>
      </c>
      <c r="H51" s="28">
        <f t="shared" si="5"/>
        <v>23870</v>
      </c>
      <c r="I51" s="64" t="s">
        <v>349</v>
      </c>
      <c r="J51" s="65" t="s">
        <v>350</v>
      </c>
      <c r="K51" s="64">
        <v>23870</v>
      </c>
      <c r="L51" s="64" t="s">
        <v>283</v>
      </c>
      <c r="M51" s="65" t="s">
        <v>273</v>
      </c>
      <c r="N51" s="65"/>
      <c r="O51" s="66" t="s">
        <v>274</v>
      </c>
      <c r="P51" s="66" t="s">
        <v>344</v>
      </c>
    </row>
    <row r="52" spans="1:16" ht="12.75" customHeight="1">
      <c r="A52" s="28" t="str">
        <f t="shared" si="0"/>
        <v> BBS 14 </v>
      </c>
      <c r="B52" s="16" t="str">
        <f t="shared" si="1"/>
        <v>I</v>
      </c>
      <c r="C52" s="28">
        <f t="shared" si="2"/>
        <v>42127.563999999998</v>
      </c>
      <c r="D52" t="str">
        <f t="shared" si="3"/>
        <v>vis</v>
      </c>
      <c r="E52">
        <f>VLOOKUP(C52,Active!C$21:E$945,3,FALSE)</f>
        <v>23871.017669687215</v>
      </c>
      <c r="F52" s="16" t="s">
        <v>241</v>
      </c>
      <c r="G52" t="str">
        <f t="shared" si="4"/>
        <v>42127.564</v>
      </c>
      <c r="H52" s="28">
        <f t="shared" si="5"/>
        <v>23871</v>
      </c>
      <c r="I52" s="64" t="s">
        <v>351</v>
      </c>
      <c r="J52" s="65" t="s">
        <v>352</v>
      </c>
      <c r="K52" s="64">
        <v>23871</v>
      </c>
      <c r="L52" s="64" t="s">
        <v>290</v>
      </c>
      <c r="M52" s="65" t="s">
        <v>273</v>
      </c>
      <c r="N52" s="65"/>
      <c r="O52" s="66" t="s">
        <v>274</v>
      </c>
      <c r="P52" s="66" t="s">
        <v>344</v>
      </c>
    </row>
    <row r="53" spans="1:16" ht="12.75" customHeight="1">
      <c r="A53" s="28" t="str">
        <f t="shared" si="0"/>
        <v> BBS 14 </v>
      </c>
      <c r="B53" s="16" t="str">
        <f t="shared" si="1"/>
        <v>I</v>
      </c>
      <c r="C53" s="28">
        <f t="shared" si="2"/>
        <v>42132.480000000003</v>
      </c>
      <c r="D53" t="str">
        <f t="shared" si="3"/>
        <v>vis</v>
      </c>
      <c r="E53">
        <f>VLOOKUP(C53,Active!C$21:E$945,3,FALSE)</f>
        <v>23896.013693509321</v>
      </c>
      <c r="F53" s="16" t="s">
        <v>241</v>
      </c>
      <c r="G53" t="str">
        <f t="shared" si="4"/>
        <v>42132.480</v>
      </c>
      <c r="H53" s="28">
        <f t="shared" si="5"/>
        <v>23896</v>
      </c>
      <c r="I53" s="64" t="s">
        <v>353</v>
      </c>
      <c r="J53" s="65" t="s">
        <v>354</v>
      </c>
      <c r="K53" s="64">
        <v>23896</v>
      </c>
      <c r="L53" s="64" t="s">
        <v>290</v>
      </c>
      <c r="M53" s="65" t="s">
        <v>273</v>
      </c>
      <c r="N53" s="65"/>
      <c r="O53" s="66" t="s">
        <v>274</v>
      </c>
      <c r="P53" s="66" t="s">
        <v>344</v>
      </c>
    </row>
    <row r="54" spans="1:16" ht="12.75" customHeight="1">
      <c r="A54" s="28" t="str">
        <f t="shared" si="0"/>
        <v> BBS 14 </v>
      </c>
      <c r="B54" s="16" t="str">
        <f t="shared" si="1"/>
        <v>I</v>
      </c>
      <c r="C54" s="28">
        <f t="shared" si="2"/>
        <v>42134.644</v>
      </c>
      <c r="D54" t="str">
        <f t="shared" si="3"/>
        <v>vis</v>
      </c>
      <c r="E54">
        <f>VLOOKUP(C54,Active!C$21:E$945,3,FALSE)</f>
        <v>23907.016825232455</v>
      </c>
      <c r="F54" s="16" t="s">
        <v>241</v>
      </c>
      <c r="G54" t="str">
        <f t="shared" si="4"/>
        <v>42134.644</v>
      </c>
      <c r="H54" s="28">
        <f t="shared" si="5"/>
        <v>23907</v>
      </c>
      <c r="I54" s="64" t="s">
        <v>355</v>
      </c>
      <c r="J54" s="65" t="s">
        <v>356</v>
      </c>
      <c r="K54" s="64">
        <v>23907</v>
      </c>
      <c r="L54" s="64" t="s">
        <v>290</v>
      </c>
      <c r="M54" s="65" t="s">
        <v>273</v>
      </c>
      <c r="N54" s="65"/>
      <c r="O54" s="66" t="s">
        <v>274</v>
      </c>
      <c r="P54" s="66" t="s">
        <v>344</v>
      </c>
    </row>
    <row r="55" spans="1:16" ht="12.75" customHeight="1">
      <c r="A55" s="28" t="str">
        <f t="shared" si="0"/>
        <v> BBS 15 </v>
      </c>
      <c r="B55" s="16" t="str">
        <f t="shared" si="1"/>
        <v>I</v>
      </c>
      <c r="C55" s="28">
        <f t="shared" si="2"/>
        <v>42148.406000000003</v>
      </c>
      <c r="D55" t="str">
        <f t="shared" si="3"/>
        <v>vis</v>
      </c>
      <c r="E55">
        <f>VLOOKUP(C55,Active!C$21:E$945,3,FALSE)</f>
        <v>23976.991454980136</v>
      </c>
      <c r="F55" s="16" t="s">
        <v>241</v>
      </c>
      <c r="G55" t="str">
        <f t="shared" si="4"/>
        <v>42148.406</v>
      </c>
      <c r="H55" s="28">
        <f t="shared" si="5"/>
        <v>23977</v>
      </c>
      <c r="I55" s="64" t="s">
        <v>357</v>
      </c>
      <c r="J55" s="65" t="s">
        <v>358</v>
      </c>
      <c r="K55" s="64">
        <v>23977</v>
      </c>
      <c r="L55" s="64" t="s">
        <v>272</v>
      </c>
      <c r="M55" s="65" t="s">
        <v>273</v>
      </c>
      <c r="N55" s="65"/>
      <c r="O55" s="66" t="s">
        <v>274</v>
      </c>
      <c r="P55" s="66" t="s">
        <v>359</v>
      </c>
    </row>
    <row r="56" spans="1:16" ht="12.75" customHeight="1">
      <c r="A56" s="28" t="str">
        <f t="shared" si="0"/>
        <v> BBS 15 </v>
      </c>
      <c r="B56" s="16" t="str">
        <f t="shared" si="1"/>
        <v>I</v>
      </c>
      <c r="C56" s="28">
        <f t="shared" si="2"/>
        <v>42150.374000000003</v>
      </c>
      <c r="D56" t="str">
        <f t="shared" si="3"/>
        <v>vis</v>
      </c>
      <c r="E56">
        <f>VLOOKUP(C56,Active!C$21:E$945,3,FALSE)</f>
        <v>23986.997999911357</v>
      </c>
      <c r="F56" s="16" t="s">
        <v>241</v>
      </c>
      <c r="G56" t="str">
        <f t="shared" si="4"/>
        <v>42150.374</v>
      </c>
      <c r="H56" s="28">
        <f t="shared" si="5"/>
        <v>23987</v>
      </c>
      <c r="I56" s="64" t="s">
        <v>360</v>
      </c>
      <c r="J56" s="65" t="s">
        <v>361</v>
      </c>
      <c r="K56" s="64">
        <v>23987</v>
      </c>
      <c r="L56" s="64" t="s">
        <v>310</v>
      </c>
      <c r="M56" s="65" t="s">
        <v>273</v>
      </c>
      <c r="N56" s="65"/>
      <c r="O56" s="66" t="s">
        <v>274</v>
      </c>
      <c r="P56" s="66" t="s">
        <v>359</v>
      </c>
    </row>
    <row r="57" spans="1:16" ht="12.75" customHeight="1">
      <c r="A57" s="28" t="str">
        <f t="shared" si="0"/>
        <v> BBS 15 </v>
      </c>
      <c r="B57" s="16" t="str">
        <f t="shared" si="1"/>
        <v>I</v>
      </c>
      <c r="C57" s="28">
        <f t="shared" si="2"/>
        <v>42152.343999999997</v>
      </c>
      <c r="D57" t="str">
        <f t="shared" si="3"/>
        <v>vis</v>
      </c>
      <c r="E57">
        <f>VLOOKUP(C57,Active!C$21:E$945,3,FALSE)</f>
        <v>23997.014714095523</v>
      </c>
      <c r="F57" s="16" t="s">
        <v>241</v>
      </c>
      <c r="G57" t="str">
        <f t="shared" si="4"/>
        <v>42152.344</v>
      </c>
      <c r="H57" s="28">
        <f t="shared" si="5"/>
        <v>23997</v>
      </c>
      <c r="I57" s="64" t="s">
        <v>362</v>
      </c>
      <c r="J57" s="65" t="s">
        <v>363</v>
      </c>
      <c r="K57" s="64">
        <v>23997</v>
      </c>
      <c r="L57" s="64" t="s">
        <v>290</v>
      </c>
      <c r="M57" s="65" t="s">
        <v>273</v>
      </c>
      <c r="N57" s="65"/>
      <c r="O57" s="66" t="s">
        <v>274</v>
      </c>
      <c r="P57" s="66" t="s">
        <v>359</v>
      </c>
    </row>
    <row r="58" spans="1:16" ht="12.75" customHeight="1">
      <c r="A58" s="28" t="str">
        <f t="shared" si="0"/>
        <v> BBS 15 </v>
      </c>
      <c r="B58" s="16" t="str">
        <f t="shared" si="1"/>
        <v>I</v>
      </c>
      <c r="C58" s="28">
        <f t="shared" si="2"/>
        <v>42160.404999999999</v>
      </c>
      <c r="D58" t="str">
        <f t="shared" si="3"/>
        <v>vis</v>
      </c>
      <c r="E58">
        <f>VLOOKUP(C58,Active!C$21:E$945,3,FALSE)</f>
        <v>24038.001888226903</v>
      </c>
      <c r="F58" s="16" t="s">
        <v>241</v>
      </c>
      <c r="G58" t="str">
        <f t="shared" si="4"/>
        <v>42160.405</v>
      </c>
      <c r="H58" s="28">
        <f t="shared" si="5"/>
        <v>24038</v>
      </c>
      <c r="I58" s="64" t="s">
        <v>364</v>
      </c>
      <c r="J58" s="65" t="s">
        <v>365</v>
      </c>
      <c r="K58" s="64">
        <v>24038</v>
      </c>
      <c r="L58" s="64" t="s">
        <v>262</v>
      </c>
      <c r="M58" s="65" t="s">
        <v>273</v>
      </c>
      <c r="N58" s="65"/>
      <c r="O58" s="66" t="s">
        <v>274</v>
      </c>
      <c r="P58" s="66" t="s">
        <v>359</v>
      </c>
    </row>
    <row r="59" spans="1:16" ht="12.75" customHeight="1">
      <c r="A59" s="28" t="str">
        <f t="shared" si="0"/>
        <v> BBS 15 </v>
      </c>
      <c r="B59" s="16" t="str">
        <f t="shared" si="1"/>
        <v>I</v>
      </c>
      <c r="C59" s="28">
        <f t="shared" si="2"/>
        <v>42185.578999999998</v>
      </c>
      <c r="D59" t="str">
        <f t="shared" si="3"/>
        <v>vis</v>
      </c>
      <c r="E59">
        <f>VLOOKUP(C59,Active!C$21:E$945,3,FALSE)</f>
        <v>24166.002275472052</v>
      </c>
      <c r="F59" s="16" t="s">
        <v>241</v>
      </c>
      <c r="G59" t="str">
        <f t="shared" si="4"/>
        <v>42185.579</v>
      </c>
      <c r="H59" s="28">
        <f t="shared" si="5"/>
        <v>24166</v>
      </c>
      <c r="I59" s="64" t="s">
        <v>366</v>
      </c>
      <c r="J59" s="65" t="s">
        <v>367</v>
      </c>
      <c r="K59" s="64">
        <v>24166</v>
      </c>
      <c r="L59" s="64" t="s">
        <v>262</v>
      </c>
      <c r="M59" s="65" t="s">
        <v>273</v>
      </c>
      <c r="N59" s="65"/>
      <c r="O59" s="66" t="s">
        <v>274</v>
      </c>
      <c r="P59" s="66" t="s">
        <v>359</v>
      </c>
    </row>
    <row r="60" spans="1:16" ht="12.75" customHeight="1">
      <c r="A60" s="28" t="str">
        <f t="shared" si="0"/>
        <v> BBS 16 </v>
      </c>
      <c r="B60" s="16" t="str">
        <f t="shared" si="1"/>
        <v>I</v>
      </c>
      <c r="C60" s="28">
        <f t="shared" si="2"/>
        <v>42214.489000000001</v>
      </c>
      <c r="D60" t="str">
        <f t="shared" si="3"/>
        <v>vis</v>
      </c>
      <c r="E60">
        <f>VLOOKUP(C60,Active!C$21:E$945,3,FALSE)</f>
        <v>24312.998827281768</v>
      </c>
      <c r="F60" s="16" t="s">
        <v>241</v>
      </c>
      <c r="G60" t="str">
        <f t="shared" si="4"/>
        <v>42214.489</v>
      </c>
      <c r="H60" s="28">
        <f t="shared" si="5"/>
        <v>24313</v>
      </c>
      <c r="I60" s="64" t="s">
        <v>368</v>
      </c>
      <c r="J60" s="65" t="s">
        <v>369</v>
      </c>
      <c r="K60" s="64">
        <v>24313</v>
      </c>
      <c r="L60" s="64" t="s">
        <v>310</v>
      </c>
      <c r="M60" s="65" t="s">
        <v>273</v>
      </c>
      <c r="N60" s="65"/>
      <c r="O60" s="66" t="s">
        <v>274</v>
      </c>
      <c r="P60" s="66" t="s">
        <v>370</v>
      </c>
    </row>
    <row r="61" spans="1:16" ht="12.75" customHeight="1">
      <c r="A61" s="28" t="str">
        <f t="shared" si="0"/>
        <v> BBS 16 </v>
      </c>
      <c r="B61" s="16" t="str">
        <f t="shared" si="1"/>
        <v>I</v>
      </c>
      <c r="C61" s="28">
        <f t="shared" si="2"/>
        <v>42215.472999999998</v>
      </c>
      <c r="D61" t="str">
        <f t="shared" si="3"/>
        <v>vis</v>
      </c>
      <c r="E61">
        <f>VLOOKUP(C61,Active!C$21:E$945,3,FALSE)</f>
        <v>24318.002099747362</v>
      </c>
      <c r="F61" s="16" t="s">
        <v>241</v>
      </c>
      <c r="G61" t="str">
        <f t="shared" si="4"/>
        <v>42215.473</v>
      </c>
      <c r="H61" s="28">
        <f t="shared" si="5"/>
        <v>24318</v>
      </c>
      <c r="I61" s="64" t="s">
        <v>371</v>
      </c>
      <c r="J61" s="65" t="s">
        <v>372</v>
      </c>
      <c r="K61" s="64">
        <v>24318</v>
      </c>
      <c r="L61" s="64" t="s">
        <v>262</v>
      </c>
      <c r="M61" s="65" t="s">
        <v>273</v>
      </c>
      <c r="N61" s="65"/>
      <c r="O61" s="66" t="s">
        <v>274</v>
      </c>
      <c r="P61" s="66" t="s">
        <v>370</v>
      </c>
    </row>
    <row r="62" spans="1:16" ht="12.75" customHeight="1">
      <c r="A62" s="28" t="str">
        <f t="shared" si="0"/>
        <v> BBS 16 </v>
      </c>
      <c r="B62" s="16" t="str">
        <f t="shared" si="1"/>
        <v>I</v>
      </c>
      <c r="C62" s="28">
        <f t="shared" si="2"/>
        <v>42218.423000000003</v>
      </c>
      <c r="D62" t="str">
        <f t="shared" si="3"/>
        <v>vis</v>
      </c>
      <c r="E62">
        <f>VLOOKUP(C62,Active!C$21:E$945,3,FALSE)</f>
        <v>24333.00174789123</v>
      </c>
      <c r="F62" s="16" t="s">
        <v>241</v>
      </c>
      <c r="G62" t="str">
        <f t="shared" si="4"/>
        <v>42218.423</v>
      </c>
      <c r="H62" s="28">
        <f t="shared" si="5"/>
        <v>24333</v>
      </c>
      <c r="I62" s="64" t="s">
        <v>373</v>
      </c>
      <c r="J62" s="65" t="s">
        <v>374</v>
      </c>
      <c r="K62" s="64">
        <v>24333</v>
      </c>
      <c r="L62" s="64" t="s">
        <v>262</v>
      </c>
      <c r="M62" s="65" t="s">
        <v>273</v>
      </c>
      <c r="N62" s="65"/>
      <c r="O62" s="66" t="s">
        <v>274</v>
      </c>
      <c r="P62" s="66" t="s">
        <v>370</v>
      </c>
    </row>
    <row r="63" spans="1:16" ht="12.75" customHeight="1">
      <c r="A63" s="28" t="str">
        <f t="shared" si="0"/>
        <v> BBS 18 </v>
      </c>
      <c r="B63" s="16" t="str">
        <f t="shared" si="1"/>
        <v>I</v>
      </c>
      <c r="C63" s="28">
        <f t="shared" si="2"/>
        <v>42367.696000000004</v>
      </c>
      <c r="D63" t="str">
        <f t="shared" si="3"/>
        <v>vis</v>
      </c>
      <c r="E63">
        <f>VLOOKUP(C63,Active!C$21:E$945,3,FALSE)</f>
        <v>25091.99919784936</v>
      </c>
      <c r="F63" s="16" t="s">
        <v>241</v>
      </c>
      <c r="G63" t="str">
        <f t="shared" si="4"/>
        <v>42367.696</v>
      </c>
      <c r="H63" s="28">
        <f t="shared" si="5"/>
        <v>25092</v>
      </c>
      <c r="I63" s="64" t="s">
        <v>375</v>
      </c>
      <c r="J63" s="65" t="s">
        <v>376</v>
      </c>
      <c r="K63" s="64">
        <v>25092</v>
      </c>
      <c r="L63" s="64" t="s">
        <v>310</v>
      </c>
      <c r="M63" s="65" t="s">
        <v>273</v>
      </c>
      <c r="N63" s="65"/>
      <c r="O63" s="66" t="s">
        <v>274</v>
      </c>
      <c r="P63" s="66" t="s">
        <v>377</v>
      </c>
    </row>
    <row r="64" spans="1:16" ht="12.75" customHeight="1">
      <c r="A64" s="28" t="str">
        <f t="shared" si="0"/>
        <v> BBS 19 </v>
      </c>
      <c r="B64" s="16" t="str">
        <f t="shared" si="1"/>
        <v>I</v>
      </c>
      <c r="C64" s="28">
        <f t="shared" si="2"/>
        <v>42395.625</v>
      </c>
      <c r="D64" t="str">
        <f t="shared" si="3"/>
        <v>vis</v>
      </c>
      <c r="E64">
        <f>VLOOKUP(C64,Active!C$21:E$945,3,FALSE)</f>
        <v>25234.007731072899</v>
      </c>
      <c r="F64" s="16" t="s">
        <v>241</v>
      </c>
      <c r="G64" t="str">
        <f t="shared" si="4"/>
        <v>42395.625</v>
      </c>
      <c r="H64" s="28">
        <f t="shared" si="5"/>
        <v>25234</v>
      </c>
      <c r="I64" s="64" t="s">
        <v>378</v>
      </c>
      <c r="J64" s="65" t="s">
        <v>379</v>
      </c>
      <c r="K64" s="64">
        <v>25234</v>
      </c>
      <c r="L64" s="64" t="s">
        <v>283</v>
      </c>
      <c r="M64" s="65" t="s">
        <v>273</v>
      </c>
      <c r="N64" s="65"/>
      <c r="O64" s="66" t="s">
        <v>274</v>
      </c>
      <c r="P64" s="66" t="s">
        <v>380</v>
      </c>
    </row>
    <row r="65" spans="1:16" ht="12.75" customHeight="1">
      <c r="A65" s="28" t="str">
        <f t="shared" si="0"/>
        <v> BBS 19 </v>
      </c>
      <c r="B65" s="16" t="str">
        <f t="shared" si="1"/>
        <v>I</v>
      </c>
      <c r="C65" s="28">
        <f t="shared" si="2"/>
        <v>42402.506999999998</v>
      </c>
      <c r="D65" t="str">
        <f t="shared" si="3"/>
        <v>vis</v>
      </c>
      <c r="E65">
        <f>VLOOKUP(C65,Active!C$21:E$945,3,FALSE)</f>
        <v>25269.000130573211</v>
      </c>
      <c r="F65" s="16" t="s">
        <v>241</v>
      </c>
      <c r="G65" t="str">
        <f t="shared" si="4"/>
        <v>42402.507</v>
      </c>
      <c r="H65" s="28">
        <f t="shared" si="5"/>
        <v>25269</v>
      </c>
      <c r="I65" s="64" t="s">
        <v>381</v>
      </c>
      <c r="J65" s="65" t="s">
        <v>382</v>
      </c>
      <c r="K65" s="64">
        <v>25269</v>
      </c>
      <c r="L65" s="64" t="s">
        <v>262</v>
      </c>
      <c r="M65" s="65" t="s">
        <v>273</v>
      </c>
      <c r="N65" s="65"/>
      <c r="O65" s="66" t="s">
        <v>274</v>
      </c>
      <c r="P65" s="66" t="s">
        <v>380</v>
      </c>
    </row>
    <row r="66" spans="1:16" ht="12.75" customHeight="1">
      <c r="A66" s="28" t="str">
        <f t="shared" si="0"/>
        <v> BBS 19 </v>
      </c>
      <c r="B66" s="16" t="str">
        <f t="shared" si="1"/>
        <v>I</v>
      </c>
      <c r="C66" s="28">
        <f t="shared" si="2"/>
        <v>42404.669000000002</v>
      </c>
      <c r="D66" t="str">
        <f t="shared" si="3"/>
        <v>vis</v>
      </c>
      <c r="E66">
        <f>VLOOKUP(C66,Active!C$21:E$945,3,FALSE)</f>
        <v>25279.993093043402</v>
      </c>
      <c r="F66" s="16" t="s">
        <v>241</v>
      </c>
      <c r="G66" t="str">
        <f t="shared" si="4"/>
        <v>42404.669</v>
      </c>
      <c r="H66" s="28">
        <f t="shared" si="5"/>
        <v>25280</v>
      </c>
      <c r="I66" s="64" t="s">
        <v>383</v>
      </c>
      <c r="J66" s="65" t="s">
        <v>384</v>
      </c>
      <c r="K66" s="64">
        <v>25280</v>
      </c>
      <c r="L66" s="64" t="s">
        <v>322</v>
      </c>
      <c r="M66" s="65" t="s">
        <v>273</v>
      </c>
      <c r="N66" s="65"/>
      <c r="O66" s="66" t="s">
        <v>385</v>
      </c>
      <c r="P66" s="66" t="s">
        <v>380</v>
      </c>
    </row>
    <row r="67" spans="1:16" ht="12.75" customHeight="1">
      <c r="A67" s="28" t="str">
        <f t="shared" si="0"/>
        <v> BBS 19 </v>
      </c>
      <c r="B67" s="16" t="str">
        <f t="shared" si="1"/>
        <v>I</v>
      </c>
      <c r="C67" s="28">
        <f t="shared" si="2"/>
        <v>42404.67</v>
      </c>
      <c r="D67" t="str">
        <f t="shared" si="3"/>
        <v>vis</v>
      </c>
      <c r="E67">
        <f>VLOOKUP(C67,Active!C$21:E$945,3,FALSE)</f>
        <v>25279.998177669873</v>
      </c>
      <c r="F67" s="16" t="s">
        <v>241</v>
      </c>
      <c r="G67" t="str">
        <f t="shared" si="4"/>
        <v>42404.670</v>
      </c>
      <c r="H67" s="28">
        <f t="shared" si="5"/>
        <v>25280</v>
      </c>
      <c r="I67" s="64" t="s">
        <v>386</v>
      </c>
      <c r="J67" s="65" t="s">
        <v>387</v>
      </c>
      <c r="K67" s="64">
        <v>25280</v>
      </c>
      <c r="L67" s="64" t="s">
        <v>310</v>
      </c>
      <c r="M67" s="65" t="s">
        <v>273</v>
      </c>
      <c r="N67" s="65"/>
      <c r="O67" s="66" t="s">
        <v>274</v>
      </c>
      <c r="P67" s="66" t="s">
        <v>380</v>
      </c>
    </row>
    <row r="68" spans="1:16" ht="12.75" customHeight="1">
      <c r="A68" s="28" t="str">
        <f t="shared" si="0"/>
        <v> BBS 20 </v>
      </c>
      <c r="B68" s="16" t="str">
        <f t="shared" si="1"/>
        <v>I</v>
      </c>
      <c r="C68" s="28">
        <f t="shared" si="2"/>
        <v>42424.536</v>
      </c>
      <c r="D68" t="str">
        <f t="shared" si="3"/>
        <v>vis</v>
      </c>
      <c r="E68">
        <f>VLOOKUP(C68,Active!C$21:E$945,3,FALSE)</f>
        <v>25381.00936750909</v>
      </c>
      <c r="F68" s="16" t="s">
        <v>241</v>
      </c>
      <c r="G68" t="str">
        <f t="shared" si="4"/>
        <v>42424.536</v>
      </c>
      <c r="H68" s="28">
        <f t="shared" si="5"/>
        <v>25381</v>
      </c>
      <c r="I68" s="64" t="s">
        <v>388</v>
      </c>
      <c r="J68" s="65" t="s">
        <v>389</v>
      </c>
      <c r="K68" s="64">
        <v>25381</v>
      </c>
      <c r="L68" s="64" t="s">
        <v>283</v>
      </c>
      <c r="M68" s="65" t="s">
        <v>273</v>
      </c>
      <c r="N68" s="65"/>
      <c r="O68" s="66" t="s">
        <v>274</v>
      </c>
      <c r="P68" s="66" t="s">
        <v>390</v>
      </c>
    </row>
    <row r="69" spans="1:16" ht="12.75" customHeight="1">
      <c r="A69" s="28" t="str">
        <f t="shared" si="0"/>
        <v> BBS 20 </v>
      </c>
      <c r="B69" s="16" t="str">
        <f t="shared" si="1"/>
        <v>I</v>
      </c>
      <c r="C69" s="28">
        <f t="shared" si="2"/>
        <v>42426.5</v>
      </c>
      <c r="D69" t="str">
        <f t="shared" si="3"/>
        <v>vis</v>
      </c>
      <c r="E69">
        <f>VLOOKUP(C69,Active!C$21:E$945,3,FALSE)</f>
        <v>25390.99557393435</v>
      </c>
      <c r="F69" s="16" t="s">
        <v>241</v>
      </c>
      <c r="G69" t="str">
        <f t="shared" si="4"/>
        <v>42426.500</v>
      </c>
      <c r="H69" s="28">
        <f t="shared" si="5"/>
        <v>25391</v>
      </c>
      <c r="I69" s="64" t="s">
        <v>391</v>
      </c>
      <c r="J69" s="65" t="s">
        <v>392</v>
      </c>
      <c r="K69" s="64">
        <v>25391</v>
      </c>
      <c r="L69" s="64" t="s">
        <v>322</v>
      </c>
      <c r="M69" s="65" t="s">
        <v>273</v>
      </c>
      <c r="N69" s="65"/>
      <c r="O69" s="66" t="s">
        <v>274</v>
      </c>
      <c r="P69" s="66" t="s">
        <v>390</v>
      </c>
    </row>
    <row r="70" spans="1:16" ht="12.75" customHeight="1">
      <c r="A70" s="28" t="str">
        <f t="shared" si="0"/>
        <v> BBS 22 </v>
      </c>
      <c r="B70" s="16" t="str">
        <f t="shared" si="1"/>
        <v>I</v>
      </c>
      <c r="C70" s="28">
        <f t="shared" si="2"/>
        <v>42509.495000000003</v>
      </c>
      <c r="D70" t="str">
        <f t="shared" si="3"/>
        <v>vis</v>
      </c>
      <c r="E70">
        <f>VLOOKUP(C70,Active!C$21:E$945,3,FALSE)</f>
        <v>25812.994149425405</v>
      </c>
      <c r="F70" s="16" t="s">
        <v>241</v>
      </c>
      <c r="G70" t="str">
        <f t="shared" si="4"/>
        <v>42509.495</v>
      </c>
      <c r="H70" s="28">
        <f t="shared" si="5"/>
        <v>25813</v>
      </c>
      <c r="I70" s="64" t="s">
        <v>393</v>
      </c>
      <c r="J70" s="65" t="s">
        <v>394</v>
      </c>
      <c r="K70" s="64">
        <v>25813</v>
      </c>
      <c r="L70" s="64" t="s">
        <v>322</v>
      </c>
      <c r="M70" s="65" t="s">
        <v>273</v>
      </c>
      <c r="N70" s="65"/>
      <c r="O70" s="66" t="s">
        <v>274</v>
      </c>
      <c r="P70" s="66" t="s">
        <v>395</v>
      </c>
    </row>
    <row r="71" spans="1:16" ht="12.75" customHeight="1">
      <c r="A71" s="28" t="str">
        <f t="shared" si="0"/>
        <v> BBS 22 </v>
      </c>
      <c r="B71" s="16" t="str">
        <f t="shared" si="1"/>
        <v>I</v>
      </c>
      <c r="C71" s="28">
        <f t="shared" si="2"/>
        <v>42517.362000000001</v>
      </c>
      <c r="D71" t="str">
        <f t="shared" si="3"/>
        <v>vis</v>
      </c>
      <c r="E71">
        <f>VLOOKUP(C71,Active!C$21:E$945,3,FALSE)</f>
        <v>25852.994906017819</v>
      </c>
      <c r="F71" s="16" t="s">
        <v>241</v>
      </c>
      <c r="G71" t="str">
        <f t="shared" si="4"/>
        <v>42517.362</v>
      </c>
      <c r="H71" s="28">
        <f t="shared" si="5"/>
        <v>25853</v>
      </c>
      <c r="I71" s="64" t="s">
        <v>396</v>
      </c>
      <c r="J71" s="65" t="s">
        <v>397</v>
      </c>
      <c r="K71" s="64">
        <v>25853</v>
      </c>
      <c r="L71" s="64" t="s">
        <v>322</v>
      </c>
      <c r="M71" s="65" t="s">
        <v>273</v>
      </c>
      <c r="N71" s="65"/>
      <c r="O71" s="66" t="s">
        <v>274</v>
      </c>
      <c r="P71" s="66" t="s">
        <v>395</v>
      </c>
    </row>
    <row r="72" spans="1:16" ht="12.75" customHeight="1">
      <c r="A72" s="28" t="str">
        <f t="shared" si="0"/>
        <v> BBS 22 </v>
      </c>
      <c r="B72" s="16" t="str">
        <f t="shared" si="1"/>
        <v>I</v>
      </c>
      <c r="C72" s="28">
        <f t="shared" si="2"/>
        <v>42521.493999999999</v>
      </c>
      <c r="D72" t="str">
        <f t="shared" si="3"/>
        <v>vis</v>
      </c>
      <c r="E72">
        <f>VLOOKUP(C72,Active!C$21:E$945,3,FALSE)</f>
        <v>25874.004582672173</v>
      </c>
      <c r="F72" s="16" t="s">
        <v>241</v>
      </c>
      <c r="G72" t="str">
        <f t="shared" si="4"/>
        <v>42521.494</v>
      </c>
      <c r="H72" s="28">
        <f t="shared" si="5"/>
        <v>25874</v>
      </c>
      <c r="I72" s="64" t="s">
        <v>398</v>
      </c>
      <c r="J72" s="65" t="s">
        <v>399</v>
      </c>
      <c r="K72" s="64">
        <v>25874</v>
      </c>
      <c r="L72" s="64" t="s">
        <v>278</v>
      </c>
      <c r="M72" s="65" t="s">
        <v>273</v>
      </c>
      <c r="N72" s="65"/>
      <c r="O72" s="66" t="s">
        <v>274</v>
      </c>
      <c r="P72" s="66" t="s">
        <v>395</v>
      </c>
    </row>
    <row r="73" spans="1:16" ht="12.75" customHeight="1">
      <c r="A73" s="28" t="str">
        <f t="shared" si="0"/>
        <v> BBS 22 </v>
      </c>
      <c r="B73" s="16" t="str">
        <f t="shared" si="1"/>
        <v>I</v>
      </c>
      <c r="C73" s="28">
        <f t="shared" si="2"/>
        <v>42530.345999999998</v>
      </c>
      <c r="D73" t="str">
        <f t="shared" si="3"/>
        <v>vis</v>
      </c>
      <c r="E73">
        <f>VLOOKUP(C73,Active!C$21:E$945,3,FALSE)</f>
        <v>25919.013696356687</v>
      </c>
      <c r="F73" s="16" t="s">
        <v>241</v>
      </c>
      <c r="G73" t="str">
        <f t="shared" si="4"/>
        <v>42530.346</v>
      </c>
      <c r="H73" s="28">
        <f t="shared" si="5"/>
        <v>25919</v>
      </c>
      <c r="I73" s="64" t="s">
        <v>400</v>
      </c>
      <c r="J73" s="65" t="s">
        <v>401</v>
      </c>
      <c r="K73" s="64">
        <v>25919</v>
      </c>
      <c r="L73" s="64" t="s">
        <v>290</v>
      </c>
      <c r="M73" s="65" t="s">
        <v>273</v>
      </c>
      <c r="N73" s="65"/>
      <c r="O73" s="66" t="s">
        <v>274</v>
      </c>
      <c r="P73" s="66" t="s">
        <v>395</v>
      </c>
    </row>
    <row r="74" spans="1:16" ht="12.75" customHeight="1">
      <c r="A74" s="28" t="str">
        <f t="shared" si="0"/>
        <v> BBS 22 </v>
      </c>
      <c r="B74" s="16" t="str">
        <f t="shared" si="1"/>
        <v>I</v>
      </c>
      <c r="C74" s="28">
        <f t="shared" si="2"/>
        <v>42540.375</v>
      </c>
      <c r="D74" t="str">
        <f t="shared" si="3"/>
        <v>vis</v>
      </c>
      <c r="E74">
        <f>VLOOKUP(C74,Active!C$21:E$945,3,FALSE)</f>
        <v>25970.007415419288</v>
      </c>
      <c r="F74" s="16" t="s">
        <v>241</v>
      </c>
      <c r="G74" t="str">
        <f t="shared" si="4"/>
        <v>42540.375</v>
      </c>
      <c r="H74" s="28">
        <f t="shared" si="5"/>
        <v>25970</v>
      </c>
      <c r="I74" s="64" t="s">
        <v>402</v>
      </c>
      <c r="J74" s="65" t="s">
        <v>403</v>
      </c>
      <c r="K74" s="64">
        <v>25970</v>
      </c>
      <c r="L74" s="64" t="s">
        <v>278</v>
      </c>
      <c r="M74" s="65" t="s">
        <v>273</v>
      </c>
      <c r="N74" s="65"/>
      <c r="O74" s="66" t="s">
        <v>274</v>
      </c>
      <c r="P74" s="66" t="s">
        <v>395</v>
      </c>
    </row>
    <row r="75" spans="1:16" ht="12.75" customHeight="1">
      <c r="A75" s="28" t="str">
        <f t="shared" ref="A75:A138" si="6">P75</f>
        <v> BBS 22 </v>
      </c>
      <c r="B75" s="16" t="str">
        <f t="shared" ref="B75:B138" si="7">IF(H75=INT(H75),"I","II")</f>
        <v>I</v>
      </c>
      <c r="C75" s="28">
        <f t="shared" ref="C75:C138" si="8">1*G75</f>
        <v>42549.421000000002</v>
      </c>
      <c r="D75" t="str">
        <f t="shared" ref="D75:D138" si="9">VLOOKUP(F75,I$1:J$5,2,FALSE)</f>
        <v>vis</v>
      </c>
      <c r="E75">
        <f>VLOOKUP(C75,Active!C$21:E$945,3,FALSE)</f>
        <v>26016.00294664277</v>
      </c>
      <c r="F75" s="16" t="s">
        <v>241</v>
      </c>
      <c r="G75" t="str">
        <f t="shared" ref="G75:G138" si="10">MID(I75,3,LEN(I75)-3)</f>
        <v>42549.421</v>
      </c>
      <c r="H75" s="28">
        <f t="shared" ref="H75:H138" si="11">1*K75</f>
        <v>26016</v>
      </c>
      <c r="I75" s="64" t="s">
        <v>404</v>
      </c>
      <c r="J75" s="65" t="s">
        <v>405</v>
      </c>
      <c r="K75" s="64">
        <v>26016</v>
      </c>
      <c r="L75" s="64" t="s">
        <v>278</v>
      </c>
      <c r="M75" s="65" t="s">
        <v>273</v>
      </c>
      <c r="N75" s="65"/>
      <c r="O75" s="66" t="s">
        <v>274</v>
      </c>
      <c r="P75" s="66" t="s">
        <v>395</v>
      </c>
    </row>
    <row r="76" spans="1:16" ht="12.75" customHeight="1">
      <c r="A76" s="28" t="str">
        <f t="shared" si="6"/>
        <v> BBS 22 </v>
      </c>
      <c r="B76" s="16" t="str">
        <f t="shared" si="7"/>
        <v>I</v>
      </c>
      <c r="C76" s="28">
        <f t="shared" si="8"/>
        <v>42551.584000000003</v>
      </c>
      <c r="D76" t="str">
        <f t="shared" si="9"/>
        <v>vis</v>
      </c>
      <c r="E76">
        <f>VLOOKUP(C76,Active!C$21:E$945,3,FALSE)</f>
        <v>26027.000993739428</v>
      </c>
      <c r="F76" s="16" t="s">
        <v>241</v>
      </c>
      <c r="G76" t="str">
        <f t="shared" si="10"/>
        <v>42551.584</v>
      </c>
      <c r="H76" s="28">
        <f t="shared" si="11"/>
        <v>26027</v>
      </c>
      <c r="I76" s="64" t="s">
        <v>406</v>
      </c>
      <c r="J76" s="65" t="s">
        <v>407</v>
      </c>
      <c r="K76" s="64">
        <v>26027</v>
      </c>
      <c r="L76" s="64" t="s">
        <v>262</v>
      </c>
      <c r="M76" s="65" t="s">
        <v>273</v>
      </c>
      <c r="N76" s="65"/>
      <c r="O76" s="66" t="s">
        <v>274</v>
      </c>
      <c r="P76" s="66" t="s">
        <v>395</v>
      </c>
    </row>
    <row r="77" spans="1:16" ht="12.75" customHeight="1">
      <c r="A77" s="28" t="str">
        <f t="shared" si="6"/>
        <v> BBS 22 </v>
      </c>
      <c r="B77" s="16" t="str">
        <f t="shared" si="7"/>
        <v>I</v>
      </c>
      <c r="C77" s="28">
        <f t="shared" si="8"/>
        <v>42552.567999999999</v>
      </c>
      <c r="D77" t="str">
        <f t="shared" si="9"/>
        <v>vis</v>
      </c>
      <c r="E77">
        <f>VLOOKUP(C77,Active!C$21:E$945,3,FALSE)</f>
        <v>26032.004266205022</v>
      </c>
      <c r="F77" s="16" t="s">
        <v>241</v>
      </c>
      <c r="G77" t="str">
        <f t="shared" si="10"/>
        <v>42552.568</v>
      </c>
      <c r="H77" s="28">
        <f t="shared" si="11"/>
        <v>26032</v>
      </c>
      <c r="I77" s="64" t="s">
        <v>408</v>
      </c>
      <c r="J77" s="65" t="s">
        <v>409</v>
      </c>
      <c r="K77" s="64">
        <v>26032</v>
      </c>
      <c r="L77" s="64" t="s">
        <v>278</v>
      </c>
      <c r="M77" s="65" t="s">
        <v>273</v>
      </c>
      <c r="N77" s="65"/>
      <c r="O77" s="66" t="s">
        <v>274</v>
      </c>
      <c r="P77" s="66" t="s">
        <v>395</v>
      </c>
    </row>
    <row r="78" spans="1:16" ht="12.75" customHeight="1">
      <c r="A78" s="28" t="str">
        <f t="shared" si="6"/>
        <v> BBS 22 </v>
      </c>
      <c r="B78" s="16" t="str">
        <f t="shared" si="7"/>
        <v>I</v>
      </c>
      <c r="C78" s="28">
        <f t="shared" si="8"/>
        <v>42561.42</v>
      </c>
      <c r="D78" t="str">
        <f t="shared" si="9"/>
        <v>vis</v>
      </c>
      <c r="E78">
        <f>VLOOKUP(C78,Active!C$21:E$945,3,FALSE)</f>
        <v>26077.013379889537</v>
      </c>
      <c r="F78" s="16" t="s">
        <v>241</v>
      </c>
      <c r="G78" t="str">
        <f t="shared" si="10"/>
        <v>42561.420</v>
      </c>
      <c r="H78" s="28">
        <f t="shared" si="11"/>
        <v>26077</v>
      </c>
      <c r="I78" s="64" t="s">
        <v>410</v>
      </c>
      <c r="J78" s="65" t="s">
        <v>411</v>
      </c>
      <c r="K78" s="64">
        <v>26077</v>
      </c>
      <c r="L78" s="64" t="s">
        <v>290</v>
      </c>
      <c r="M78" s="65" t="s">
        <v>273</v>
      </c>
      <c r="N78" s="65"/>
      <c r="O78" s="66" t="s">
        <v>274</v>
      </c>
      <c r="P78" s="66" t="s">
        <v>395</v>
      </c>
    </row>
    <row r="79" spans="1:16" ht="12.75" customHeight="1">
      <c r="A79" s="28" t="str">
        <f t="shared" si="6"/>
        <v> BBS 23 </v>
      </c>
      <c r="B79" s="16" t="str">
        <f t="shared" si="7"/>
        <v>I</v>
      </c>
      <c r="C79" s="28">
        <f t="shared" si="8"/>
        <v>42570.464</v>
      </c>
      <c r="D79" t="str">
        <f t="shared" si="9"/>
        <v>vis</v>
      </c>
      <c r="E79">
        <f>VLOOKUP(C79,Active!C$21:E$945,3,FALSE)</f>
        <v>26122.998741860036</v>
      </c>
      <c r="F79" s="16" t="s">
        <v>241</v>
      </c>
      <c r="G79" t="str">
        <f t="shared" si="10"/>
        <v>42570.464</v>
      </c>
      <c r="H79" s="28">
        <f t="shared" si="11"/>
        <v>26123</v>
      </c>
      <c r="I79" s="64" t="s">
        <v>412</v>
      </c>
      <c r="J79" s="65" t="s">
        <v>413</v>
      </c>
      <c r="K79" s="64">
        <v>26123</v>
      </c>
      <c r="L79" s="64" t="s">
        <v>310</v>
      </c>
      <c r="M79" s="65" t="s">
        <v>273</v>
      </c>
      <c r="N79" s="65"/>
      <c r="O79" s="66" t="s">
        <v>274</v>
      </c>
      <c r="P79" s="66" t="s">
        <v>414</v>
      </c>
    </row>
    <row r="80" spans="1:16" ht="12.75" customHeight="1">
      <c r="A80" s="28" t="str">
        <f t="shared" si="6"/>
        <v> BBS 23 </v>
      </c>
      <c r="B80" s="16" t="str">
        <f t="shared" si="7"/>
        <v>I</v>
      </c>
      <c r="C80" s="28">
        <f t="shared" si="8"/>
        <v>42571.45</v>
      </c>
      <c r="D80" t="str">
        <f t="shared" si="9"/>
        <v>vis</v>
      </c>
      <c r="E80">
        <f>VLOOKUP(C80,Active!C$21:E$945,3,FALSE)</f>
        <v>26128.012183578609</v>
      </c>
      <c r="F80" s="16" t="s">
        <v>241</v>
      </c>
      <c r="G80" t="str">
        <f t="shared" si="10"/>
        <v>42571.450</v>
      </c>
      <c r="H80" s="28">
        <f t="shared" si="11"/>
        <v>26128</v>
      </c>
      <c r="I80" s="64" t="s">
        <v>415</v>
      </c>
      <c r="J80" s="65" t="s">
        <v>416</v>
      </c>
      <c r="K80" s="64">
        <v>26128</v>
      </c>
      <c r="L80" s="64" t="s">
        <v>283</v>
      </c>
      <c r="M80" s="65" t="s">
        <v>273</v>
      </c>
      <c r="N80" s="65"/>
      <c r="O80" s="66" t="s">
        <v>274</v>
      </c>
      <c r="P80" s="66" t="s">
        <v>414</v>
      </c>
    </row>
    <row r="81" spans="1:16" ht="12.75" customHeight="1">
      <c r="A81" s="28" t="str">
        <f t="shared" si="6"/>
        <v> BBS 23 </v>
      </c>
      <c r="B81" s="16" t="str">
        <f t="shared" si="7"/>
        <v>I</v>
      </c>
      <c r="C81" s="28">
        <f t="shared" si="8"/>
        <v>42572.432999999997</v>
      </c>
      <c r="D81" t="str">
        <f t="shared" si="9"/>
        <v>vis</v>
      </c>
      <c r="E81">
        <f>VLOOKUP(C81,Active!C$21:E$945,3,FALSE)</f>
        <v>26133.010371417731</v>
      </c>
      <c r="F81" s="16" t="s">
        <v>241</v>
      </c>
      <c r="G81" t="str">
        <f t="shared" si="10"/>
        <v>42572.433</v>
      </c>
      <c r="H81" s="28">
        <f t="shared" si="11"/>
        <v>26133</v>
      </c>
      <c r="I81" s="64" t="s">
        <v>417</v>
      </c>
      <c r="J81" s="65" t="s">
        <v>418</v>
      </c>
      <c r="K81" s="64">
        <v>26133</v>
      </c>
      <c r="L81" s="64" t="s">
        <v>283</v>
      </c>
      <c r="M81" s="65" t="s">
        <v>273</v>
      </c>
      <c r="N81" s="65"/>
      <c r="O81" s="66" t="s">
        <v>274</v>
      </c>
      <c r="P81" s="66" t="s">
        <v>414</v>
      </c>
    </row>
    <row r="82" spans="1:16" ht="12.75" customHeight="1">
      <c r="A82" s="28" t="str">
        <f t="shared" si="6"/>
        <v> BBS 23 </v>
      </c>
      <c r="B82" s="16" t="str">
        <f t="shared" si="7"/>
        <v>I</v>
      </c>
      <c r="C82" s="28">
        <f t="shared" si="8"/>
        <v>42596.427000000003</v>
      </c>
      <c r="D82" t="str">
        <f t="shared" si="9"/>
        <v>vis</v>
      </c>
      <c r="E82">
        <f>VLOOKUP(C82,Active!C$21:E$945,3,FALSE)</f>
        <v>26255.010899405373</v>
      </c>
      <c r="F82" s="16" t="s">
        <v>241</v>
      </c>
      <c r="G82" t="str">
        <f t="shared" si="10"/>
        <v>42596.427</v>
      </c>
      <c r="H82" s="28">
        <f t="shared" si="11"/>
        <v>26255</v>
      </c>
      <c r="I82" s="64" t="s">
        <v>419</v>
      </c>
      <c r="J82" s="65" t="s">
        <v>420</v>
      </c>
      <c r="K82" s="64">
        <v>26255</v>
      </c>
      <c r="L82" s="64" t="s">
        <v>283</v>
      </c>
      <c r="M82" s="65" t="s">
        <v>273</v>
      </c>
      <c r="N82" s="65"/>
      <c r="O82" s="66" t="s">
        <v>274</v>
      </c>
      <c r="P82" s="66" t="s">
        <v>414</v>
      </c>
    </row>
    <row r="83" spans="1:16" ht="12.75" customHeight="1">
      <c r="A83" s="28" t="str">
        <f t="shared" si="6"/>
        <v> BBS 23 </v>
      </c>
      <c r="B83" s="16" t="str">
        <f t="shared" si="7"/>
        <v>I</v>
      </c>
      <c r="C83" s="28">
        <f t="shared" si="8"/>
        <v>42622.389000000003</v>
      </c>
      <c r="D83" t="str">
        <f t="shared" si="9"/>
        <v>vis</v>
      </c>
      <c r="E83">
        <f>VLOOKUP(C83,Active!C$21:E$945,3,FALSE)</f>
        <v>26387.017972324204</v>
      </c>
      <c r="F83" s="16" t="s">
        <v>241</v>
      </c>
      <c r="G83" t="str">
        <f t="shared" si="10"/>
        <v>42622.389</v>
      </c>
      <c r="H83" s="28">
        <f t="shared" si="11"/>
        <v>26387</v>
      </c>
      <c r="I83" s="64" t="s">
        <v>421</v>
      </c>
      <c r="J83" s="65" t="s">
        <v>422</v>
      </c>
      <c r="K83" s="64">
        <v>26387</v>
      </c>
      <c r="L83" s="64" t="s">
        <v>423</v>
      </c>
      <c r="M83" s="65" t="s">
        <v>273</v>
      </c>
      <c r="N83" s="65"/>
      <c r="O83" s="66" t="s">
        <v>274</v>
      </c>
      <c r="P83" s="66" t="s">
        <v>414</v>
      </c>
    </row>
    <row r="84" spans="1:16" ht="12.75" customHeight="1">
      <c r="A84" s="28" t="str">
        <f t="shared" si="6"/>
        <v> BBS 26 </v>
      </c>
      <c r="B84" s="16" t="str">
        <f t="shared" si="7"/>
        <v>I</v>
      </c>
      <c r="C84" s="28">
        <f t="shared" si="8"/>
        <v>42786.607000000004</v>
      </c>
      <c r="D84" t="str">
        <f t="shared" si="9"/>
        <v>vis</v>
      </c>
      <c r="E84">
        <f>VLOOKUP(C84,Active!C$21:E$945,3,FALSE)</f>
        <v>27222.005165167007</v>
      </c>
      <c r="F84" s="16" t="s">
        <v>241</v>
      </c>
      <c r="G84" t="str">
        <f t="shared" si="10"/>
        <v>42786.607</v>
      </c>
      <c r="H84" s="28">
        <f t="shared" si="11"/>
        <v>27222</v>
      </c>
      <c r="I84" s="64" t="s">
        <v>424</v>
      </c>
      <c r="J84" s="65" t="s">
        <v>425</v>
      </c>
      <c r="K84" s="64">
        <v>27222</v>
      </c>
      <c r="L84" s="64" t="s">
        <v>278</v>
      </c>
      <c r="M84" s="65" t="s">
        <v>273</v>
      </c>
      <c r="N84" s="65"/>
      <c r="O84" s="66" t="s">
        <v>274</v>
      </c>
      <c r="P84" s="66" t="s">
        <v>426</v>
      </c>
    </row>
    <row r="85" spans="1:16" ht="12.75" customHeight="1">
      <c r="A85" s="28" t="str">
        <f t="shared" si="6"/>
        <v>IBVS 1128 </v>
      </c>
      <c r="B85" s="16" t="str">
        <f t="shared" si="7"/>
        <v>I</v>
      </c>
      <c r="C85" s="28">
        <f t="shared" si="8"/>
        <v>42804.897100000002</v>
      </c>
      <c r="D85" t="str">
        <f t="shared" si="9"/>
        <v>vis</v>
      </c>
      <c r="E85">
        <f>VLOOKUP(C85,Active!C$21:E$945,3,FALSE)</f>
        <v>27315.003492121497</v>
      </c>
      <c r="F85" s="16" t="s">
        <v>241</v>
      </c>
      <c r="G85" t="str">
        <f t="shared" si="10"/>
        <v>42804.8971</v>
      </c>
      <c r="H85" s="28">
        <f t="shared" si="11"/>
        <v>27315</v>
      </c>
      <c r="I85" s="64" t="s">
        <v>427</v>
      </c>
      <c r="J85" s="65" t="s">
        <v>428</v>
      </c>
      <c r="K85" s="64">
        <v>27315</v>
      </c>
      <c r="L85" s="64" t="s">
        <v>429</v>
      </c>
      <c r="M85" s="65" t="s">
        <v>430</v>
      </c>
      <c r="N85" s="65" t="s">
        <v>431</v>
      </c>
      <c r="O85" s="66" t="s">
        <v>432</v>
      </c>
      <c r="P85" s="67" t="s">
        <v>433</v>
      </c>
    </row>
    <row r="86" spans="1:16" ht="12.75" customHeight="1">
      <c r="A86" s="28" t="str">
        <f t="shared" si="6"/>
        <v>IBVS 1128 </v>
      </c>
      <c r="B86" s="16" t="str">
        <f t="shared" si="7"/>
        <v>I</v>
      </c>
      <c r="C86" s="28">
        <f t="shared" si="8"/>
        <v>42806.863799999999</v>
      </c>
      <c r="D86" t="str">
        <f t="shared" si="9"/>
        <v>vis</v>
      </c>
      <c r="E86">
        <f>VLOOKUP(C86,Active!C$21:E$945,3,FALSE)</f>
        <v>27325.003427038264</v>
      </c>
      <c r="F86" s="16" t="s">
        <v>241</v>
      </c>
      <c r="G86" t="str">
        <f t="shared" si="10"/>
        <v>42806.8638</v>
      </c>
      <c r="H86" s="28">
        <f t="shared" si="11"/>
        <v>27325</v>
      </c>
      <c r="I86" s="64" t="s">
        <v>434</v>
      </c>
      <c r="J86" s="65" t="s">
        <v>435</v>
      </c>
      <c r="K86" s="64">
        <v>27325</v>
      </c>
      <c r="L86" s="64" t="s">
        <v>429</v>
      </c>
      <c r="M86" s="65" t="s">
        <v>430</v>
      </c>
      <c r="N86" s="65" t="s">
        <v>431</v>
      </c>
      <c r="O86" s="66" t="s">
        <v>432</v>
      </c>
      <c r="P86" s="67" t="s">
        <v>433</v>
      </c>
    </row>
    <row r="87" spans="1:16" ht="12.75" customHeight="1">
      <c r="A87" s="28" t="str">
        <f t="shared" si="6"/>
        <v>IBVS 1128 </v>
      </c>
      <c r="B87" s="16" t="str">
        <f t="shared" si="7"/>
        <v>I</v>
      </c>
      <c r="C87" s="28">
        <f t="shared" si="8"/>
        <v>42807.847099999999</v>
      </c>
      <c r="D87" t="str">
        <f t="shared" si="9"/>
        <v>vis</v>
      </c>
      <c r="E87">
        <f>VLOOKUP(C87,Active!C$21:E$945,3,FALSE)</f>
        <v>27330.003140265329</v>
      </c>
      <c r="F87" s="16" t="s">
        <v>241</v>
      </c>
      <c r="G87" t="str">
        <f t="shared" si="10"/>
        <v>42807.8471</v>
      </c>
      <c r="H87" s="28">
        <f t="shared" si="11"/>
        <v>27330</v>
      </c>
      <c r="I87" s="64" t="s">
        <v>436</v>
      </c>
      <c r="J87" s="65" t="s">
        <v>437</v>
      </c>
      <c r="K87" s="64">
        <v>27330</v>
      </c>
      <c r="L87" s="64" t="s">
        <v>438</v>
      </c>
      <c r="M87" s="65" t="s">
        <v>430</v>
      </c>
      <c r="N87" s="65" t="s">
        <v>431</v>
      </c>
      <c r="O87" s="66" t="s">
        <v>432</v>
      </c>
      <c r="P87" s="67" t="s">
        <v>433</v>
      </c>
    </row>
    <row r="88" spans="1:16" ht="12.75" customHeight="1">
      <c r="A88" s="28" t="str">
        <f t="shared" si="6"/>
        <v> BBS 26 </v>
      </c>
      <c r="B88" s="16" t="str">
        <f t="shared" si="7"/>
        <v>I</v>
      </c>
      <c r="C88" s="28">
        <f t="shared" si="8"/>
        <v>42837.546000000002</v>
      </c>
      <c r="D88" t="str">
        <f t="shared" si="9"/>
        <v>vis</v>
      </c>
      <c r="E88">
        <f>VLOOKUP(C88,Active!C$21:E$945,3,FALSE)</f>
        <v>27481.010953912566</v>
      </c>
      <c r="F88" s="16" t="s">
        <v>241</v>
      </c>
      <c r="G88" t="str">
        <f t="shared" si="10"/>
        <v>42837.546</v>
      </c>
      <c r="H88" s="28">
        <f t="shared" si="11"/>
        <v>27481</v>
      </c>
      <c r="I88" s="64" t="s">
        <v>439</v>
      </c>
      <c r="J88" s="65" t="s">
        <v>440</v>
      </c>
      <c r="K88" s="64">
        <v>27481</v>
      </c>
      <c r="L88" s="64" t="s">
        <v>283</v>
      </c>
      <c r="M88" s="65" t="s">
        <v>273</v>
      </c>
      <c r="N88" s="65"/>
      <c r="O88" s="66" t="s">
        <v>274</v>
      </c>
      <c r="P88" s="66" t="s">
        <v>426</v>
      </c>
    </row>
    <row r="89" spans="1:16" ht="12.75" customHeight="1">
      <c r="A89" s="28" t="str">
        <f t="shared" si="6"/>
        <v> BBS 27 </v>
      </c>
      <c r="B89" s="16" t="str">
        <f t="shared" si="7"/>
        <v>I</v>
      </c>
      <c r="C89" s="28">
        <f t="shared" si="8"/>
        <v>42840.495999999999</v>
      </c>
      <c r="D89" t="str">
        <f t="shared" si="9"/>
        <v>vis</v>
      </c>
      <c r="E89">
        <f>VLOOKUP(C89,Active!C$21:E$945,3,FALSE)</f>
        <v>27496.010602056398</v>
      </c>
      <c r="F89" s="16" t="s">
        <v>241</v>
      </c>
      <c r="G89" t="str">
        <f t="shared" si="10"/>
        <v>42840.496</v>
      </c>
      <c r="H89" s="28">
        <f t="shared" si="11"/>
        <v>27496</v>
      </c>
      <c r="I89" s="64" t="s">
        <v>441</v>
      </c>
      <c r="J89" s="65" t="s">
        <v>442</v>
      </c>
      <c r="K89" s="64">
        <v>27496</v>
      </c>
      <c r="L89" s="64" t="s">
        <v>283</v>
      </c>
      <c r="M89" s="65" t="s">
        <v>273</v>
      </c>
      <c r="N89" s="65"/>
      <c r="O89" s="66" t="s">
        <v>274</v>
      </c>
      <c r="P89" s="66" t="s">
        <v>443</v>
      </c>
    </row>
    <row r="90" spans="1:16" ht="12.75" customHeight="1">
      <c r="A90" s="28" t="str">
        <f t="shared" si="6"/>
        <v> BBS 27 </v>
      </c>
      <c r="B90" s="16" t="str">
        <f t="shared" si="7"/>
        <v>I</v>
      </c>
      <c r="C90" s="28">
        <f t="shared" si="8"/>
        <v>42842.462</v>
      </c>
      <c r="D90" t="str">
        <f t="shared" si="9"/>
        <v>vis</v>
      </c>
      <c r="E90">
        <f>VLOOKUP(C90,Active!C$21:E$945,3,FALSE)</f>
        <v>27506.006977734636</v>
      </c>
      <c r="F90" s="16" t="s">
        <v>241</v>
      </c>
      <c r="G90" t="str">
        <f t="shared" si="10"/>
        <v>42842.462</v>
      </c>
      <c r="H90" s="28">
        <f t="shared" si="11"/>
        <v>27506</v>
      </c>
      <c r="I90" s="64" t="s">
        <v>444</v>
      </c>
      <c r="J90" s="65" t="s">
        <v>445</v>
      </c>
      <c r="K90" s="64">
        <v>27506</v>
      </c>
      <c r="L90" s="64" t="s">
        <v>278</v>
      </c>
      <c r="M90" s="65" t="s">
        <v>273</v>
      </c>
      <c r="N90" s="65"/>
      <c r="O90" s="66" t="s">
        <v>274</v>
      </c>
      <c r="P90" s="66" t="s">
        <v>443</v>
      </c>
    </row>
    <row r="91" spans="1:16" ht="12.75" customHeight="1">
      <c r="A91" s="28" t="str">
        <f t="shared" si="6"/>
        <v> BBS 27 </v>
      </c>
      <c r="B91" s="16" t="str">
        <f t="shared" si="7"/>
        <v>I</v>
      </c>
      <c r="C91" s="28">
        <f t="shared" si="8"/>
        <v>42866.455999999998</v>
      </c>
      <c r="D91" t="str">
        <f t="shared" si="9"/>
        <v>vis</v>
      </c>
      <c r="E91">
        <f>VLOOKUP(C91,Active!C$21:E$945,3,FALSE)</f>
        <v>27628.007505722246</v>
      </c>
      <c r="F91" s="16" t="s">
        <v>241</v>
      </c>
      <c r="G91" t="str">
        <f t="shared" si="10"/>
        <v>42866.456</v>
      </c>
      <c r="H91" s="28">
        <f t="shared" si="11"/>
        <v>27628</v>
      </c>
      <c r="I91" s="64" t="s">
        <v>446</v>
      </c>
      <c r="J91" s="65" t="s">
        <v>447</v>
      </c>
      <c r="K91" s="64">
        <v>27628</v>
      </c>
      <c r="L91" s="64" t="s">
        <v>278</v>
      </c>
      <c r="M91" s="65" t="s">
        <v>273</v>
      </c>
      <c r="N91" s="65"/>
      <c r="O91" s="66" t="s">
        <v>274</v>
      </c>
      <c r="P91" s="66" t="s">
        <v>443</v>
      </c>
    </row>
    <row r="92" spans="1:16" ht="12.75" customHeight="1">
      <c r="A92" s="28" t="str">
        <f t="shared" si="6"/>
        <v> BBS 27 </v>
      </c>
      <c r="B92" s="16" t="str">
        <f t="shared" si="7"/>
        <v>I</v>
      </c>
      <c r="C92" s="28">
        <f t="shared" si="8"/>
        <v>42867.436999999998</v>
      </c>
      <c r="D92" t="str">
        <f t="shared" si="9"/>
        <v>vis</v>
      </c>
      <c r="E92">
        <f>VLOOKUP(C92,Active!C$21:E$945,3,FALSE)</f>
        <v>27632.995524308386</v>
      </c>
      <c r="F92" s="16" t="s">
        <v>241</v>
      </c>
      <c r="G92" t="str">
        <f t="shared" si="10"/>
        <v>42867.437</v>
      </c>
      <c r="H92" s="28">
        <f t="shared" si="11"/>
        <v>27633</v>
      </c>
      <c r="I92" s="64" t="s">
        <v>448</v>
      </c>
      <c r="J92" s="65" t="s">
        <v>449</v>
      </c>
      <c r="K92" s="64">
        <v>27633</v>
      </c>
      <c r="L92" s="64" t="s">
        <v>322</v>
      </c>
      <c r="M92" s="65" t="s">
        <v>273</v>
      </c>
      <c r="N92" s="65"/>
      <c r="O92" s="66" t="s">
        <v>274</v>
      </c>
      <c r="P92" s="66" t="s">
        <v>443</v>
      </c>
    </row>
    <row r="93" spans="1:16" ht="12.75" customHeight="1">
      <c r="A93" s="28" t="str">
        <f t="shared" si="6"/>
        <v> BBS 27 </v>
      </c>
      <c r="B93" s="16" t="str">
        <f t="shared" si="7"/>
        <v>I</v>
      </c>
      <c r="C93" s="28">
        <f t="shared" si="8"/>
        <v>42869.404999999999</v>
      </c>
      <c r="D93" t="str">
        <f t="shared" si="9"/>
        <v>vis</v>
      </c>
      <c r="E93">
        <f>VLOOKUP(C93,Active!C$21:E$945,3,FALSE)</f>
        <v>27643.002069239606</v>
      </c>
      <c r="F93" s="16" t="s">
        <v>241</v>
      </c>
      <c r="G93" t="str">
        <f t="shared" si="10"/>
        <v>42869.405</v>
      </c>
      <c r="H93" s="28">
        <f t="shared" si="11"/>
        <v>27643</v>
      </c>
      <c r="I93" s="64" t="s">
        <v>450</v>
      </c>
      <c r="J93" s="65" t="s">
        <v>451</v>
      </c>
      <c r="K93" s="64">
        <v>27643</v>
      </c>
      <c r="L93" s="64" t="s">
        <v>262</v>
      </c>
      <c r="M93" s="65" t="s">
        <v>273</v>
      </c>
      <c r="N93" s="65"/>
      <c r="O93" s="66" t="s">
        <v>274</v>
      </c>
      <c r="P93" s="66" t="s">
        <v>443</v>
      </c>
    </row>
    <row r="94" spans="1:16" ht="12.75" customHeight="1">
      <c r="A94" s="28" t="str">
        <f t="shared" si="6"/>
        <v> BBS 27 </v>
      </c>
      <c r="B94" s="16" t="str">
        <f t="shared" si="7"/>
        <v>I</v>
      </c>
      <c r="C94" s="28">
        <f t="shared" si="8"/>
        <v>42869.601999999999</v>
      </c>
      <c r="D94" t="str">
        <f t="shared" si="9"/>
        <v>vis</v>
      </c>
      <c r="E94">
        <f>VLOOKUP(C94,Active!C$21:E$945,3,FALSE)</f>
        <v>27644.003740658027</v>
      </c>
      <c r="F94" s="16" t="s">
        <v>241</v>
      </c>
      <c r="G94" t="str">
        <f t="shared" si="10"/>
        <v>42869.602</v>
      </c>
      <c r="H94" s="28">
        <f t="shared" si="11"/>
        <v>27644</v>
      </c>
      <c r="I94" s="64" t="s">
        <v>452</v>
      </c>
      <c r="J94" s="65" t="s">
        <v>453</v>
      </c>
      <c r="K94" s="64">
        <v>27644</v>
      </c>
      <c r="L94" s="64" t="s">
        <v>278</v>
      </c>
      <c r="M94" s="65" t="s">
        <v>273</v>
      </c>
      <c r="N94" s="65"/>
      <c r="O94" s="66" t="s">
        <v>274</v>
      </c>
      <c r="P94" s="66" t="s">
        <v>443</v>
      </c>
    </row>
    <row r="95" spans="1:16" ht="12.75" customHeight="1">
      <c r="A95" s="28" t="str">
        <f t="shared" si="6"/>
        <v> BBS 27 </v>
      </c>
      <c r="B95" s="16" t="str">
        <f t="shared" si="7"/>
        <v>I</v>
      </c>
      <c r="C95" s="28">
        <f t="shared" si="8"/>
        <v>42878.648999999998</v>
      </c>
      <c r="D95" t="str">
        <f t="shared" si="9"/>
        <v>vis</v>
      </c>
      <c r="E95">
        <f>VLOOKUP(C95,Active!C$21:E$945,3,FALSE)</f>
        <v>27690.00435650798</v>
      </c>
      <c r="F95" s="16" t="s">
        <v>241</v>
      </c>
      <c r="G95" t="str">
        <f t="shared" si="10"/>
        <v>42878.649</v>
      </c>
      <c r="H95" s="28">
        <f t="shared" si="11"/>
        <v>27690</v>
      </c>
      <c r="I95" s="64" t="s">
        <v>454</v>
      </c>
      <c r="J95" s="65" t="s">
        <v>455</v>
      </c>
      <c r="K95" s="64">
        <v>27690</v>
      </c>
      <c r="L95" s="64" t="s">
        <v>278</v>
      </c>
      <c r="M95" s="65" t="s">
        <v>273</v>
      </c>
      <c r="N95" s="65"/>
      <c r="O95" s="66" t="s">
        <v>274</v>
      </c>
      <c r="P95" s="66" t="s">
        <v>443</v>
      </c>
    </row>
    <row r="96" spans="1:16" ht="12.75" customHeight="1">
      <c r="A96" s="28" t="str">
        <f t="shared" si="6"/>
        <v> BBS 27 </v>
      </c>
      <c r="B96" s="16" t="str">
        <f t="shared" si="7"/>
        <v>I</v>
      </c>
      <c r="C96" s="28">
        <f t="shared" si="8"/>
        <v>42879.633000000002</v>
      </c>
      <c r="D96" t="str">
        <f t="shared" si="9"/>
        <v>vis</v>
      </c>
      <c r="E96">
        <f>VLOOKUP(C96,Active!C$21:E$945,3,FALSE)</f>
        <v>27695.00762897361</v>
      </c>
      <c r="F96" s="16" t="s">
        <v>241</v>
      </c>
      <c r="G96" t="str">
        <f t="shared" si="10"/>
        <v>42879.633</v>
      </c>
      <c r="H96" s="28">
        <f t="shared" si="11"/>
        <v>27695</v>
      </c>
      <c r="I96" s="64" t="s">
        <v>456</v>
      </c>
      <c r="J96" s="65" t="s">
        <v>457</v>
      </c>
      <c r="K96" s="64">
        <v>27695</v>
      </c>
      <c r="L96" s="64" t="s">
        <v>283</v>
      </c>
      <c r="M96" s="65" t="s">
        <v>273</v>
      </c>
      <c r="N96" s="65"/>
      <c r="O96" s="66" t="s">
        <v>274</v>
      </c>
      <c r="P96" s="66" t="s">
        <v>443</v>
      </c>
    </row>
    <row r="97" spans="1:16" ht="12.75" customHeight="1">
      <c r="A97" s="28" t="str">
        <f t="shared" si="6"/>
        <v> BBS 27 </v>
      </c>
      <c r="B97" s="16" t="str">
        <f t="shared" si="7"/>
        <v>I</v>
      </c>
      <c r="C97" s="28">
        <f t="shared" si="8"/>
        <v>42885.334999999999</v>
      </c>
      <c r="D97" t="str">
        <f t="shared" si="9"/>
        <v>vis</v>
      </c>
      <c r="E97">
        <f>VLOOKUP(C97,Active!C$21:E$945,3,FALSE)</f>
        <v>27724.000169216379</v>
      </c>
      <c r="F97" s="16" t="s">
        <v>241</v>
      </c>
      <c r="G97" t="str">
        <f t="shared" si="10"/>
        <v>42885.335</v>
      </c>
      <c r="H97" s="28">
        <f t="shared" si="11"/>
        <v>27724</v>
      </c>
      <c r="I97" s="64" t="s">
        <v>458</v>
      </c>
      <c r="J97" s="65" t="s">
        <v>459</v>
      </c>
      <c r="K97" s="64">
        <v>27724</v>
      </c>
      <c r="L97" s="64" t="s">
        <v>262</v>
      </c>
      <c r="M97" s="65" t="s">
        <v>273</v>
      </c>
      <c r="N97" s="65"/>
      <c r="O97" s="66" t="s">
        <v>274</v>
      </c>
      <c r="P97" s="66" t="s">
        <v>443</v>
      </c>
    </row>
    <row r="98" spans="1:16" ht="12.75" customHeight="1">
      <c r="A98" s="28" t="str">
        <f t="shared" si="6"/>
        <v> BBS 27 </v>
      </c>
      <c r="B98" s="16" t="str">
        <f t="shared" si="7"/>
        <v>I</v>
      </c>
      <c r="C98" s="28">
        <f t="shared" si="8"/>
        <v>42886.317999999999</v>
      </c>
      <c r="D98" t="str">
        <f t="shared" si="9"/>
        <v>vis</v>
      </c>
      <c r="E98">
        <f>VLOOKUP(C98,Active!C$21:E$945,3,FALSE)</f>
        <v>27728.998357055501</v>
      </c>
      <c r="F98" s="16" t="s">
        <v>241</v>
      </c>
      <c r="G98" t="str">
        <f t="shared" si="10"/>
        <v>42886.318</v>
      </c>
      <c r="H98" s="28">
        <f t="shared" si="11"/>
        <v>27729</v>
      </c>
      <c r="I98" s="64" t="s">
        <v>460</v>
      </c>
      <c r="J98" s="65" t="s">
        <v>461</v>
      </c>
      <c r="K98" s="64">
        <v>27729</v>
      </c>
      <c r="L98" s="64" t="s">
        <v>310</v>
      </c>
      <c r="M98" s="65" t="s">
        <v>273</v>
      </c>
      <c r="N98" s="65"/>
      <c r="O98" s="66" t="s">
        <v>274</v>
      </c>
      <c r="P98" s="66" t="s">
        <v>443</v>
      </c>
    </row>
    <row r="99" spans="1:16" ht="12.75" customHeight="1">
      <c r="A99" s="28" t="str">
        <f t="shared" si="6"/>
        <v> BBS 28 </v>
      </c>
      <c r="B99" s="16" t="str">
        <f t="shared" si="7"/>
        <v>I</v>
      </c>
      <c r="C99" s="28">
        <f t="shared" si="8"/>
        <v>42906.576000000001</v>
      </c>
      <c r="D99" t="str">
        <f t="shared" si="9"/>
        <v>vis</v>
      </c>
      <c r="E99">
        <f>VLOOKUP(C99,Active!C$21:E$945,3,FALSE)</f>
        <v>27832.002720478577</v>
      </c>
      <c r="F99" s="16" t="s">
        <v>241</v>
      </c>
      <c r="G99" t="str">
        <f t="shared" si="10"/>
        <v>42906.576</v>
      </c>
      <c r="H99" s="28">
        <f t="shared" si="11"/>
        <v>27832</v>
      </c>
      <c r="I99" s="64" t="s">
        <v>462</v>
      </c>
      <c r="J99" s="65" t="s">
        <v>463</v>
      </c>
      <c r="K99" s="64">
        <v>27832</v>
      </c>
      <c r="L99" s="64" t="s">
        <v>278</v>
      </c>
      <c r="M99" s="65" t="s">
        <v>273</v>
      </c>
      <c r="N99" s="65"/>
      <c r="O99" s="66" t="s">
        <v>274</v>
      </c>
      <c r="P99" s="66" t="s">
        <v>464</v>
      </c>
    </row>
    <row r="100" spans="1:16" ht="12.75" customHeight="1">
      <c r="A100" s="28" t="str">
        <f t="shared" si="6"/>
        <v> BBS 28 </v>
      </c>
      <c r="B100" s="16" t="str">
        <f t="shared" si="7"/>
        <v>I</v>
      </c>
      <c r="C100" s="28">
        <f t="shared" si="8"/>
        <v>42907.561999999998</v>
      </c>
      <c r="D100" t="str">
        <f t="shared" si="9"/>
        <v>vis</v>
      </c>
      <c r="E100">
        <f>VLOOKUP(C100,Active!C$21:E$945,3,FALSE)</f>
        <v>27837.016162197149</v>
      </c>
      <c r="F100" s="16" t="s">
        <v>241</v>
      </c>
      <c r="G100" t="str">
        <f t="shared" si="10"/>
        <v>42907.562</v>
      </c>
      <c r="H100" s="28">
        <f t="shared" si="11"/>
        <v>27837</v>
      </c>
      <c r="I100" s="64" t="s">
        <v>465</v>
      </c>
      <c r="J100" s="65" t="s">
        <v>466</v>
      </c>
      <c r="K100" s="64">
        <v>27837</v>
      </c>
      <c r="L100" s="64" t="s">
        <v>290</v>
      </c>
      <c r="M100" s="65" t="s">
        <v>273</v>
      </c>
      <c r="N100" s="65"/>
      <c r="O100" s="66" t="s">
        <v>274</v>
      </c>
      <c r="P100" s="66" t="s">
        <v>464</v>
      </c>
    </row>
    <row r="101" spans="1:16" ht="12.75" customHeight="1">
      <c r="A101" s="28" t="str">
        <f t="shared" si="6"/>
        <v> BBS 28 </v>
      </c>
      <c r="B101" s="16" t="str">
        <f t="shared" si="7"/>
        <v>I</v>
      </c>
      <c r="C101" s="28">
        <f t="shared" si="8"/>
        <v>42921.525000000001</v>
      </c>
      <c r="D101" t="str">
        <f t="shared" si="9"/>
        <v>vis</v>
      </c>
      <c r="E101">
        <f>VLOOKUP(C101,Active!C$21:E$945,3,FALSE)</f>
        <v>27908.012801869212</v>
      </c>
      <c r="F101" s="16" t="s">
        <v>241</v>
      </c>
      <c r="G101" t="str">
        <f t="shared" si="10"/>
        <v>42921.525</v>
      </c>
      <c r="H101" s="28">
        <f t="shared" si="11"/>
        <v>27908</v>
      </c>
      <c r="I101" s="64" t="s">
        <v>467</v>
      </c>
      <c r="J101" s="65" t="s">
        <v>468</v>
      </c>
      <c r="K101" s="64">
        <v>27908</v>
      </c>
      <c r="L101" s="64" t="s">
        <v>290</v>
      </c>
      <c r="M101" s="65" t="s">
        <v>273</v>
      </c>
      <c r="N101" s="65"/>
      <c r="O101" s="66" t="s">
        <v>274</v>
      </c>
      <c r="P101" s="66" t="s">
        <v>464</v>
      </c>
    </row>
    <row r="102" spans="1:16" ht="12.75" customHeight="1">
      <c r="A102" s="28" t="str">
        <f t="shared" si="6"/>
        <v> BBS 28 </v>
      </c>
      <c r="B102" s="16" t="str">
        <f t="shared" si="7"/>
        <v>I</v>
      </c>
      <c r="C102" s="28">
        <f t="shared" si="8"/>
        <v>42948.468000000001</v>
      </c>
      <c r="D102" t="str">
        <f t="shared" si="9"/>
        <v>vis</v>
      </c>
      <c r="E102">
        <f>VLOOKUP(C102,Active!C$21:E$945,3,FALSE)</f>
        <v>28045.007893374182</v>
      </c>
      <c r="F102" s="16" t="s">
        <v>241</v>
      </c>
      <c r="G102" t="str">
        <f t="shared" si="10"/>
        <v>42948.468</v>
      </c>
      <c r="H102" s="28">
        <f t="shared" si="11"/>
        <v>28045</v>
      </c>
      <c r="I102" s="64" t="s">
        <v>469</v>
      </c>
      <c r="J102" s="65" t="s">
        <v>470</v>
      </c>
      <c r="K102" s="64">
        <v>28045</v>
      </c>
      <c r="L102" s="64" t="s">
        <v>283</v>
      </c>
      <c r="M102" s="65" t="s">
        <v>273</v>
      </c>
      <c r="N102" s="65"/>
      <c r="O102" s="66" t="s">
        <v>274</v>
      </c>
      <c r="P102" s="66" t="s">
        <v>464</v>
      </c>
    </row>
    <row r="103" spans="1:16" ht="12.75" customHeight="1">
      <c r="A103" s="28" t="str">
        <f t="shared" si="6"/>
        <v> BBS 28 </v>
      </c>
      <c r="B103" s="16" t="str">
        <f t="shared" si="7"/>
        <v>I</v>
      </c>
      <c r="C103" s="28">
        <f t="shared" si="8"/>
        <v>42956.531999999999</v>
      </c>
      <c r="D103" t="str">
        <f t="shared" si="9"/>
        <v>vis</v>
      </c>
      <c r="E103">
        <f>VLOOKUP(C103,Active!C$21:E$945,3,FALSE)</f>
        <v>28086.010321385016</v>
      </c>
      <c r="F103" s="16" t="s">
        <v>241</v>
      </c>
      <c r="G103" t="str">
        <f t="shared" si="10"/>
        <v>42956.532</v>
      </c>
      <c r="H103" s="28">
        <f t="shared" si="11"/>
        <v>28086</v>
      </c>
      <c r="I103" s="64" t="s">
        <v>471</v>
      </c>
      <c r="J103" s="65" t="s">
        <v>472</v>
      </c>
      <c r="K103" s="64">
        <v>28086</v>
      </c>
      <c r="L103" s="64" t="s">
        <v>283</v>
      </c>
      <c r="M103" s="65" t="s">
        <v>273</v>
      </c>
      <c r="N103" s="65"/>
      <c r="O103" s="66" t="s">
        <v>274</v>
      </c>
      <c r="P103" s="66" t="s">
        <v>464</v>
      </c>
    </row>
    <row r="104" spans="1:16" ht="12.75" customHeight="1">
      <c r="A104" s="28" t="str">
        <f t="shared" si="6"/>
        <v> BBS 28 </v>
      </c>
      <c r="B104" s="16" t="str">
        <f t="shared" si="7"/>
        <v>I</v>
      </c>
      <c r="C104" s="28">
        <f t="shared" si="8"/>
        <v>42957.514999999999</v>
      </c>
      <c r="D104" t="str">
        <f t="shared" si="9"/>
        <v>vis</v>
      </c>
      <c r="E104">
        <f>VLOOKUP(C104,Active!C$21:E$945,3,FALSE)</f>
        <v>28091.008509224135</v>
      </c>
      <c r="F104" s="16" t="s">
        <v>241</v>
      </c>
      <c r="G104" t="str">
        <f t="shared" si="10"/>
        <v>42957.515</v>
      </c>
      <c r="H104" s="28">
        <f t="shared" si="11"/>
        <v>28091</v>
      </c>
      <c r="I104" s="64" t="s">
        <v>473</v>
      </c>
      <c r="J104" s="65" t="s">
        <v>474</v>
      </c>
      <c r="K104" s="64">
        <v>28091</v>
      </c>
      <c r="L104" s="64" t="s">
        <v>283</v>
      </c>
      <c r="M104" s="65" t="s">
        <v>273</v>
      </c>
      <c r="N104" s="65"/>
      <c r="O104" s="66" t="s">
        <v>274</v>
      </c>
      <c r="P104" s="66" t="s">
        <v>464</v>
      </c>
    </row>
    <row r="105" spans="1:16" ht="12.75" customHeight="1">
      <c r="A105" s="28" t="str">
        <f t="shared" si="6"/>
        <v> BBS 29 </v>
      </c>
      <c r="B105" s="16" t="str">
        <f t="shared" si="7"/>
        <v>I</v>
      </c>
      <c r="C105" s="28">
        <f t="shared" si="8"/>
        <v>43013.368000000002</v>
      </c>
      <c r="D105" t="str">
        <f t="shared" si="9"/>
        <v>vis</v>
      </c>
      <c r="E105">
        <f>VLOOKUP(C105,Active!C$21:E$945,3,FALSE)</f>
        <v>28375.000152538822</v>
      </c>
      <c r="F105" s="16" t="s">
        <v>241</v>
      </c>
      <c r="G105" t="str">
        <f t="shared" si="10"/>
        <v>43013.368</v>
      </c>
      <c r="H105" s="28">
        <f t="shared" si="11"/>
        <v>28375</v>
      </c>
      <c r="I105" s="64" t="s">
        <v>475</v>
      </c>
      <c r="J105" s="65" t="s">
        <v>476</v>
      </c>
      <c r="K105" s="64">
        <v>28375</v>
      </c>
      <c r="L105" s="64" t="s">
        <v>262</v>
      </c>
      <c r="M105" s="65" t="s">
        <v>273</v>
      </c>
      <c r="N105" s="65"/>
      <c r="O105" s="66" t="s">
        <v>274</v>
      </c>
      <c r="P105" s="66" t="s">
        <v>477</v>
      </c>
    </row>
    <row r="106" spans="1:16" ht="12.75" customHeight="1">
      <c r="A106" s="28" t="str">
        <f t="shared" si="6"/>
        <v> BBS 31 </v>
      </c>
      <c r="B106" s="16" t="str">
        <f t="shared" si="7"/>
        <v>I</v>
      </c>
      <c r="C106" s="28">
        <f t="shared" si="8"/>
        <v>43139.633000000002</v>
      </c>
      <c r="D106" t="str">
        <f t="shared" si="9"/>
        <v>vis</v>
      </c>
      <c r="E106">
        <f>VLOOKUP(C106,Active!C$21:E$945,3,FALSE)</f>
        <v>29017.010516227914</v>
      </c>
      <c r="F106" s="16" t="s">
        <v>241</v>
      </c>
      <c r="G106" t="str">
        <f t="shared" si="10"/>
        <v>43139.633</v>
      </c>
      <c r="H106" s="28">
        <f t="shared" si="11"/>
        <v>29017</v>
      </c>
      <c r="I106" s="64" t="s">
        <v>478</v>
      </c>
      <c r="J106" s="65" t="s">
        <v>479</v>
      </c>
      <c r="K106" s="64">
        <v>29017</v>
      </c>
      <c r="L106" s="64" t="s">
        <v>283</v>
      </c>
      <c r="M106" s="65" t="s">
        <v>273</v>
      </c>
      <c r="N106" s="65"/>
      <c r="O106" s="66" t="s">
        <v>274</v>
      </c>
      <c r="P106" s="66" t="s">
        <v>480</v>
      </c>
    </row>
    <row r="107" spans="1:16" ht="12.75" customHeight="1">
      <c r="A107" s="28" t="str">
        <f t="shared" si="6"/>
        <v> AOEB 2 </v>
      </c>
      <c r="B107" s="16" t="str">
        <f t="shared" si="7"/>
        <v>I</v>
      </c>
      <c r="C107" s="28">
        <f t="shared" si="8"/>
        <v>43143.961000000003</v>
      </c>
      <c r="D107" t="str">
        <f t="shared" si="9"/>
        <v>vis</v>
      </c>
      <c r="E107">
        <f>VLOOKUP(C107,Active!C$21:E$945,3,FALSE)</f>
        <v>29039.016779674217</v>
      </c>
      <c r="F107" s="16" t="s">
        <v>241</v>
      </c>
      <c r="G107" t="str">
        <f t="shared" si="10"/>
        <v>43143.961</v>
      </c>
      <c r="H107" s="28">
        <f t="shared" si="11"/>
        <v>29039</v>
      </c>
      <c r="I107" s="64" t="s">
        <v>481</v>
      </c>
      <c r="J107" s="65" t="s">
        <v>482</v>
      </c>
      <c r="K107" s="64">
        <v>29039</v>
      </c>
      <c r="L107" s="64" t="s">
        <v>290</v>
      </c>
      <c r="M107" s="65" t="s">
        <v>273</v>
      </c>
      <c r="N107" s="65"/>
      <c r="O107" s="66" t="s">
        <v>483</v>
      </c>
      <c r="P107" s="66" t="s">
        <v>88</v>
      </c>
    </row>
    <row r="108" spans="1:16" ht="12.75" customHeight="1">
      <c r="A108" s="28" t="str">
        <f t="shared" si="6"/>
        <v> BBS 32 </v>
      </c>
      <c r="B108" s="16" t="str">
        <f t="shared" si="7"/>
        <v>I</v>
      </c>
      <c r="C108" s="28">
        <f t="shared" si="8"/>
        <v>43157.726000000002</v>
      </c>
      <c r="D108" t="str">
        <f t="shared" si="9"/>
        <v>vis</v>
      </c>
      <c r="E108">
        <f>VLOOKUP(C108,Active!C$21:E$945,3,FALSE)</f>
        <v>29109.006663301348</v>
      </c>
      <c r="F108" s="16" t="s">
        <v>241</v>
      </c>
      <c r="G108" t="str">
        <f t="shared" si="10"/>
        <v>43157.726</v>
      </c>
      <c r="H108" s="28">
        <f t="shared" si="11"/>
        <v>29109</v>
      </c>
      <c r="I108" s="64" t="s">
        <v>484</v>
      </c>
      <c r="J108" s="65" t="s">
        <v>485</v>
      </c>
      <c r="K108" s="64">
        <v>29109</v>
      </c>
      <c r="L108" s="64" t="s">
        <v>278</v>
      </c>
      <c r="M108" s="65" t="s">
        <v>273</v>
      </c>
      <c r="N108" s="65"/>
      <c r="O108" s="66" t="s">
        <v>274</v>
      </c>
      <c r="P108" s="66" t="s">
        <v>486</v>
      </c>
    </row>
    <row r="109" spans="1:16" ht="12.75" customHeight="1">
      <c r="A109" s="28" t="str">
        <f t="shared" si="6"/>
        <v> BBS 32 </v>
      </c>
      <c r="B109" s="16" t="str">
        <f t="shared" si="7"/>
        <v>I</v>
      </c>
      <c r="C109" s="28">
        <f t="shared" si="8"/>
        <v>43161.462</v>
      </c>
      <c r="D109" t="str">
        <f t="shared" si="9"/>
        <v>vis</v>
      </c>
      <c r="E109">
        <f>VLOOKUP(C109,Active!C$21:E$945,3,FALSE)</f>
        <v>29128.002827865883</v>
      </c>
      <c r="F109" s="16" t="s">
        <v>241</v>
      </c>
      <c r="G109" t="str">
        <f t="shared" si="10"/>
        <v>43161.462</v>
      </c>
      <c r="H109" s="28">
        <f t="shared" si="11"/>
        <v>29128</v>
      </c>
      <c r="I109" s="64" t="s">
        <v>487</v>
      </c>
      <c r="J109" s="65" t="s">
        <v>488</v>
      </c>
      <c r="K109" s="64">
        <v>29128</v>
      </c>
      <c r="L109" s="64" t="s">
        <v>278</v>
      </c>
      <c r="M109" s="65" t="s">
        <v>273</v>
      </c>
      <c r="N109" s="65"/>
      <c r="O109" s="66" t="s">
        <v>274</v>
      </c>
      <c r="P109" s="66" t="s">
        <v>486</v>
      </c>
    </row>
    <row r="110" spans="1:16" ht="12.75" customHeight="1">
      <c r="A110" s="28" t="str">
        <f t="shared" si="6"/>
        <v> BBS 32 </v>
      </c>
      <c r="B110" s="16" t="str">
        <f t="shared" si="7"/>
        <v>I</v>
      </c>
      <c r="C110" s="28">
        <f t="shared" si="8"/>
        <v>43185.654000000002</v>
      </c>
      <c r="D110" t="str">
        <f t="shared" si="9"/>
        <v>vis</v>
      </c>
      <c r="E110">
        <f>VLOOKUP(C110,Active!C$21:E$945,3,FALSE)</f>
        <v>29251.01011189842</v>
      </c>
      <c r="F110" s="16" t="s">
        <v>241</v>
      </c>
      <c r="G110" t="str">
        <f t="shared" si="10"/>
        <v>43185.654</v>
      </c>
      <c r="H110" s="28">
        <f t="shared" si="11"/>
        <v>29251</v>
      </c>
      <c r="I110" s="64" t="s">
        <v>489</v>
      </c>
      <c r="J110" s="65" t="s">
        <v>490</v>
      </c>
      <c r="K110" s="64">
        <v>29251</v>
      </c>
      <c r="L110" s="64" t="s">
        <v>283</v>
      </c>
      <c r="M110" s="65" t="s">
        <v>273</v>
      </c>
      <c r="N110" s="65"/>
      <c r="O110" s="66" t="s">
        <v>274</v>
      </c>
      <c r="P110" s="66" t="s">
        <v>486</v>
      </c>
    </row>
    <row r="111" spans="1:16" ht="12.75" customHeight="1">
      <c r="A111" s="28" t="str">
        <f t="shared" si="6"/>
        <v> BBS 32 </v>
      </c>
      <c r="B111" s="16" t="str">
        <f t="shared" si="7"/>
        <v>I</v>
      </c>
      <c r="C111" s="28">
        <f t="shared" si="8"/>
        <v>43188.406999999999</v>
      </c>
      <c r="D111" t="str">
        <f t="shared" si="9"/>
        <v>vis</v>
      </c>
      <c r="E111">
        <f>VLOOKUP(C111,Active!C$21:E$945,3,FALSE)</f>
        <v>29265.008088623832</v>
      </c>
      <c r="F111" s="16" t="s">
        <v>241</v>
      </c>
      <c r="G111" t="str">
        <f t="shared" si="10"/>
        <v>43188.407</v>
      </c>
      <c r="H111" s="28">
        <f t="shared" si="11"/>
        <v>29265</v>
      </c>
      <c r="I111" s="64" t="s">
        <v>491</v>
      </c>
      <c r="J111" s="65" t="s">
        <v>492</v>
      </c>
      <c r="K111" s="64">
        <v>29265</v>
      </c>
      <c r="L111" s="64" t="s">
        <v>283</v>
      </c>
      <c r="M111" s="65" t="s">
        <v>273</v>
      </c>
      <c r="N111" s="65"/>
      <c r="O111" s="66" t="s">
        <v>274</v>
      </c>
      <c r="P111" s="66" t="s">
        <v>486</v>
      </c>
    </row>
    <row r="112" spans="1:16" ht="12.75" customHeight="1">
      <c r="A112" s="28" t="str">
        <f t="shared" si="6"/>
        <v> AOEB 2 </v>
      </c>
      <c r="B112" s="16" t="str">
        <f t="shared" si="7"/>
        <v>I</v>
      </c>
      <c r="C112" s="28">
        <f t="shared" si="8"/>
        <v>43204.731</v>
      </c>
      <c r="D112" t="str">
        <f t="shared" si="9"/>
        <v>vis</v>
      </c>
      <c r="E112">
        <f>VLOOKUP(C112,Active!C$21:E$945,3,FALSE)</f>
        <v>29348.009531437445</v>
      </c>
      <c r="F112" s="16" t="s">
        <v>241</v>
      </c>
      <c r="G112" t="str">
        <f t="shared" si="10"/>
        <v>43204.731</v>
      </c>
      <c r="H112" s="28">
        <f t="shared" si="11"/>
        <v>29348</v>
      </c>
      <c r="I112" s="64" t="s">
        <v>493</v>
      </c>
      <c r="J112" s="65" t="s">
        <v>494</v>
      </c>
      <c r="K112" s="64">
        <v>29348</v>
      </c>
      <c r="L112" s="64" t="s">
        <v>283</v>
      </c>
      <c r="M112" s="65" t="s">
        <v>273</v>
      </c>
      <c r="N112" s="65"/>
      <c r="O112" s="66" t="s">
        <v>495</v>
      </c>
      <c r="P112" s="66" t="s">
        <v>88</v>
      </c>
    </row>
    <row r="113" spans="1:16" ht="12.75" customHeight="1">
      <c r="A113" s="28" t="str">
        <f t="shared" si="6"/>
        <v> AOEB 2 </v>
      </c>
      <c r="B113" s="16" t="str">
        <f t="shared" si="7"/>
        <v>I</v>
      </c>
      <c r="C113" s="28">
        <f t="shared" si="8"/>
        <v>43204.731</v>
      </c>
      <c r="D113" t="str">
        <f t="shared" si="9"/>
        <v>vis</v>
      </c>
      <c r="E113">
        <f>VLOOKUP(C113,Active!C$21:E$945,3,FALSE)</f>
        <v>29348.009531437445</v>
      </c>
      <c r="F113" s="16" t="s">
        <v>241</v>
      </c>
      <c r="G113" t="str">
        <f t="shared" si="10"/>
        <v>43204.731</v>
      </c>
      <c r="H113" s="28">
        <f t="shared" si="11"/>
        <v>29348</v>
      </c>
      <c r="I113" s="64" t="s">
        <v>493</v>
      </c>
      <c r="J113" s="65" t="s">
        <v>494</v>
      </c>
      <c r="K113" s="64">
        <v>29348</v>
      </c>
      <c r="L113" s="64" t="s">
        <v>283</v>
      </c>
      <c r="M113" s="65" t="s">
        <v>273</v>
      </c>
      <c r="N113" s="65"/>
      <c r="O113" s="66" t="s">
        <v>496</v>
      </c>
      <c r="P113" s="66" t="s">
        <v>88</v>
      </c>
    </row>
    <row r="114" spans="1:16" ht="12.75" customHeight="1">
      <c r="A114" s="28" t="str">
        <f t="shared" si="6"/>
        <v> BBS 33 </v>
      </c>
      <c r="B114" s="16" t="str">
        <f t="shared" si="7"/>
        <v>I</v>
      </c>
      <c r="C114" s="28">
        <f t="shared" si="8"/>
        <v>43219.677000000003</v>
      </c>
      <c r="D114" t="str">
        <f t="shared" si="9"/>
        <v>vis</v>
      </c>
      <c r="E114">
        <f>VLOOKUP(C114,Active!C$21:E$945,3,FALSE)</f>
        <v>29424.00435894863</v>
      </c>
      <c r="F114" s="16" t="s">
        <v>241</v>
      </c>
      <c r="G114" t="str">
        <f t="shared" si="10"/>
        <v>43219.677</v>
      </c>
      <c r="H114" s="28">
        <f t="shared" si="11"/>
        <v>29424</v>
      </c>
      <c r="I114" s="64" t="s">
        <v>497</v>
      </c>
      <c r="J114" s="65" t="s">
        <v>498</v>
      </c>
      <c r="K114" s="64">
        <v>29424</v>
      </c>
      <c r="L114" s="64" t="s">
        <v>278</v>
      </c>
      <c r="M114" s="65" t="s">
        <v>273</v>
      </c>
      <c r="N114" s="65"/>
      <c r="O114" s="66" t="s">
        <v>274</v>
      </c>
      <c r="P114" s="66" t="s">
        <v>499</v>
      </c>
    </row>
    <row r="115" spans="1:16" ht="12.75" customHeight="1">
      <c r="A115" s="28" t="str">
        <f t="shared" si="6"/>
        <v> AOEB 2 </v>
      </c>
      <c r="B115" s="16" t="str">
        <f t="shared" si="7"/>
        <v>I</v>
      </c>
      <c r="C115" s="28">
        <f t="shared" si="8"/>
        <v>43272.779000000002</v>
      </c>
      <c r="D115" t="str">
        <f t="shared" si="9"/>
        <v>vis</v>
      </c>
      <c r="E115">
        <f>VLOOKUP(C115,Active!C$21:E$945,3,FALSE)</f>
        <v>29694.008194790847</v>
      </c>
      <c r="F115" s="16" t="s">
        <v>241</v>
      </c>
      <c r="G115" t="str">
        <f t="shared" si="10"/>
        <v>43272.779</v>
      </c>
      <c r="H115" s="28">
        <f t="shared" si="11"/>
        <v>29694</v>
      </c>
      <c r="I115" s="64" t="s">
        <v>500</v>
      </c>
      <c r="J115" s="65" t="s">
        <v>501</v>
      </c>
      <c r="K115" s="64">
        <v>29694</v>
      </c>
      <c r="L115" s="64" t="s">
        <v>283</v>
      </c>
      <c r="M115" s="65" t="s">
        <v>273</v>
      </c>
      <c r="N115" s="65"/>
      <c r="O115" s="66" t="s">
        <v>483</v>
      </c>
      <c r="P115" s="66" t="s">
        <v>88</v>
      </c>
    </row>
    <row r="116" spans="1:16" ht="12.75" customHeight="1">
      <c r="A116" s="28" t="str">
        <f t="shared" si="6"/>
        <v> BBS 33 </v>
      </c>
      <c r="B116" s="16" t="str">
        <f t="shared" si="7"/>
        <v>I</v>
      </c>
      <c r="C116" s="28">
        <f t="shared" si="8"/>
        <v>43273.368000000002</v>
      </c>
      <c r="D116" t="str">
        <f t="shared" si="9"/>
        <v>vis</v>
      </c>
      <c r="E116">
        <f>VLOOKUP(C116,Active!C$21:E$945,3,FALSE)</f>
        <v>29697.003039793126</v>
      </c>
      <c r="F116" s="16" t="s">
        <v>241</v>
      </c>
      <c r="G116" t="str">
        <f t="shared" si="10"/>
        <v>43273.368</v>
      </c>
      <c r="H116" s="28">
        <f t="shared" si="11"/>
        <v>29697</v>
      </c>
      <c r="I116" s="64" t="s">
        <v>502</v>
      </c>
      <c r="J116" s="65" t="s">
        <v>503</v>
      </c>
      <c r="K116" s="64">
        <v>29697</v>
      </c>
      <c r="L116" s="64" t="s">
        <v>278</v>
      </c>
      <c r="M116" s="65" t="s">
        <v>273</v>
      </c>
      <c r="N116" s="65"/>
      <c r="O116" s="66" t="s">
        <v>274</v>
      </c>
      <c r="P116" s="66" t="s">
        <v>499</v>
      </c>
    </row>
    <row r="117" spans="1:16" ht="12.75" customHeight="1">
      <c r="A117" s="28" t="str">
        <f t="shared" si="6"/>
        <v> BBS 33 </v>
      </c>
      <c r="B117" s="16" t="str">
        <f t="shared" si="7"/>
        <v>I</v>
      </c>
      <c r="C117" s="28">
        <f t="shared" si="8"/>
        <v>43275.531999999999</v>
      </c>
      <c r="D117" t="str">
        <f t="shared" si="9"/>
        <v>vis</v>
      </c>
      <c r="E117">
        <f>VLOOKUP(C117,Active!C$21:E$945,3,FALSE)</f>
        <v>29708.006171516259</v>
      </c>
      <c r="F117" s="16" t="s">
        <v>241</v>
      </c>
      <c r="G117" t="str">
        <f t="shared" si="10"/>
        <v>43275.532</v>
      </c>
      <c r="H117" s="28">
        <f t="shared" si="11"/>
        <v>29708</v>
      </c>
      <c r="I117" s="64" t="s">
        <v>504</v>
      </c>
      <c r="J117" s="65" t="s">
        <v>505</v>
      </c>
      <c r="K117" s="64">
        <v>29708</v>
      </c>
      <c r="L117" s="64" t="s">
        <v>278</v>
      </c>
      <c r="M117" s="65" t="s">
        <v>273</v>
      </c>
      <c r="N117" s="65"/>
      <c r="O117" s="66" t="s">
        <v>274</v>
      </c>
      <c r="P117" s="66" t="s">
        <v>499</v>
      </c>
    </row>
    <row r="118" spans="1:16" ht="12.75" customHeight="1">
      <c r="A118" s="28" t="str">
        <f t="shared" si="6"/>
        <v> BBS 33 </v>
      </c>
      <c r="B118" s="16" t="str">
        <f t="shared" si="7"/>
        <v>I</v>
      </c>
      <c r="C118" s="28">
        <f t="shared" si="8"/>
        <v>43284.574999999997</v>
      </c>
      <c r="D118" t="str">
        <f t="shared" si="9"/>
        <v>vis</v>
      </c>
      <c r="E118">
        <f>VLOOKUP(C118,Active!C$21:E$945,3,FALSE)</f>
        <v>29753.986448860251</v>
      </c>
      <c r="F118" s="16" t="s">
        <v>241</v>
      </c>
      <c r="G118" t="str">
        <f t="shared" si="10"/>
        <v>43284.575</v>
      </c>
      <c r="H118" s="28">
        <f t="shared" si="11"/>
        <v>29754</v>
      </c>
      <c r="I118" s="64" t="s">
        <v>506</v>
      </c>
      <c r="J118" s="65" t="s">
        <v>507</v>
      </c>
      <c r="K118" s="64">
        <v>29754</v>
      </c>
      <c r="L118" s="64" t="s">
        <v>266</v>
      </c>
      <c r="M118" s="65" t="s">
        <v>273</v>
      </c>
      <c r="N118" s="65"/>
      <c r="O118" s="66" t="s">
        <v>274</v>
      </c>
      <c r="P118" s="66" t="s">
        <v>499</v>
      </c>
    </row>
    <row r="119" spans="1:16" ht="12.75" customHeight="1">
      <c r="A119" s="28" t="str">
        <f t="shared" si="6"/>
        <v> BBS 33 </v>
      </c>
      <c r="B119" s="16" t="str">
        <f t="shared" si="7"/>
        <v>I</v>
      </c>
      <c r="C119" s="28">
        <f t="shared" si="8"/>
        <v>43288.512999999999</v>
      </c>
      <c r="D119" t="str">
        <f t="shared" si="9"/>
        <v>vis</v>
      </c>
      <c r="E119">
        <f>VLOOKUP(C119,Active!C$21:E$945,3,FALSE)</f>
        <v>29774.009707975674</v>
      </c>
      <c r="F119" s="16" t="s">
        <v>241</v>
      </c>
      <c r="G119" t="str">
        <f t="shared" si="10"/>
        <v>43288.513</v>
      </c>
      <c r="H119" s="28">
        <f t="shared" si="11"/>
        <v>29774</v>
      </c>
      <c r="I119" s="64" t="s">
        <v>508</v>
      </c>
      <c r="J119" s="65" t="s">
        <v>509</v>
      </c>
      <c r="K119" s="64">
        <v>29774</v>
      </c>
      <c r="L119" s="64" t="s">
        <v>283</v>
      </c>
      <c r="M119" s="65" t="s">
        <v>273</v>
      </c>
      <c r="N119" s="65"/>
      <c r="O119" s="66" t="s">
        <v>274</v>
      </c>
      <c r="P119" s="66" t="s">
        <v>499</v>
      </c>
    </row>
    <row r="120" spans="1:16" ht="12.75" customHeight="1">
      <c r="A120" s="28" t="str">
        <f t="shared" si="6"/>
        <v> BBS 33 </v>
      </c>
      <c r="B120" s="16" t="str">
        <f t="shared" si="7"/>
        <v>I</v>
      </c>
      <c r="C120" s="28">
        <f t="shared" si="8"/>
        <v>43303.457000000002</v>
      </c>
      <c r="D120" t="str">
        <f t="shared" si="9"/>
        <v>vis</v>
      </c>
      <c r="E120">
        <f>VLOOKUP(C120,Active!C$21:E$945,3,FALSE)</f>
        <v>29849.994366233877</v>
      </c>
      <c r="F120" s="16" t="s">
        <v>241</v>
      </c>
      <c r="G120" t="str">
        <f t="shared" si="10"/>
        <v>43303.457</v>
      </c>
      <c r="H120" s="28">
        <f t="shared" si="11"/>
        <v>29850</v>
      </c>
      <c r="I120" s="64" t="s">
        <v>510</v>
      </c>
      <c r="J120" s="65" t="s">
        <v>511</v>
      </c>
      <c r="K120" s="64">
        <v>29850</v>
      </c>
      <c r="L120" s="64" t="s">
        <v>322</v>
      </c>
      <c r="M120" s="65" t="s">
        <v>273</v>
      </c>
      <c r="N120" s="65"/>
      <c r="O120" s="66" t="s">
        <v>274</v>
      </c>
      <c r="P120" s="66" t="s">
        <v>499</v>
      </c>
    </row>
    <row r="121" spans="1:16" ht="12.75" customHeight="1">
      <c r="A121" s="28" t="str">
        <f t="shared" si="6"/>
        <v> BBS 33 </v>
      </c>
      <c r="B121" s="16" t="str">
        <f t="shared" si="7"/>
        <v>I</v>
      </c>
      <c r="C121" s="28">
        <f t="shared" si="8"/>
        <v>43304.44</v>
      </c>
      <c r="D121" t="str">
        <f t="shared" si="9"/>
        <v>vis</v>
      </c>
      <c r="E121">
        <f>VLOOKUP(C121,Active!C$21:E$945,3,FALSE)</f>
        <v>29854.992554072996</v>
      </c>
      <c r="F121" s="16" t="s">
        <v>241</v>
      </c>
      <c r="G121" t="str">
        <f t="shared" si="10"/>
        <v>43304.440</v>
      </c>
      <c r="H121" s="28">
        <f t="shared" si="11"/>
        <v>29855</v>
      </c>
      <c r="I121" s="64" t="s">
        <v>512</v>
      </c>
      <c r="J121" s="65" t="s">
        <v>513</v>
      </c>
      <c r="K121" s="64">
        <v>29855</v>
      </c>
      <c r="L121" s="64" t="s">
        <v>322</v>
      </c>
      <c r="M121" s="65" t="s">
        <v>273</v>
      </c>
      <c r="N121" s="65"/>
      <c r="O121" s="66" t="s">
        <v>274</v>
      </c>
      <c r="P121" s="66" t="s">
        <v>499</v>
      </c>
    </row>
    <row r="122" spans="1:16" ht="12.75" customHeight="1">
      <c r="A122" s="28" t="str">
        <f t="shared" si="6"/>
        <v> BBS 33 </v>
      </c>
      <c r="B122" s="16" t="str">
        <f t="shared" si="7"/>
        <v>I</v>
      </c>
      <c r="C122" s="28">
        <f t="shared" si="8"/>
        <v>43307.392</v>
      </c>
      <c r="D122" t="str">
        <f t="shared" si="9"/>
        <v>vis</v>
      </c>
      <c r="E122">
        <f>VLOOKUP(C122,Active!C$21:E$945,3,FALSE)</f>
        <v>29870.002371469807</v>
      </c>
      <c r="F122" s="16" t="s">
        <v>241</v>
      </c>
      <c r="G122" t="str">
        <f t="shared" si="10"/>
        <v>43307.392</v>
      </c>
      <c r="H122" s="28">
        <f t="shared" si="11"/>
        <v>29870</v>
      </c>
      <c r="I122" s="64" t="s">
        <v>514</v>
      </c>
      <c r="J122" s="65" t="s">
        <v>515</v>
      </c>
      <c r="K122" s="64">
        <v>29870</v>
      </c>
      <c r="L122" s="64" t="s">
        <v>262</v>
      </c>
      <c r="M122" s="65" t="s">
        <v>273</v>
      </c>
      <c r="N122" s="65"/>
      <c r="O122" s="66" t="s">
        <v>274</v>
      </c>
      <c r="P122" s="66" t="s">
        <v>499</v>
      </c>
    </row>
    <row r="123" spans="1:16" ht="12.75" customHeight="1">
      <c r="A123" s="28" t="str">
        <f t="shared" si="6"/>
        <v> BBS 33 </v>
      </c>
      <c r="B123" s="16" t="str">
        <f t="shared" si="7"/>
        <v>I</v>
      </c>
      <c r="C123" s="28">
        <f t="shared" si="8"/>
        <v>43311.521999999997</v>
      </c>
      <c r="D123" t="str">
        <f t="shared" si="9"/>
        <v>vis</v>
      </c>
      <c r="E123">
        <f>VLOOKUP(C123,Active!C$21:E$945,3,FALSE)</f>
        <v>29891.001878871182</v>
      </c>
      <c r="F123" s="16" t="s">
        <v>241</v>
      </c>
      <c r="G123" t="str">
        <f t="shared" si="10"/>
        <v>43311.522</v>
      </c>
      <c r="H123" s="28">
        <f t="shared" si="11"/>
        <v>29891</v>
      </c>
      <c r="I123" s="64" t="s">
        <v>516</v>
      </c>
      <c r="J123" s="65" t="s">
        <v>517</v>
      </c>
      <c r="K123" s="64">
        <v>29891</v>
      </c>
      <c r="L123" s="64" t="s">
        <v>262</v>
      </c>
      <c r="M123" s="65" t="s">
        <v>273</v>
      </c>
      <c r="N123" s="65"/>
      <c r="O123" s="66" t="s">
        <v>274</v>
      </c>
      <c r="P123" s="66" t="s">
        <v>499</v>
      </c>
    </row>
    <row r="124" spans="1:16" ht="12.75" customHeight="1">
      <c r="A124" s="28" t="str">
        <f t="shared" si="6"/>
        <v> AOEB 2 </v>
      </c>
      <c r="B124" s="16" t="str">
        <f t="shared" si="7"/>
        <v>I</v>
      </c>
      <c r="C124" s="28">
        <f t="shared" si="8"/>
        <v>43313.686000000002</v>
      </c>
      <c r="D124" t="str">
        <f t="shared" si="9"/>
        <v>vis</v>
      </c>
      <c r="E124">
        <f>VLOOKUP(C124,Active!C$21:E$945,3,FALSE)</f>
        <v>29902.005010594352</v>
      </c>
      <c r="F124" s="16" t="s">
        <v>241</v>
      </c>
      <c r="G124" t="str">
        <f t="shared" si="10"/>
        <v>43313.686</v>
      </c>
      <c r="H124" s="28">
        <f t="shared" si="11"/>
        <v>29902</v>
      </c>
      <c r="I124" s="64" t="s">
        <v>518</v>
      </c>
      <c r="J124" s="65" t="s">
        <v>519</v>
      </c>
      <c r="K124" s="64">
        <v>29902</v>
      </c>
      <c r="L124" s="64" t="s">
        <v>278</v>
      </c>
      <c r="M124" s="65" t="s">
        <v>273</v>
      </c>
      <c r="N124" s="65"/>
      <c r="O124" s="66" t="s">
        <v>520</v>
      </c>
      <c r="P124" s="66" t="s">
        <v>88</v>
      </c>
    </row>
    <row r="125" spans="1:16" ht="12.75" customHeight="1">
      <c r="A125" s="28" t="str">
        <f t="shared" si="6"/>
        <v> BBS 34 </v>
      </c>
      <c r="B125" s="16" t="str">
        <f t="shared" si="7"/>
        <v>I</v>
      </c>
      <c r="C125" s="28">
        <f t="shared" si="8"/>
        <v>43335.516000000003</v>
      </c>
      <c r="D125" t="str">
        <f t="shared" si="9"/>
        <v>vis</v>
      </c>
      <c r="E125">
        <f>VLOOKUP(C125,Active!C$21:E$945,3,FALSE)</f>
        <v>30013.002406858828</v>
      </c>
      <c r="F125" s="16" t="s">
        <v>241</v>
      </c>
      <c r="G125" t="str">
        <f t="shared" si="10"/>
        <v>43335.516</v>
      </c>
      <c r="H125" s="28">
        <f t="shared" si="11"/>
        <v>30013</v>
      </c>
      <c r="I125" s="64" t="s">
        <v>521</v>
      </c>
      <c r="J125" s="65" t="s">
        <v>522</v>
      </c>
      <c r="K125" s="64">
        <v>30013</v>
      </c>
      <c r="L125" s="64" t="s">
        <v>262</v>
      </c>
      <c r="M125" s="65" t="s">
        <v>273</v>
      </c>
      <c r="N125" s="65"/>
      <c r="O125" s="66" t="s">
        <v>274</v>
      </c>
      <c r="P125" s="66" t="s">
        <v>523</v>
      </c>
    </row>
    <row r="126" spans="1:16" ht="12.75" customHeight="1">
      <c r="A126" s="28" t="str">
        <f t="shared" si="6"/>
        <v> BBS 34 </v>
      </c>
      <c r="B126" s="16" t="str">
        <f t="shared" si="7"/>
        <v>I</v>
      </c>
      <c r="C126" s="28">
        <f t="shared" si="8"/>
        <v>43338.464999999997</v>
      </c>
      <c r="D126" t="str">
        <f t="shared" si="9"/>
        <v>vis</v>
      </c>
      <c r="E126">
        <f>VLOOKUP(C126,Active!C$21:E$945,3,FALSE)</f>
        <v>30027.996970376149</v>
      </c>
      <c r="F126" s="16" t="s">
        <v>241</v>
      </c>
      <c r="G126" t="str">
        <f t="shared" si="10"/>
        <v>43338.465</v>
      </c>
      <c r="H126" s="28">
        <f t="shared" si="11"/>
        <v>30028</v>
      </c>
      <c r="I126" s="64" t="s">
        <v>524</v>
      </c>
      <c r="J126" s="65" t="s">
        <v>525</v>
      </c>
      <c r="K126" s="64">
        <v>30028</v>
      </c>
      <c r="L126" s="64" t="s">
        <v>322</v>
      </c>
      <c r="M126" s="65" t="s">
        <v>273</v>
      </c>
      <c r="N126" s="65"/>
      <c r="O126" s="66" t="s">
        <v>274</v>
      </c>
      <c r="P126" s="66" t="s">
        <v>523</v>
      </c>
    </row>
    <row r="127" spans="1:16" ht="12.75" customHeight="1">
      <c r="A127" s="28" t="str">
        <f t="shared" si="6"/>
        <v> BBS 34 </v>
      </c>
      <c r="B127" s="16" t="str">
        <f t="shared" si="7"/>
        <v>I</v>
      </c>
      <c r="C127" s="28">
        <f t="shared" si="8"/>
        <v>43349.478000000003</v>
      </c>
      <c r="D127" t="str">
        <f t="shared" si="9"/>
        <v>vis</v>
      </c>
      <c r="E127">
        <f>VLOOKUP(C127,Active!C$21:E$945,3,FALSE)</f>
        <v>30083.99396190438</v>
      </c>
      <c r="F127" s="16" t="s">
        <v>241</v>
      </c>
      <c r="G127" t="str">
        <f t="shared" si="10"/>
        <v>43349.478</v>
      </c>
      <c r="H127" s="28">
        <f t="shared" si="11"/>
        <v>30084</v>
      </c>
      <c r="I127" s="64" t="s">
        <v>526</v>
      </c>
      <c r="J127" s="65" t="s">
        <v>527</v>
      </c>
      <c r="K127" s="64">
        <v>30084</v>
      </c>
      <c r="L127" s="64" t="s">
        <v>322</v>
      </c>
      <c r="M127" s="65" t="s">
        <v>273</v>
      </c>
      <c r="N127" s="65"/>
      <c r="O127" s="66" t="s">
        <v>274</v>
      </c>
      <c r="P127" s="66" t="s">
        <v>523</v>
      </c>
    </row>
    <row r="128" spans="1:16" ht="12.75" customHeight="1">
      <c r="A128" s="28" t="str">
        <f t="shared" si="6"/>
        <v> AOEB 2 </v>
      </c>
      <c r="B128" s="16" t="str">
        <f t="shared" si="7"/>
        <v>I</v>
      </c>
      <c r="C128" s="28">
        <f t="shared" si="8"/>
        <v>43373.671000000002</v>
      </c>
      <c r="D128" t="str">
        <f t="shared" si="9"/>
        <v>vis</v>
      </c>
      <c r="E128">
        <f>VLOOKUP(C128,Active!C$21:E$945,3,FALSE)</f>
        <v>30207.006330563392</v>
      </c>
      <c r="F128" s="16" t="s">
        <v>241</v>
      </c>
      <c r="G128" t="str">
        <f t="shared" si="10"/>
        <v>43373.671</v>
      </c>
      <c r="H128" s="28">
        <f t="shared" si="11"/>
        <v>30207</v>
      </c>
      <c r="I128" s="64" t="s">
        <v>528</v>
      </c>
      <c r="J128" s="65" t="s">
        <v>529</v>
      </c>
      <c r="K128" s="64">
        <v>30207</v>
      </c>
      <c r="L128" s="64" t="s">
        <v>278</v>
      </c>
      <c r="M128" s="65" t="s">
        <v>273</v>
      </c>
      <c r="N128" s="65"/>
      <c r="O128" s="66" t="s">
        <v>483</v>
      </c>
      <c r="P128" s="66" t="s">
        <v>88</v>
      </c>
    </row>
    <row r="129" spans="1:16" ht="12.75" customHeight="1">
      <c r="A129" s="28" t="str">
        <f t="shared" si="6"/>
        <v> BBS 35 </v>
      </c>
      <c r="B129" s="16" t="str">
        <f t="shared" si="7"/>
        <v>I</v>
      </c>
      <c r="C129" s="28">
        <f t="shared" si="8"/>
        <v>43391.37</v>
      </c>
      <c r="D129" t="str">
        <f t="shared" si="9"/>
        <v>vis</v>
      </c>
      <c r="E129">
        <f>VLOOKUP(C129,Active!C$21:E$945,3,FALSE)</f>
        <v>30296.999134799986</v>
      </c>
      <c r="F129" s="16" t="s">
        <v>241</v>
      </c>
      <c r="G129" t="str">
        <f t="shared" si="10"/>
        <v>43391.370</v>
      </c>
      <c r="H129" s="28">
        <f t="shared" si="11"/>
        <v>30297</v>
      </c>
      <c r="I129" s="64" t="s">
        <v>530</v>
      </c>
      <c r="J129" s="65" t="s">
        <v>531</v>
      </c>
      <c r="K129" s="64">
        <v>30297</v>
      </c>
      <c r="L129" s="64" t="s">
        <v>310</v>
      </c>
      <c r="M129" s="65" t="s">
        <v>273</v>
      </c>
      <c r="N129" s="65"/>
      <c r="O129" s="66" t="s">
        <v>274</v>
      </c>
      <c r="P129" s="66" t="s">
        <v>532</v>
      </c>
    </row>
    <row r="130" spans="1:16" ht="12.75" customHeight="1">
      <c r="A130" s="28" t="str">
        <f t="shared" si="6"/>
        <v> BBS 35 </v>
      </c>
      <c r="B130" s="16" t="str">
        <f t="shared" si="7"/>
        <v>I</v>
      </c>
      <c r="C130" s="28">
        <f t="shared" si="8"/>
        <v>43393.337</v>
      </c>
      <c r="D130" t="str">
        <f t="shared" si="9"/>
        <v>vis</v>
      </c>
      <c r="E130">
        <f>VLOOKUP(C130,Active!C$21:E$945,3,FALSE)</f>
        <v>30307.000595104699</v>
      </c>
      <c r="F130" s="16" t="s">
        <v>241</v>
      </c>
      <c r="G130" t="str">
        <f t="shared" si="10"/>
        <v>43393.337</v>
      </c>
      <c r="H130" s="28">
        <f t="shared" si="11"/>
        <v>30307</v>
      </c>
      <c r="I130" s="64" t="s">
        <v>533</v>
      </c>
      <c r="J130" s="65" t="s">
        <v>534</v>
      </c>
      <c r="K130" s="64">
        <v>30307</v>
      </c>
      <c r="L130" s="64" t="s">
        <v>262</v>
      </c>
      <c r="M130" s="65" t="s">
        <v>273</v>
      </c>
      <c r="N130" s="65"/>
      <c r="O130" s="66" t="s">
        <v>274</v>
      </c>
      <c r="P130" s="66" t="s">
        <v>532</v>
      </c>
    </row>
    <row r="131" spans="1:16" ht="12.75" customHeight="1">
      <c r="A131" s="28" t="str">
        <f t="shared" si="6"/>
        <v> BBS 35 </v>
      </c>
      <c r="B131" s="16" t="str">
        <f t="shared" si="7"/>
        <v>I</v>
      </c>
      <c r="C131" s="28">
        <f t="shared" si="8"/>
        <v>43394.321000000004</v>
      </c>
      <c r="D131" t="str">
        <f t="shared" si="9"/>
        <v>vis</v>
      </c>
      <c r="E131">
        <f>VLOOKUP(C131,Active!C$21:E$945,3,FALSE)</f>
        <v>30312.003867570325</v>
      </c>
      <c r="F131" s="16" t="s">
        <v>241</v>
      </c>
      <c r="G131" t="str">
        <f t="shared" si="10"/>
        <v>43394.321</v>
      </c>
      <c r="H131" s="28">
        <f t="shared" si="11"/>
        <v>30312</v>
      </c>
      <c r="I131" s="64" t="s">
        <v>535</v>
      </c>
      <c r="J131" s="65" t="s">
        <v>536</v>
      </c>
      <c r="K131" s="64">
        <v>30312</v>
      </c>
      <c r="L131" s="64" t="s">
        <v>278</v>
      </c>
      <c r="M131" s="65" t="s">
        <v>273</v>
      </c>
      <c r="N131" s="65"/>
      <c r="O131" s="66" t="s">
        <v>274</v>
      </c>
      <c r="P131" s="66" t="s">
        <v>532</v>
      </c>
    </row>
    <row r="132" spans="1:16" ht="12.75" customHeight="1">
      <c r="A132" s="28" t="str">
        <f t="shared" si="6"/>
        <v> BBS 35 </v>
      </c>
      <c r="B132" s="16" t="str">
        <f t="shared" si="7"/>
        <v>I</v>
      </c>
      <c r="C132" s="28">
        <f t="shared" si="8"/>
        <v>43420.281999999999</v>
      </c>
      <c r="D132" t="str">
        <f t="shared" si="9"/>
        <v>vis</v>
      </c>
      <c r="E132">
        <f>VLOOKUP(C132,Active!C$21:E$945,3,FALSE)</f>
        <v>30444.005855862648</v>
      </c>
      <c r="F132" s="16" t="s">
        <v>241</v>
      </c>
      <c r="G132" t="str">
        <f t="shared" si="10"/>
        <v>43420.282</v>
      </c>
      <c r="H132" s="28">
        <f t="shared" si="11"/>
        <v>30444</v>
      </c>
      <c r="I132" s="64" t="s">
        <v>537</v>
      </c>
      <c r="J132" s="65" t="s">
        <v>538</v>
      </c>
      <c r="K132" s="64">
        <v>30444</v>
      </c>
      <c r="L132" s="64" t="s">
        <v>278</v>
      </c>
      <c r="M132" s="65" t="s">
        <v>273</v>
      </c>
      <c r="N132" s="65"/>
      <c r="O132" s="66" t="s">
        <v>274</v>
      </c>
      <c r="P132" s="66" t="s">
        <v>532</v>
      </c>
    </row>
    <row r="133" spans="1:16" ht="12.75" customHeight="1">
      <c r="A133" s="28" t="str">
        <f t="shared" si="6"/>
        <v> BBS 37 </v>
      </c>
      <c r="B133" s="16" t="str">
        <f t="shared" si="7"/>
        <v>I</v>
      </c>
      <c r="C133" s="28">
        <f t="shared" si="8"/>
        <v>43575.650999999998</v>
      </c>
      <c r="D133" t="str">
        <f t="shared" si="9"/>
        <v>vis</v>
      </c>
      <c r="E133">
        <f>VLOOKUP(C133,Active!C$21:E$945,3,FALSE)</f>
        <v>31233.999188900387</v>
      </c>
      <c r="F133" s="16" t="s">
        <v>241</v>
      </c>
      <c r="G133" t="str">
        <f t="shared" si="10"/>
        <v>43575.651</v>
      </c>
      <c r="H133" s="28">
        <f t="shared" si="11"/>
        <v>31234</v>
      </c>
      <c r="I133" s="64" t="s">
        <v>539</v>
      </c>
      <c r="J133" s="65" t="s">
        <v>540</v>
      </c>
      <c r="K133" s="64">
        <v>31234</v>
      </c>
      <c r="L133" s="64" t="s">
        <v>310</v>
      </c>
      <c r="M133" s="65" t="s">
        <v>273</v>
      </c>
      <c r="N133" s="65"/>
      <c r="O133" s="66" t="s">
        <v>274</v>
      </c>
      <c r="P133" s="66" t="s">
        <v>96</v>
      </c>
    </row>
    <row r="134" spans="1:16" ht="12.75" customHeight="1">
      <c r="A134" s="28" t="str">
        <f t="shared" si="6"/>
        <v> BBS 37 </v>
      </c>
      <c r="B134" s="16" t="str">
        <f t="shared" si="7"/>
        <v>I</v>
      </c>
      <c r="C134" s="28">
        <f t="shared" si="8"/>
        <v>43581.553</v>
      </c>
      <c r="D134" t="str">
        <f t="shared" si="9"/>
        <v>vis</v>
      </c>
      <c r="E134">
        <f>VLOOKUP(C134,Active!C$21:E$945,3,FALSE)</f>
        <v>31264.00865444107</v>
      </c>
      <c r="F134" s="16" t="s">
        <v>241</v>
      </c>
      <c r="G134" t="str">
        <f t="shared" si="10"/>
        <v>43581.553</v>
      </c>
      <c r="H134" s="28">
        <f t="shared" si="11"/>
        <v>31264</v>
      </c>
      <c r="I134" s="64" t="s">
        <v>541</v>
      </c>
      <c r="J134" s="65" t="s">
        <v>542</v>
      </c>
      <c r="K134" s="64">
        <v>31264</v>
      </c>
      <c r="L134" s="64" t="s">
        <v>283</v>
      </c>
      <c r="M134" s="65" t="s">
        <v>273</v>
      </c>
      <c r="N134" s="65"/>
      <c r="O134" s="66" t="s">
        <v>274</v>
      </c>
      <c r="P134" s="66" t="s">
        <v>96</v>
      </c>
    </row>
    <row r="135" spans="1:16" ht="12.75" customHeight="1">
      <c r="A135" s="28" t="str">
        <f t="shared" si="6"/>
        <v> AOEB 2 </v>
      </c>
      <c r="B135" s="16" t="str">
        <f t="shared" si="7"/>
        <v>I</v>
      </c>
      <c r="C135" s="28">
        <f t="shared" si="8"/>
        <v>43587.646999999997</v>
      </c>
      <c r="D135" t="str">
        <f t="shared" si="9"/>
        <v>vis</v>
      </c>
      <c r="E135">
        <f>VLOOKUP(C135,Active!C$21:E$945,3,FALSE)</f>
        <v>31294.9943682677</v>
      </c>
      <c r="F135" s="16" t="s">
        <v>241</v>
      </c>
      <c r="G135" t="str">
        <f t="shared" si="10"/>
        <v>43587.647</v>
      </c>
      <c r="H135" s="28">
        <f t="shared" si="11"/>
        <v>31295</v>
      </c>
      <c r="I135" s="64" t="s">
        <v>543</v>
      </c>
      <c r="J135" s="65" t="s">
        <v>544</v>
      </c>
      <c r="K135" s="64">
        <v>31295</v>
      </c>
      <c r="L135" s="64" t="s">
        <v>322</v>
      </c>
      <c r="M135" s="65" t="s">
        <v>273</v>
      </c>
      <c r="N135" s="65"/>
      <c r="O135" s="66" t="s">
        <v>496</v>
      </c>
      <c r="P135" s="66" t="s">
        <v>88</v>
      </c>
    </row>
    <row r="136" spans="1:16" ht="12.75" customHeight="1">
      <c r="A136" s="28" t="str">
        <f t="shared" si="6"/>
        <v>IBVS 1468 </v>
      </c>
      <c r="B136" s="16" t="str">
        <f t="shared" si="7"/>
        <v>I</v>
      </c>
      <c r="C136" s="28">
        <f t="shared" si="8"/>
        <v>43656.678399999997</v>
      </c>
      <c r="D136" t="str">
        <f t="shared" si="9"/>
        <v>vis</v>
      </c>
      <c r="E136">
        <f>VLOOKUP(C136,Active!C$21:E$945,3,FALSE)</f>
        <v>31645.993253310804</v>
      </c>
      <c r="F136" s="16" t="s">
        <v>241</v>
      </c>
      <c r="G136" t="str">
        <f t="shared" si="10"/>
        <v>43656.6784</v>
      </c>
      <c r="H136" s="28">
        <f t="shared" si="11"/>
        <v>31646</v>
      </c>
      <c r="I136" s="64" t="s">
        <v>545</v>
      </c>
      <c r="J136" s="65" t="s">
        <v>546</v>
      </c>
      <c r="K136" s="64">
        <v>31646</v>
      </c>
      <c r="L136" s="64" t="s">
        <v>547</v>
      </c>
      <c r="M136" s="65" t="s">
        <v>430</v>
      </c>
      <c r="N136" s="65" t="s">
        <v>431</v>
      </c>
      <c r="O136" s="66" t="s">
        <v>548</v>
      </c>
      <c r="P136" s="67" t="s">
        <v>549</v>
      </c>
    </row>
    <row r="137" spans="1:16" ht="12.75" customHeight="1">
      <c r="A137" s="28" t="str">
        <f t="shared" si="6"/>
        <v> BBS 37 </v>
      </c>
      <c r="B137" s="16" t="str">
        <f t="shared" si="7"/>
        <v>I</v>
      </c>
      <c r="C137" s="28">
        <f t="shared" si="8"/>
        <v>43663.563000000002</v>
      </c>
      <c r="D137" t="str">
        <f t="shared" si="9"/>
        <v>vis</v>
      </c>
      <c r="E137">
        <f>VLOOKUP(C137,Active!C$21:E$945,3,FALSE)</f>
        <v>31680.998872840024</v>
      </c>
      <c r="F137" s="16" t="s">
        <v>241</v>
      </c>
      <c r="G137" t="str">
        <f t="shared" si="10"/>
        <v>43663.563</v>
      </c>
      <c r="H137" s="28">
        <f t="shared" si="11"/>
        <v>31681</v>
      </c>
      <c r="I137" s="64" t="s">
        <v>550</v>
      </c>
      <c r="J137" s="65" t="s">
        <v>551</v>
      </c>
      <c r="K137" s="64">
        <v>31681</v>
      </c>
      <c r="L137" s="64" t="s">
        <v>310</v>
      </c>
      <c r="M137" s="65" t="s">
        <v>273</v>
      </c>
      <c r="N137" s="65"/>
      <c r="O137" s="66" t="s">
        <v>274</v>
      </c>
      <c r="P137" s="66" t="s">
        <v>96</v>
      </c>
    </row>
    <row r="138" spans="1:16" ht="12.75" customHeight="1">
      <c r="A138" s="28" t="str">
        <f t="shared" si="6"/>
        <v> BBS 37 </v>
      </c>
      <c r="B138" s="16" t="str">
        <f t="shared" si="7"/>
        <v>I</v>
      </c>
      <c r="C138" s="28">
        <f t="shared" si="8"/>
        <v>43671.43</v>
      </c>
      <c r="D138" t="str">
        <f t="shared" si="9"/>
        <v>vis</v>
      </c>
      <c r="E138">
        <f>VLOOKUP(C138,Active!C$21:E$945,3,FALSE)</f>
        <v>31720.999629432437</v>
      </c>
      <c r="F138" s="16" t="s">
        <v>241</v>
      </c>
      <c r="G138" t="str">
        <f t="shared" si="10"/>
        <v>43671.430</v>
      </c>
      <c r="H138" s="28">
        <f t="shared" si="11"/>
        <v>31721</v>
      </c>
      <c r="I138" s="64" t="s">
        <v>552</v>
      </c>
      <c r="J138" s="65" t="s">
        <v>553</v>
      </c>
      <c r="K138" s="64">
        <v>31721</v>
      </c>
      <c r="L138" s="64" t="s">
        <v>310</v>
      </c>
      <c r="M138" s="65" t="s">
        <v>273</v>
      </c>
      <c r="N138" s="65"/>
      <c r="O138" s="66" t="s">
        <v>274</v>
      </c>
      <c r="P138" s="66" t="s">
        <v>96</v>
      </c>
    </row>
    <row r="139" spans="1:16" ht="12.75" customHeight="1">
      <c r="A139" s="28" t="str">
        <f t="shared" ref="A139:A202" si="12">P139</f>
        <v> BBS 37 </v>
      </c>
      <c r="B139" s="16" t="str">
        <f t="shared" ref="B139:B202" si="13">IF(H139=INT(H139),"I","II")</f>
        <v>I</v>
      </c>
      <c r="C139" s="28">
        <f t="shared" ref="C139:C202" si="14">1*G139</f>
        <v>43673.396000000001</v>
      </c>
      <c r="D139" t="str">
        <f t="shared" ref="D139:D202" si="15">VLOOKUP(F139,I$1:J$5,2,FALSE)</f>
        <v>vis</v>
      </c>
      <c r="E139">
        <f>VLOOKUP(C139,Active!C$21:E$945,3,FALSE)</f>
        <v>31730.996005110679</v>
      </c>
      <c r="F139" s="16" t="s">
        <v>241</v>
      </c>
      <c r="G139" t="str">
        <f t="shared" ref="G139:G202" si="16">MID(I139,3,LEN(I139)-3)</f>
        <v>43673.396</v>
      </c>
      <c r="H139" s="28">
        <f t="shared" ref="H139:H202" si="17">1*K139</f>
        <v>31731</v>
      </c>
      <c r="I139" s="64" t="s">
        <v>554</v>
      </c>
      <c r="J139" s="65" t="s">
        <v>555</v>
      </c>
      <c r="K139" s="64">
        <v>31731</v>
      </c>
      <c r="L139" s="64" t="s">
        <v>322</v>
      </c>
      <c r="M139" s="65" t="s">
        <v>273</v>
      </c>
      <c r="N139" s="65"/>
      <c r="O139" s="66" t="s">
        <v>274</v>
      </c>
      <c r="P139" s="66" t="s">
        <v>96</v>
      </c>
    </row>
    <row r="140" spans="1:16" ht="12.75" customHeight="1">
      <c r="A140" s="28" t="str">
        <f t="shared" si="12"/>
        <v> BBS 38 </v>
      </c>
      <c r="B140" s="16" t="str">
        <f t="shared" si="13"/>
        <v>I</v>
      </c>
      <c r="C140" s="28">
        <f t="shared" si="14"/>
        <v>43703.489000000001</v>
      </c>
      <c r="D140" t="str">
        <f t="shared" si="15"/>
        <v>vis</v>
      </c>
      <c r="E140">
        <f>VLOOKUP(C140,Active!C$21:E$945,3,FALSE)</f>
        <v>31884.007670057388</v>
      </c>
      <c r="F140" s="16" t="s">
        <v>241</v>
      </c>
      <c r="G140" t="str">
        <f t="shared" si="16"/>
        <v>43703.489</v>
      </c>
      <c r="H140" s="28">
        <f t="shared" si="17"/>
        <v>31884</v>
      </c>
      <c r="I140" s="64" t="s">
        <v>556</v>
      </c>
      <c r="J140" s="65" t="s">
        <v>557</v>
      </c>
      <c r="K140" s="64">
        <v>31884</v>
      </c>
      <c r="L140" s="64" t="s">
        <v>283</v>
      </c>
      <c r="M140" s="65" t="s">
        <v>273</v>
      </c>
      <c r="N140" s="65"/>
      <c r="O140" s="66" t="s">
        <v>274</v>
      </c>
      <c r="P140" s="66" t="s">
        <v>558</v>
      </c>
    </row>
    <row r="141" spans="1:16" ht="12.75" customHeight="1">
      <c r="A141" s="28" t="str">
        <f t="shared" si="12"/>
        <v> BBS 39 </v>
      </c>
      <c r="B141" s="16" t="str">
        <f t="shared" si="13"/>
        <v>I</v>
      </c>
      <c r="C141" s="28">
        <f t="shared" si="14"/>
        <v>43755.409</v>
      </c>
      <c r="D141" t="str">
        <f t="shared" si="15"/>
        <v>vis</v>
      </c>
      <c r="E141">
        <f>VLOOKUP(C141,Active!C$21:E$945,3,FALSE)</f>
        <v>32148.001477389087</v>
      </c>
      <c r="F141" s="16" t="s">
        <v>241</v>
      </c>
      <c r="G141" t="str">
        <f t="shared" si="16"/>
        <v>43755.409</v>
      </c>
      <c r="H141" s="28">
        <f t="shared" si="17"/>
        <v>32148</v>
      </c>
      <c r="I141" s="64" t="s">
        <v>559</v>
      </c>
      <c r="J141" s="65" t="s">
        <v>560</v>
      </c>
      <c r="K141" s="64">
        <v>32148</v>
      </c>
      <c r="L141" s="64" t="s">
        <v>262</v>
      </c>
      <c r="M141" s="65" t="s">
        <v>273</v>
      </c>
      <c r="N141" s="65"/>
      <c r="O141" s="66" t="s">
        <v>385</v>
      </c>
      <c r="P141" s="66" t="s">
        <v>561</v>
      </c>
    </row>
    <row r="142" spans="1:16" ht="12.75" customHeight="1">
      <c r="A142" s="28" t="str">
        <f t="shared" si="12"/>
        <v> AOEB 2 </v>
      </c>
      <c r="B142" s="16" t="str">
        <f t="shared" si="13"/>
        <v>I</v>
      </c>
      <c r="C142" s="28">
        <f t="shared" si="14"/>
        <v>43820.9</v>
      </c>
      <c r="D142" t="str">
        <f t="shared" si="15"/>
        <v>vis</v>
      </c>
      <c r="E142">
        <f>VLOOKUP(C142,Active!C$21:E$945,3,FALSE)</f>
        <v>32480.998750808987</v>
      </c>
      <c r="F142" s="16" t="s">
        <v>241</v>
      </c>
      <c r="G142" t="str">
        <f t="shared" si="16"/>
        <v>43820.900</v>
      </c>
      <c r="H142" s="28">
        <f t="shared" si="17"/>
        <v>32481</v>
      </c>
      <c r="I142" s="64" t="s">
        <v>562</v>
      </c>
      <c r="J142" s="65" t="s">
        <v>563</v>
      </c>
      <c r="K142" s="64">
        <v>32481</v>
      </c>
      <c r="L142" s="64" t="s">
        <v>310</v>
      </c>
      <c r="M142" s="65" t="s">
        <v>273</v>
      </c>
      <c r="N142" s="65"/>
      <c r="O142" s="66" t="s">
        <v>496</v>
      </c>
      <c r="P142" s="66" t="s">
        <v>88</v>
      </c>
    </row>
    <row r="143" spans="1:16" ht="12.75" customHeight="1">
      <c r="A143" s="28" t="str">
        <f t="shared" si="12"/>
        <v> BBS 41 </v>
      </c>
      <c r="B143" s="16" t="str">
        <f t="shared" si="13"/>
        <v>I</v>
      </c>
      <c r="C143" s="28">
        <f t="shared" si="14"/>
        <v>43852.563000000002</v>
      </c>
      <c r="D143" t="str">
        <f t="shared" si="15"/>
        <v>vis</v>
      </c>
      <c r="E143">
        <f>VLOOKUP(C143,Active!C$21:E$945,3,FALSE)</f>
        <v>32641.993279344115</v>
      </c>
      <c r="F143" s="16" t="s">
        <v>241</v>
      </c>
      <c r="G143" t="str">
        <f t="shared" si="16"/>
        <v>43852.563</v>
      </c>
      <c r="H143" s="28">
        <f t="shared" si="17"/>
        <v>32642</v>
      </c>
      <c r="I143" s="64" t="s">
        <v>564</v>
      </c>
      <c r="J143" s="65" t="s">
        <v>565</v>
      </c>
      <c r="K143" s="64">
        <v>32642</v>
      </c>
      <c r="L143" s="64" t="s">
        <v>322</v>
      </c>
      <c r="M143" s="65" t="s">
        <v>273</v>
      </c>
      <c r="N143" s="65"/>
      <c r="O143" s="66" t="s">
        <v>274</v>
      </c>
      <c r="P143" s="66" t="s">
        <v>566</v>
      </c>
    </row>
    <row r="144" spans="1:16" ht="12.75" customHeight="1">
      <c r="A144" s="28" t="str">
        <f t="shared" si="12"/>
        <v> BBS 41 </v>
      </c>
      <c r="B144" s="16" t="str">
        <f t="shared" si="13"/>
        <v>I</v>
      </c>
      <c r="C144" s="28">
        <f t="shared" si="14"/>
        <v>43888.555</v>
      </c>
      <c r="D144" t="str">
        <f t="shared" si="15"/>
        <v>vis</v>
      </c>
      <c r="E144">
        <f>VLOOKUP(C144,Active!C$21:E$945,3,FALSE)</f>
        <v>32824.99915595202</v>
      </c>
      <c r="F144" s="16" t="s">
        <v>241</v>
      </c>
      <c r="G144" t="str">
        <f t="shared" si="16"/>
        <v>43888.555</v>
      </c>
      <c r="H144" s="28">
        <f t="shared" si="17"/>
        <v>32825</v>
      </c>
      <c r="I144" s="64" t="s">
        <v>567</v>
      </c>
      <c r="J144" s="65" t="s">
        <v>568</v>
      </c>
      <c r="K144" s="64">
        <v>32825</v>
      </c>
      <c r="L144" s="64" t="s">
        <v>310</v>
      </c>
      <c r="M144" s="65" t="s">
        <v>273</v>
      </c>
      <c r="N144" s="65"/>
      <c r="O144" s="66" t="s">
        <v>274</v>
      </c>
      <c r="P144" s="66" t="s">
        <v>566</v>
      </c>
    </row>
    <row r="145" spans="1:16" ht="12.75" customHeight="1">
      <c r="A145" s="28" t="str">
        <f t="shared" si="12"/>
        <v> BBS 42 </v>
      </c>
      <c r="B145" s="16" t="str">
        <f t="shared" si="13"/>
        <v>I</v>
      </c>
      <c r="C145" s="28">
        <f t="shared" si="14"/>
        <v>43917.663</v>
      </c>
      <c r="D145" t="str">
        <f t="shared" si="15"/>
        <v>vis</v>
      </c>
      <c r="E145">
        <f>VLOOKUP(C145,Active!C$21:E$945,3,FALSE)</f>
        <v>32973.002463806632</v>
      </c>
      <c r="F145" s="16" t="s">
        <v>241</v>
      </c>
      <c r="G145" t="str">
        <f t="shared" si="16"/>
        <v>43917.663</v>
      </c>
      <c r="H145" s="28">
        <f t="shared" si="17"/>
        <v>32973</v>
      </c>
      <c r="I145" s="64" t="s">
        <v>569</v>
      </c>
      <c r="J145" s="65" t="s">
        <v>570</v>
      </c>
      <c r="K145" s="64">
        <v>32973</v>
      </c>
      <c r="L145" s="64" t="s">
        <v>262</v>
      </c>
      <c r="M145" s="65" t="s">
        <v>273</v>
      </c>
      <c r="N145" s="65"/>
      <c r="O145" s="66" t="s">
        <v>274</v>
      </c>
      <c r="P145" s="66" t="s">
        <v>571</v>
      </c>
    </row>
    <row r="146" spans="1:16" ht="12.75" customHeight="1">
      <c r="A146" s="28" t="str">
        <f t="shared" si="12"/>
        <v> BBS 42 </v>
      </c>
      <c r="B146" s="16" t="str">
        <f t="shared" si="13"/>
        <v>I</v>
      </c>
      <c r="C146" s="28">
        <f t="shared" si="14"/>
        <v>43918.642999999996</v>
      </c>
      <c r="D146" t="str">
        <f t="shared" si="15"/>
        <v>vis</v>
      </c>
      <c r="E146">
        <f>VLOOKUP(C146,Active!C$21:E$945,3,FALSE)</f>
        <v>32977.985397766257</v>
      </c>
      <c r="F146" s="16" t="s">
        <v>241</v>
      </c>
      <c r="G146" t="str">
        <f t="shared" si="16"/>
        <v>43918.643</v>
      </c>
      <c r="H146" s="28">
        <f t="shared" si="17"/>
        <v>32978</v>
      </c>
      <c r="I146" s="64" t="s">
        <v>572</v>
      </c>
      <c r="J146" s="65" t="s">
        <v>573</v>
      </c>
      <c r="K146" s="64">
        <v>32978</v>
      </c>
      <c r="L146" s="64" t="s">
        <v>266</v>
      </c>
      <c r="M146" s="65" t="s">
        <v>273</v>
      </c>
      <c r="N146" s="65"/>
      <c r="O146" s="66" t="s">
        <v>274</v>
      </c>
      <c r="P146" s="66" t="s">
        <v>571</v>
      </c>
    </row>
    <row r="147" spans="1:16" ht="12.75" customHeight="1">
      <c r="A147" s="28" t="str">
        <f t="shared" si="12"/>
        <v> BBS 42 </v>
      </c>
      <c r="B147" s="16" t="str">
        <f t="shared" si="13"/>
        <v>I</v>
      </c>
      <c r="C147" s="28">
        <f t="shared" si="14"/>
        <v>43920.612000000001</v>
      </c>
      <c r="D147" t="str">
        <f t="shared" si="15"/>
        <v>vis</v>
      </c>
      <c r="E147">
        <f>VLOOKUP(C147,Active!C$21:E$945,3,FALSE)</f>
        <v>32987.997027323989</v>
      </c>
      <c r="F147" s="16" t="s">
        <v>241</v>
      </c>
      <c r="G147" t="str">
        <f t="shared" si="16"/>
        <v>43920.612</v>
      </c>
      <c r="H147" s="28">
        <f t="shared" si="17"/>
        <v>32988</v>
      </c>
      <c r="I147" s="64" t="s">
        <v>574</v>
      </c>
      <c r="J147" s="65" t="s">
        <v>575</v>
      </c>
      <c r="K147" s="64">
        <v>32988</v>
      </c>
      <c r="L147" s="64" t="s">
        <v>322</v>
      </c>
      <c r="M147" s="65" t="s">
        <v>273</v>
      </c>
      <c r="N147" s="65"/>
      <c r="O147" s="66" t="s">
        <v>274</v>
      </c>
      <c r="P147" s="66" t="s">
        <v>571</v>
      </c>
    </row>
    <row r="148" spans="1:16" ht="12.75" customHeight="1">
      <c r="A148" s="28" t="str">
        <f t="shared" si="12"/>
        <v> BBS 42 </v>
      </c>
      <c r="B148" s="16" t="str">
        <f t="shared" si="13"/>
        <v>I</v>
      </c>
      <c r="C148" s="28">
        <f t="shared" si="14"/>
        <v>43929.461000000003</v>
      </c>
      <c r="D148" t="str">
        <f t="shared" si="15"/>
        <v>vis</v>
      </c>
      <c r="E148">
        <f>VLOOKUP(C148,Active!C$21:E$945,3,FALSE)</f>
        <v>33032.990887129054</v>
      </c>
      <c r="F148" s="16" t="s">
        <v>241</v>
      </c>
      <c r="G148" t="str">
        <f t="shared" si="16"/>
        <v>43929.461</v>
      </c>
      <c r="H148" s="28">
        <f t="shared" si="17"/>
        <v>33033</v>
      </c>
      <c r="I148" s="64" t="s">
        <v>576</v>
      </c>
      <c r="J148" s="65" t="s">
        <v>577</v>
      </c>
      <c r="K148" s="64">
        <v>33033</v>
      </c>
      <c r="L148" s="64" t="s">
        <v>272</v>
      </c>
      <c r="M148" s="65" t="s">
        <v>273</v>
      </c>
      <c r="N148" s="65"/>
      <c r="O148" s="66" t="s">
        <v>274</v>
      </c>
      <c r="P148" s="66" t="s">
        <v>571</v>
      </c>
    </row>
    <row r="149" spans="1:16" ht="12.75" customHeight="1">
      <c r="A149" s="28" t="str">
        <f t="shared" si="12"/>
        <v> BBS 42 </v>
      </c>
      <c r="B149" s="16" t="str">
        <f t="shared" si="13"/>
        <v>I</v>
      </c>
      <c r="C149" s="28">
        <f t="shared" si="14"/>
        <v>43931.428</v>
      </c>
      <c r="D149" t="str">
        <f t="shared" si="15"/>
        <v>vis</v>
      </c>
      <c r="E149">
        <f>VLOOKUP(C149,Active!C$21:E$945,3,FALSE)</f>
        <v>33042.992347433763</v>
      </c>
      <c r="F149" s="16" t="s">
        <v>241</v>
      </c>
      <c r="G149" t="str">
        <f t="shared" si="16"/>
        <v>43931.428</v>
      </c>
      <c r="H149" s="28">
        <f t="shared" si="17"/>
        <v>33043</v>
      </c>
      <c r="I149" s="64" t="s">
        <v>578</v>
      </c>
      <c r="J149" s="65" t="s">
        <v>579</v>
      </c>
      <c r="K149" s="64">
        <v>33043</v>
      </c>
      <c r="L149" s="64" t="s">
        <v>272</v>
      </c>
      <c r="M149" s="65" t="s">
        <v>273</v>
      </c>
      <c r="N149" s="65"/>
      <c r="O149" s="66" t="s">
        <v>274</v>
      </c>
      <c r="P149" s="66" t="s">
        <v>571</v>
      </c>
    </row>
    <row r="150" spans="1:16" ht="12.75" customHeight="1">
      <c r="A150" s="28" t="str">
        <f t="shared" si="12"/>
        <v> BBS 42 </v>
      </c>
      <c r="B150" s="16" t="str">
        <f t="shared" si="13"/>
        <v>I</v>
      </c>
      <c r="C150" s="28">
        <f t="shared" si="14"/>
        <v>43931.428999999996</v>
      </c>
      <c r="D150" t="str">
        <f t="shared" si="15"/>
        <v>vis</v>
      </c>
      <c r="E150">
        <f>VLOOKUP(C150,Active!C$21:E$945,3,FALSE)</f>
        <v>33042.997432060234</v>
      </c>
      <c r="F150" s="16" t="s">
        <v>241</v>
      </c>
      <c r="G150" t="str">
        <f t="shared" si="16"/>
        <v>43931.429</v>
      </c>
      <c r="H150" s="28">
        <f t="shared" si="17"/>
        <v>33043</v>
      </c>
      <c r="I150" s="64" t="s">
        <v>580</v>
      </c>
      <c r="J150" s="65" t="s">
        <v>581</v>
      </c>
      <c r="K150" s="64">
        <v>33043</v>
      </c>
      <c r="L150" s="64" t="s">
        <v>322</v>
      </c>
      <c r="M150" s="65" t="s">
        <v>273</v>
      </c>
      <c r="N150" s="65"/>
      <c r="O150" s="66" t="s">
        <v>582</v>
      </c>
      <c r="P150" s="66" t="s">
        <v>571</v>
      </c>
    </row>
    <row r="151" spans="1:16" ht="12.75" customHeight="1">
      <c r="A151" s="28" t="str">
        <f t="shared" si="12"/>
        <v> BBS 42 </v>
      </c>
      <c r="B151" s="16" t="str">
        <f t="shared" si="13"/>
        <v>I</v>
      </c>
      <c r="C151" s="28">
        <f t="shared" si="14"/>
        <v>43931.430999999997</v>
      </c>
      <c r="D151" t="str">
        <f t="shared" si="15"/>
        <v>vis</v>
      </c>
      <c r="E151">
        <f>VLOOKUP(C151,Active!C$21:E$945,3,FALSE)</f>
        <v>33043.007601313213</v>
      </c>
      <c r="F151" s="16" t="s">
        <v>241</v>
      </c>
      <c r="G151" t="str">
        <f t="shared" si="16"/>
        <v>43931.431</v>
      </c>
      <c r="H151" s="28">
        <f t="shared" si="17"/>
        <v>33043</v>
      </c>
      <c r="I151" s="64" t="s">
        <v>583</v>
      </c>
      <c r="J151" s="65" t="s">
        <v>584</v>
      </c>
      <c r="K151" s="64">
        <v>33043</v>
      </c>
      <c r="L151" s="64" t="s">
        <v>278</v>
      </c>
      <c r="M151" s="65" t="s">
        <v>273</v>
      </c>
      <c r="N151" s="65"/>
      <c r="O151" s="66" t="s">
        <v>385</v>
      </c>
      <c r="P151" s="66" t="s">
        <v>571</v>
      </c>
    </row>
    <row r="152" spans="1:16" ht="12.75" customHeight="1">
      <c r="A152" s="28" t="str">
        <f t="shared" si="12"/>
        <v> AOEB 2 </v>
      </c>
      <c r="B152" s="16" t="str">
        <f t="shared" si="13"/>
        <v>I</v>
      </c>
      <c r="C152" s="28">
        <f t="shared" si="14"/>
        <v>43948.733999999997</v>
      </c>
      <c r="D152" t="str">
        <f t="shared" si="15"/>
        <v>vis</v>
      </c>
      <c r="E152">
        <f>VLOOKUP(C152,Active!C$21:E$945,3,FALSE)</f>
        <v>33130.986893459987</v>
      </c>
      <c r="F152" s="16" t="s">
        <v>241</v>
      </c>
      <c r="G152" t="str">
        <f t="shared" si="16"/>
        <v>43948.734</v>
      </c>
      <c r="H152" s="28">
        <f t="shared" si="17"/>
        <v>33131</v>
      </c>
      <c r="I152" s="64" t="s">
        <v>585</v>
      </c>
      <c r="J152" s="65" t="s">
        <v>586</v>
      </c>
      <c r="K152" s="64">
        <v>33131</v>
      </c>
      <c r="L152" s="64" t="s">
        <v>266</v>
      </c>
      <c r="M152" s="65" t="s">
        <v>273</v>
      </c>
      <c r="N152" s="65"/>
      <c r="O152" s="66" t="s">
        <v>496</v>
      </c>
      <c r="P152" s="66" t="s">
        <v>88</v>
      </c>
    </row>
    <row r="153" spans="1:16" ht="12.75" customHeight="1">
      <c r="A153" s="28" t="str">
        <f t="shared" si="12"/>
        <v> BBS 42 </v>
      </c>
      <c r="B153" s="16" t="str">
        <f t="shared" si="13"/>
        <v>I</v>
      </c>
      <c r="C153" s="28">
        <f t="shared" si="14"/>
        <v>43953.652999999998</v>
      </c>
      <c r="D153" t="str">
        <f t="shared" si="15"/>
        <v>vis</v>
      </c>
      <c r="E153">
        <f>VLOOKUP(C153,Active!C$21:E$945,3,FALSE)</f>
        <v>33155.998171161555</v>
      </c>
      <c r="F153" s="16" t="s">
        <v>241</v>
      </c>
      <c r="G153" t="str">
        <f t="shared" si="16"/>
        <v>43953.653</v>
      </c>
      <c r="H153" s="28">
        <f t="shared" si="17"/>
        <v>33156</v>
      </c>
      <c r="I153" s="64" t="s">
        <v>587</v>
      </c>
      <c r="J153" s="65" t="s">
        <v>588</v>
      </c>
      <c r="K153" s="64">
        <v>33156</v>
      </c>
      <c r="L153" s="64" t="s">
        <v>310</v>
      </c>
      <c r="M153" s="65" t="s">
        <v>273</v>
      </c>
      <c r="N153" s="65"/>
      <c r="O153" s="66" t="s">
        <v>274</v>
      </c>
      <c r="P153" s="66" t="s">
        <v>571</v>
      </c>
    </row>
    <row r="154" spans="1:16" ht="12.75" customHeight="1">
      <c r="A154" s="28" t="str">
        <f t="shared" si="12"/>
        <v> BBS 42 </v>
      </c>
      <c r="B154" s="16" t="str">
        <f t="shared" si="13"/>
        <v>I</v>
      </c>
      <c r="C154" s="28">
        <f t="shared" si="14"/>
        <v>43955.423000000003</v>
      </c>
      <c r="D154" t="str">
        <f t="shared" si="15"/>
        <v>vis</v>
      </c>
      <c r="E154">
        <f>VLOOKUP(C154,Active!C$21:E$945,3,FALSE)</f>
        <v>33164.997960047884</v>
      </c>
      <c r="F154" s="16" t="s">
        <v>241</v>
      </c>
      <c r="G154" t="str">
        <f t="shared" si="16"/>
        <v>43955.423</v>
      </c>
      <c r="H154" s="28">
        <f t="shared" si="17"/>
        <v>33165</v>
      </c>
      <c r="I154" s="64" t="s">
        <v>589</v>
      </c>
      <c r="J154" s="65" t="s">
        <v>590</v>
      </c>
      <c r="K154" s="64">
        <v>33165</v>
      </c>
      <c r="L154" s="64" t="s">
        <v>310</v>
      </c>
      <c r="M154" s="65" t="s">
        <v>273</v>
      </c>
      <c r="N154" s="65"/>
      <c r="O154" s="66" t="s">
        <v>274</v>
      </c>
      <c r="P154" s="66" t="s">
        <v>571</v>
      </c>
    </row>
    <row r="155" spans="1:16" ht="12.75" customHeight="1">
      <c r="A155" s="28" t="str">
        <f t="shared" si="12"/>
        <v> BBS 43 </v>
      </c>
      <c r="B155" s="16" t="str">
        <f t="shared" si="13"/>
        <v>I</v>
      </c>
      <c r="C155" s="28">
        <f t="shared" si="14"/>
        <v>43966.438000000002</v>
      </c>
      <c r="D155" t="str">
        <f t="shared" si="15"/>
        <v>vis</v>
      </c>
      <c r="E155">
        <f>VLOOKUP(C155,Active!C$21:E$945,3,FALSE)</f>
        <v>33221.005120829053</v>
      </c>
      <c r="F155" s="16" t="s">
        <v>241</v>
      </c>
      <c r="G155" t="str">
        <f t="shared" si="16"/>
        <v>43966.438</v>
      </c>
      <c r="H155" s="28">
        <f t="shared" si="17"/>
        <v>33221</v>
      </c>
      <c r="I155" s="64" t="s">
        <v>591</v>
      </c>
      <c r="J155" s="65" t="s">
        <v>592</v>
      </c>
      <c r="K155" s="64">
        <v>33221</v>
      </c>
      <c r="L155" s="64" t="s">
        <v>278</v>
      </c>
      <c r="M155" s="65" t="s">
        <v>273</v>
      </c>
      <c r="N155" s="65"/>
      <c r="O155" s="66" t="s">
        <v>274</v>
      </c>
      <c r="P155" s="66" t="s">
        <v>593</v>
      </c>
    </row>
    <row r="156" spans="1:16" ht="12.75" customHeight="1">
      <c r="A156" s="28" t="str">
        <f t="shared" si="12"/>
        <v> BBS 43 </v>
      </c>
      <c r="B156" s="16" t="str">
        <f t="shared" si="13"/>
        <v>I</v>
      </c>
      <c r="C156" s="28">
        <f t="shared" si="14"/>
        <v>43968.601999999999</v>
      </c>
      <c r="D156" t="str">
        <f t="shared" si="15"/>
        <v>vis</v>
      </c>
      <c r="E156">
        <f>VLOOKUP(C156,Active!C$21:E$945,3,FALSE)</f>
        <v>33232.008252552187</v>
      </c>
      <c r="F156" s="16" t="s">
        <v>241</v>
      </c>
      <c r="G156" t="str">
        <f t="shared" si="16"/>
        <v>43968.602</v>
      </c>
      <c r="H156" s="28">
        <f t="shared" si="17"/>
        <v>33232</v>
      </c>
      <c r="I156" s="64" t="s">
        <v>594</v>
      </c>
      <c r="J156" s="65" t="s">
        <v>595</v>
      </c>
      <c r="K156" s="64">
        <v>33232</v>
      </c>
      <c r="L156" s="64" t="s">
        <v>283</v>
      </c>
      <c r="M156" s="65" t="s">
        <v>273</v>
      </c>
      <c r="N156" s="65"/>
      <c r="O156" s="66" t="s">
        <v>274</v>
      </c>
      <c r="P156" s="66" t="s">
        <v>593</v>
      </c>
    </row>
    <row r="157" spans="1:16" ht="12.75" customHeight="1">
      <c r="A157" s="28" t="str">
        <f t="shared" si="12"/>
        <v> AOEB 2 </v>
      </c>
      <c r="B157" s="16" t="str">
        <f t="shared" si="13"/>
        <v>I</v>
      </c>
      <c r="C157" s="28">
        <f t="shared" si="14"/>
        <v>43970.764999999999</v>
      </c>
      <c r="D157" t="str">
        <f t="shared" si="15"/>
        <v>vis</v>
      </c>
      <c r="E157">
        <f>VLOOKUP(C157,Active!C$21:E$945,3,FALSE)</f>
        <v>33243.006299648849</v>
      </c>
      <c r="F157" s="16" t="s">
        <v>241</v>
      </c>
      <c r="G157" t="str">
        <f t="shared" si="16"/>
        <v>43970.765</v>
      </c>
      <c r="H157" s="28">
        <f t="shared" si="17"/>
        <v>33243</v>
      </c>
      <c r="I157" s="64" t="s">
        <v>596</v>
      </c>
      <c r="J157" s="65" t="s">
        <v>597</v>
      </c>
      <c r="K157" s="64">
        <v>33243</v>
      </c>
      <c r="L157" s="64" t="s">
        <v>278</v>
      </c>
      <c r="M157" s="65" t="s">
        <v>273</v>
      </c>
      <c r="N157" s="65"/>
      <c r="O157" s="66" t="s">
        <v>496</v>
      </c>
      <c r="P157" s="66" t="s">
        <v>88</v>
      </c>
    </row>
    <row r="158" spans="1:16" ht="12.75" customHeight="1">
      <c r="A158" s="28" t="str">
        <f t="shared" si="12"/>
        <v> BBS 43 </v>
      </c>
      <c r="B158" s="16" t="str">
        <f t="shared" si="13"/>
        <v>I</v>
      </c>
      <c r="C158" s="28">
        <f t="shared" si="14"/>
        <v>43977.451000000001</v>
      </c>
      <c r="D158" t="str">
        <f t="shared" si="15"/>
        <v>vis</v>
      </c>
      <c r="E158">
        <f>VLOOKUP(C158,Active!C$21:E$945,3,FALSE)</f>
        <v>33277.002112357251</v>
      </c>
      <c r="F158" s="16" t="s">
        <v>241</v>
      </c>
      <c r="G158" t="str">
        <f t="shared" si="16"/>
        <v>43977.451</v>
      </c>
      <c r="H158" s="28">
        <f t="shared" si="17"/>
        <v>33277</v>
      </c>
      <c r="I158" s="64" t="s">
        <v>598</v>
      </c>
      <c r="J158" s="65" t="s">
        <v>599</v>
      </c>
      <c r="K158" s="64">
        <v>33277</v>
      </c>
      <c r="L158" s="64" t="s">
        <v>262</v>
      </c>
      <c r="M158" s="65" t="s">
        <v>273</v>
      </c>
      <c r="N158" s="65"/>
      <c r="O158" s="66" t="s">
        <v>274</v>
      </c>
      <c r="P158" s="66" t="s">
        <v>593</v>
      </c>
    </row>
    <row r="159" spans="1:16" ht="12.75" customHeight="1">
      <c r="A159" s="28" t="str">
        <f t="shared" si="12"/>
        <v> BBS 43 </v>
      </c>
      <c r="B159" s="16" t="str">
        <f t="shared" si="13"/>
        <v>I</v>
      </c>
      <c r="C159" s="28">
        <f t="shared" si="14"/>
        <v>43979.415000000001</v>
      </c>
      <c r="D159" t="str">
        <f t="shared" si="15"/>
        <v>vis</v>
      </c>
      <c r="E159">
        <f>VLOOKUP(C159,Active!C$21:E$945,3,FALSE)</f>
        <v>33286.988318782511</v>
      </c>
      <c r="F159" s="16" t="s">
        <v>241</v>
      </c>
      <c r="G159" t="str">
        <f t="shared" si="16"/>
        <v>43979.415</v>
      </c>
      <c r="H159" s="28">
        <f t="shared" si="17"/>
        <v>33287</v>
      </c>
      <c r="I159" s="64" t="s">
        <v>600</v>
      </c>
      <c r="J159" s="65" t="s">
        <v>601</v>
      </c>
      <c r="K159" s="64">
        <v>33287</v>
      </c>
      <c r="L159" s="64" t="s">
        <v>272</v>
      </c>
      <c r="M159" s="65" t="s">
        <v>273</v>
      </c>
      <c r="N159" s="65"/>
      <c r="O159" s="66" t="s">
        <v>274</v>
      </c>
      <c r="P159" s="66" t="s">
        <v>593</v>
      </c>
    </row>
    <row r="160" spans="1:16" ht="12.75" customHeight="1">
      <c r="A160" s="28" t="str">
        <f t="shared" si="12"/>
        <v> BBS 43 </v>
      </c>
      <c r="B160" s="16" t="str">
        <f t="shared" si="13"/>
        <v>I</v>
      </c>
      <c r="C160" s="28">
        <f t="shared" si="14"/>
        <v>43983.35</v>
      </c>
      <c r="D160" t="str">
        <f t="shared" si="15"/>
        <v>vis</v>
      </c>
      <c r="E160">
        <f>VLOOKUP(C160,Active!C$21:E$945,3,FALSE)</f>
        <v>33306.996324018444</v>
      </c>
      <c r="F160" s="16" t="s">
        <v>241</v>
      </c>
      <c r="G160" t="str">
        <f t="shared" si="16"/>
        <v>43983.350</v>
      </c>
      <c r="H160" s="28">
        <f t="shared" si="17"/>
        <v>33307</v>
      </c>
      <c r="I160" s="64" t="s">
        <v>602</v>
      </c>
      <c r="J160" s="65" t="s">
        <v>603</v>
      </c>
      <c r="K160" s="64">
        <v>33307</v>
      </c>
      <c r="L160" s="64" t="s">
        <v>322</v>
      </c>
      <c r="M160" s="65" t="s">
        <v>273</v>
      </c>
      <c r="N160" s="65"/>
      <c r="O160" s="66" t="s">
        <v>274</v>
      </c>
      <c r="P160" s="66" t="s">
        <v>593</v>
      </c>
    </row>
    <row r="161" spans="1:16" ht="12.75" customHeight="1">
      <c r="A161" s="28" t="str">
        <f t="shared" si="12"/>
        <v> BBS 43 </v>
      </c>
      <c r="B161" s="16" t="str">
        <f t="shared" si="13"/>
        <v>I</v>
      </c>
      <c r="C161" s="28">
        <f t="shared" si="14"/>
        <v>43988.463000000003</v>
      </c>
      <c r="D161" t="str">
        <f t="shared" si="15"/>
        <v>vis</v>
      </c>
      <c r="E161">
        <f>VLOOKUP(C161,Active!C$21:E$945,3,FALSE)</f>
        <v>33332.994019258971</v>
      </c>
      <c r="F161" s="16" t="s">
        <v>241</v>
      </c>
      <c r="G161" t="str">
        <f t="shared" si="16"/>
        <v>43988.463</v>
      </c>
      <c r="H161" s="28">
        <f t="shared" si="17"/>
        <v>33333</v>
      </c>
      <c r="I161" s="64" t="s">
        <v>604</v>
      </c>
      <c r="J161" s="65" t="s">
        <v>605</v>
      </c>
      <c r="K161" s="64">
        <v>33333</v>
      </c>
      <c r="L161" s="64" t="s">
        <v>322</v>
      </c>
      <c r="M161" s="65" t="s">
        <v>273</v>
      </c>
      <c r="N161" s="65"/>
      <c r="O161" s="66" t="s">
        <v>274</v>
      </c>
      <c r="P161" s="66" t="s">
        <v>593</v>
      </c>
    </row>
    <row r="162" spans="1:16" ht="12.75" customHeight="1">
      <c r="A162" s="28" t="str">
        <f t="shared" si="12"/>
        <v> BBS 43 </v>
      </c>
      <c r="B162" s="16" t="str">
        <f t="shared" si="13"/>
        <v>I</v>
      </c>
      <c r="C162" s="28">
        <f t="shared" si="14"/>
        <v>43992.593999999997</v>
      </c>
      <c r="D162" t="str">
        <f t="shared" si="15"/>
        <v>vis</v>
      </c>
      <c r="E162">
        <f>VLOOKUP(C162,Active!C$21:E$945,3,FALSE)</f>
        <v>33353.998611286814</v>
      </c>
      <c r="F162" s="16" t="s">
        <v>241</v>
      </c>
      <c r="G162" t="str">
        <f t="shared" si="16"/>
        <v>43992.594</v>
      </c>
      <c r="H162" s="28">
        <f t="shared" si="17"/>
        <v>33354</v>
      </c>
      <c r="I162" s="64" t="s">
        <v>606</v>
      </c>
      <c r="J162" s="65" t="s">
        <v>607</v>
      </c>
      <c r="K162" s="64">
        <v>33354</v>
      </c>
      <c r="L162" s="64" t="s">
        <v>310</v>
      </c>
      <c r="M162" s="65" t="s">
        <v>273</v>
      </c>
      <c r="N162" s="65"/>
      <c r="O162" s="66" t="s">
        <v>274</v>
      </c>
      <c r="P162" s="66" t="s">
        <v>593</v>
      </c>
    </row>
    <row r="163" spans="1:16" ht="12.75" customHeight="1">
      <c r="A163" s="28" t="str">
        <f t="shared" si="12"/>
        <v> BBS 43 </v>
      </c>
      <c r="B163" s="16" t="str">
        <f t="shared" si="13"/>
        <v>I</v>
      </c>
      <c r="C163" s="28">
        <f t="shared" si="14"/>
        <v>44019.538</v>
      </c>
      <c r="D163" t="str">
        <f t="shared" si="15"/>
        <v>vis</v>
      </c>
      <c r="E163">
        <f>VLOOKUP(C163,Active!C$21:E$945,3,FALSE)</f>
        <v>33490.998787418292</v>
      </c>
      <c r="F163" s="16" t="s">
        <v>241</v>
      </c>
      <c r="G163" t="str">
        <f t="shared" si="16"/>
        <v>44019.538</v>
      </c>
      <c r="H163" s="28">
        <f t="shared" si="17"/>
        <v>33491</v>
      </c>
      <c r="I163" s="64" t="s">
        <v>608</v>
      </c>
      <c r="J163" s="65" t="s">
        <v>609</v>
      </c>
      <c r="K163" s="64">
        <v>33491</v>
      </c>
      <c r="L163" s="64" t="s">
        <v>310</v>
      </c>
      <c r="M163" s="65" t="s">
        <v>273</v>
      </c>
      <c r="N163" s="65"/>
      <c r="O163" s="66" t="s">
        <v>274</v>
      </c>
      <c r="P163" s="66" t="s">
        <v>593</v>
      </c>
    </row>
    <row r="164" spans="1:16" ht="12.75" customHeight="1">
      <c r="A164" s="28" t="str">
        <f t="shared" si="12"/>
        <v> BBS 43 </v>
      </c>
      <c r="B164" s="16" t="str">
        <f t="shared" si="13"/>
        <v>I</v>
      </c>
      <c r="C164" s="28">
        <f t="shared" si="14"/>
        <v>44022.487999999998</v>
      </c>
      <c r="D164" t="str">
        <f t="shared" si="15"/>
        <v>vis</v>
      </c>
      <c r="E164">
        <f>VLOOKUP(C164,Active!C$21:E$945,3,FALSE)</f>
        <v>33505.998435562127</v>
      </c>
      <c r="F164" s="16" t="s">
        <v>241</v>
      </c>
      <c r="G164" t="str">
        <f t="shared" si="16"/>
        <v>44022.488</v>
      </c>
      <c r="H164" s="28">
        <f t="shared" si="17"/>
        <v>33506</v>
      </c>
      <c r="I164" s="64" t="s">
        <v>610</v>
      </c>
      <c r="J164" s="65" t="s">
        <v>611</v>
      </c>
      <c r="K164" s="64">
        <v>33506</v>
      </c>
      <c r="L164" s="64" t="s">
        <v>310</v>
      </c>
      <c r="M164" s="65" t="s">
        <v>273</v>
      </c>
      <c r="N164" s="65"/>
      <c r="O164" s="66" t="s">
        <v>274</v>
      </c>
      <c r="P164" s="66" t="s">
        <v>593</v>
      </c>
    </row>
    <row r="165" spans="1:16" ht="12.75" customHeight="1">
      <c r="A165" s="28" t="str">
        <f t="shared" si="12"/>
        <v> BBS 43 </v>
      </c>
      <c r="B165" s="16" t="str">
        <f t="shared" si="13"/>
        <v>I</v>
      </c>
      <c r="C165" s="28">
        <f t="shared" si="14"/>
        <v>44023.472000000002</v>
      </c>
      <c r="D165" t="str">
        <f t="shared" si="15"/>
        <v>vis</v>
      </c>
      <c r="E165">
        <f>VLOOKUP(C165,Active!C$21:E$945,3,FALSE)</f>
        <v>33511.001708027754</v>
      </c>
      <c r="F165" s="16" t="s">
        <v>241</v>
      </c>
      <c r="G165" t="str">
        <f t="shared" si="16"/>
        <v>44023.472</v>
      </c>
      <c r="H165" s="28">
        <f t="shared" si="17"/>
        <v>33511</v>
      </c>
      <c r="I165" s="64" t="s">
        <v>612</v>
      </c>
      <c r="J165" s="65" t="s">
        <v>613</v>
      </c>
      <c r="K165" s="64">
        <v>33511</v>
      </c>
      <c r="L165" s="64" t="s">
        <v>262</v>
      </c>
      <c r="M165" s="65" t="s">
        <v>273</v>
      </c>
      <c r="N165" s="65"/>
      <c r="O165" s="66" t="s">
        <v>274</v>
      </c>
      <c r="P165" s="66" t="s">
        <v>593</v>
      </c>
    </row>
    <row r="166" spans="1:16" ht="12.75" customHeight="1">
      <c r="A166" s="28" t="str">
        <f t="shared" si="12"/>
        <v> BBS 44 </v>
      </c>
      <c r="B166" s="16" t="str">
        <f t="shared" si="13"/>
        <v>I</v>
      </c>
      <c r="C166" s="28">
        <f t="shared" si="14"/>
        <v>44036.453999999998</v>
      </c>
      <c r="D166" t="str">
        <f t="shared" si="15"/>
        <v>vis</v>
      </c>
      <c r="E166">
        <f>VLOOKUP(C166,Active!C$21:E$945,3,FALSE)</f>
        <v>33577.01032911364</v>
      </c>
      <c r="F166" s="16" t="s">
        <v>241</v>
      </c>
      <c r="G166" t="str">
        <f t="shared" si="16"/>
        <v>44036.454</v>
      </c>
      <c r="H166" s="28">
        <f t="shared" si="17"/>
        <v>33577</v>
      </c>
      <c r="I166" s="64" t="s">
        <v>614</v>
      </c>
      <c r="J166" s="65" t="s">
        <v>615</v>
      </c>
      <c r="K166" s="64">
        <v>33577</v>
      </c>
      <c r="L166" s="64" t="s">
        <v>283</v>
      </c>
      <c r="M166" s="65" t="s">
        <v>273</v>
      </c>
      <c r="N166" s="65"/>
      <c r="O166" s="66" t="s">
        <v>274</v>
      </c>
      <c r="P166" s="66" t="s">
        <v>616</v>
      </c>
    </row>
    <row r="167" spans="1:16" ht="12.75" customHeight="1">
      <c r="A167" s="28" t="str">
        <f t="shared" si="12"/>
        <v> BBS 44 </v>
      </c>
      <c r="B167" s="16" t="str">
        <f t="shared" si="13"/>
        <v>I</v>
      </c>
      <c r="C167" s="28">
        <f t="shared" si="14"/>
        <v>44039.4</v>
      </c>
      <c r="D167" t="str">
        <f t="shared" si="15"/>
        <v>vis</v>
      </c>
      <c r="E167">
        <f>VLOOKUP(C167,Active!C$21:E$945,3,FALSE)</f>
        <v>33591.989638751547</v>
      </c>
      <c r="F167" s="16" t="s">
        <v>241</v>
      </c>
      <c r="G167" t="str">
        <f t="shared" si="16"/>
        <v>44039.400</v>
      </c>
      <c r="H167" s="28">
        <f t="shared" si="17"/>
        <v>33592</v>
      </c>
      <c r="I167" s="64" t="s">
        <v>617</v>
      </c>
      <c r="J167" s="65" t="s">
        <v>618</v>
      </c>
      <c r="K167" s="64">
        <v>33592</v>
      </c>
      <c r="L167" s="64" t="s">
        <v>272</v>
      </c>
      <c r="M167" s="65" t="s">
        <v>273</v>
      </c>
      <c r="N167" s="65"/>
      <c r="O167" s="66" t="s">
        <v>274</v>
      </c>
      <c r="P167" s="66" t="s">
        <v>616</v>
      </c>
    </row>
    <row r="168" spans="1:16" ht="12.75" customHeight="1">
      <c r="A168" s="28" t="str">
        <f t="shared" si="12"/>
        <v> BBS 44 </v>
      </c>
      <c r="B168" s="16" t="str">
        <f t="shared" si="13"/>
        <v>I</v>
      </c>
      <c r="C168" s="28">
        <f t="shared" si="14"/>
        <v>44045.498</v>
      </c>
      <c r="D168" t="str">
        <f t="shared" si="15"/>
        <v>vis</v>
      </c>
      <c r="E168">
        <f>VLOOKUP(C168,Active!C$21:E$945,3,FALSE)</f>
        <v>33622.995691084143</v>
      </c>
      <c r="F168" s="16" t="s">
        <v>241</v>
      </c>
      <c r="G168" t="str">
        <f t="shared" si="16"/>
        <v>44045.498</v>
      </c>
      <c r="H168" s="28">
        <f t="shared" si="17"/>
        <v>33623</v>
      </c>
      <c r="I168" s="64" t="s">
        <v>619</v>
      </c>
      <c r="J168" s="65" t="s">
        <v>620</v>
      </c>
      <c r="K168" s="64">
        <v>33623</v>
      </c>
      <c r="L168" s="64" t="s">
        <v>322</v>
      </c>
      <c r="M168" s="65" t="s">
        <v>273</v>
      </c>
      <c r="N168" s="65"/>
      <c r="O168" s="66" t="s">
        <v>274</v>
      </c>
      <c r="P168" s="66" t="s">
        <v>616</v>
      </c>
    </row>
    <row r="169" spans="1:16" ht="12.75" customHeight="1">
      <c r="A169" s="28" t="str">
        <f t="shared" si="12"/>
        <v> BBS 44 </v>
      </c>
      <c r="B169" s="16" t="str">
        <f t="shared" si="13"/>
        <v>I</v>
      </c>
      <c r="C169" s="28">
        <f t="shared" si="14"/>
        <v>44048.447999999997</v>
      </c>
      <c r="D169" t="str">
        <f t="shared" si="15"/>
        <v>vis</v>
      </c>
      <c r="E169">
        <f>VLOOKUP(C169,Active!C$21:E$945,3,FALSE)</f>
        <v>33637.995339227971</v>
      </c>
      <c r="F169" s="16" t="s">
        <v>241</v>
      </c>
      <c r="G169" t="str">
        <f t="shared" si="16"/>
        <v>44048.448</v>
      </c>
      <c r="H169" s="28">
        <f t="shared" si="17"/>
        <v>33638</v>
      </c>
      <c r="I169" s="64" t="s">
        <v>621</v>
      </c>
      <c r="J169" s="65" t="s">
        <v>622</v>
      </c>
      <c r="K169" s="64">
        <v>33638</v>
      </c>
      <c r="L169" s="64" t="s">
        <v>322</v>
      </c>
      <c r="M169" s="65" t="s">
        <v>273</v>
      </c>
      <c r="N169" s="65"/>
      <c r="O169" s="66" t="s">
        <v>274</v>
      </c>
      <c r="P169" s="66" t="s">
        <v>616</v>
      </c>
    </row>
    <row r="170" spans="1:16" ht="12.75" customHeight="1">
      <c r="A170" s="28" t="str">
        <f t="shared" si="12"/>
        <v> BBS 44 </v>
      </c>
      <c r="B170" s="16" t="str">
        <f t="shared" si="13"/>
        <v>I</v>
      </c>
      <c r="C170" s="28">
        <f t="shared" si="14"/>
        <v>44051.398999999998</v>
      </c>
      <c r="D170" t="str">
        <f t="shared" si="15"/>
        <v>vis</v>
      </c>
      <c r="E170">
        <f>VLOOKUP(C170,Active!C$21:E$945,3,FALSE)</f>
        <v>33653.000071998315</v>
      </c>
      <c r="F170" s="16" t="s">
        <v>241</v>
      </c>
      <c r="G170" t="str">
        <f t="shared" si="16"/>
        <v>44051.399</v>
      </c>
      <c r="H170" s="28">
        <f t="shared" si="17"/>
        <v>33653</v>
      </c>
      <c r="I170" s="64" t="s">
        <v>623</v>
      </c>
      <c r="J170" s="65" t="s">
        <v>624</v>
      </c>
      <c r="K170" s="64">
        <v>33653</v>
      </c>
      <c r="L170" s="64" t="s">
        <v>262</v>
      </c>
      <c r="M170" s="65" t="s">
        <v>273</v>
      </c>
      <c r="N170" s="65"/>
      <c r="O170" s="66" t="s">
        <v>274</v>
      </c>
      <c r="P170" s="66" t="s">
        <v>616</v>
      </c>
    </row>
    <row r="171" spans="1:16" ht="12.75" customHeight="1">
      <c r="A171" s="28" t="str">
        <f t="shared" si="12"/>
        <v> BBS 44 </v>
      </c>
      <c r="B171" s="16" t="str">
        <f t="shared" si="13"/>
        <v>I</v>
      </c>
      <c r="C171" s="28">
        <f t="shared" si="14"/>
        <v>44073.425000000003</v>
      </c>
      <c r="D171" t="str">
        <f t="shared" si="15"/>
        <v>vis</v>
      </c>
      <c r="E171">
        <f>VLOOKUP(C171,Active!C$21:E$945,3,FALSE)</f>
        <v>33764.99405505474</v>
      </c>
      <c r="F171" s="16" t="s">
        <v>241</v>
      </c>
      <c r="G171" t="str">
        <f t="shared" si="16"/>
        <v>44073.425</v>
      </c>
      <c r="H171" s="28">
        <f t="shared" si="17"/>
        <v>33765</v>
      </c>
      <c r="I171" s="64" t="s">
        <v>625</v>
      </c>
      <c r="J171" s="65" t="s">
        <v>626</v>
      </c>
      <c r="K171" s="64">
        <v>33765</v>
      </c>
      <c r="L171" s="64" t="s">
        <v>322</v>
      </c>
      <c r="M171" s="65" t="s">
        <v>273</v>
      </c>
      <c r="N171" s="65"/>
      <c r="O171" s="66" t="s">
        <v>274</v>
      </c>
      <c r="P171" s="66" t="s">
        <v>616</v>
      </c>
    </row>
    <row r="172" spans="1:16" ht="12.75" customHeight="1">
      <c r="A172" s="28" t="str">
        <f t="shared" si="12"/>
        <v> BBS 44 </v>
      </c>
      <c r="B172" s="16" t="str">
        <f t="shared" si="13"/>
        <v>I</v>
      </c>
      <c r="C172" s="28">
        <f t="shared" si="14"/>
        <v>44087.39</v>
      </c>
      <c r="D172" t="str">
        <f t="shared" si="15"/>
        <v>vis</v>
      </c>
      <c r="E172">
        <f>VLOOKUP(C172,Active!C$21:E$945,3,FALSE)</f>
        <v>33836.000863979745</v>
      </c>
      <c r="F172" s="16" t="s">
        <v>241</v>
      </c>
      <c r="G172" t="str">
        <f t="shared" si="16"/>
        <v>44087.390</v>
      </c>
      <c r="H172" s="28">
        <f t="shared" si="17"/>
        <v>33836</v>
      </c>
      <c r="I172" s="64" t="s">
        <v>627</v>
      </c>
      <c r="J172" s="65" t="s">
        <v>628</v>
      </c>
      <c r="K172" s="64">
        <v>33836</v>
      </c>
      <c r="L172" s="64" t="s">
        <v>262</v>
      </c>
      <c r="M172" s="65" t="s">
        <v>273</v>
      </c>
      <c r="N172" s="65"/>
      <c r="O172" s="66" t="s">
        <v>274</v>
      </c>
      <c r="P172" s="66" t="s">
        <v>616</v>
      </c>
    </row>
    <row r="173" spans="1:16" ht="12.75" customHeight="1">
      <c r="A173" s="28" t="str">
        <f t="shared" si="12"/>
        <v> BBS 44 </v>
      </c>
      <c r="B173" s="16" t="str">
        <f t="shared" si="13"/>
        <v>I</v>
      </c>
      <c r="C173" s="28">
        <f t="shared" si="14"/>
        <v>44114.332000000002</v>
      </c>
      <c r="D173" t="str">
        <f t="shared" si="15"/>
        <v>vis</v>
      </c>
      <c r="E173">
        <f>VLOOKUP(C173,Active!C$21:E$945,3,FALSE)</f>
        <v>33972.990870858244</v>
      </c>
      <c r="F173" s="16" t="s">
        <v>241</v>
      </c>
      <c r="G173" t="str">
        <f t="shared" si="16"/>
        <v>44114.332</v>
      </c>
      <c r="H173" s="28">
        <f t="shared" si="17"/>
        <v>33973</v>
      </c>
      <c r="I173" s="64" t="s">
        <v>629</v>
      </c>
      <c r="J173" s="65" t="s">
        <v>630</v>
      </c>
      <c r="K173" s="64">
        <v>33973</v>
      </c>
      <c r="L173" s="64" t="s">
        <v>272</v>
      </c>
      <c r="M173" s="65" t="s">
        <v>273</v>
      </c>
      <c r="N173" s="65"/>
      <c r="O173" s="66" t="s">
        <v>274</v>
      </c>
      <c r="P173" s="66" t="s">
        <v>616</v>
      </c>
    </row>
    <row r="174" spans="1:16" ht="12.75" customHeight="1">
      <c r="A174" s="28" t="str">
        <f t="shared" si="12"/>
        <v> BBS 46 </v>
      </c>
      <c r="B174" s="16" t="str">
        <f t="shared" si="13"/>
        <v>I</v>
      </c>
      <c r="C174" s="28">
        <f t="shared" si="14"/>
        <v>44220.733</v>
      </c>
      <c r="D174" t="str">
        <f t="shared" si="15"/>
        <v>vis</v>
      </c>
      <c r="E174">
        <f>VLOOKUP(C174,Active!C$21:E$945,3,FALSE)</f>
        <v>34514.000213961095</v>
      </c>
      <c r="F174" s="16" t="s">
        <v>241</v>
      </c>
      <c r="G174" t="str">
        <f t="shared" si="16"/>
        <v>44220.733</v>
      </c>
      <c r="H174" s="28">
        <f t="shared" si="17"/>
        <v>34514</v>
      </c>
      <c r="I174" s="64" t="s">
        <v>631</v>
      </c>
      <c r="J174" s="65" t="s">
        <v>632</v>
      </c>
      <c r="K174" s="64">
        <v>34514</v>
      </c>
      <c r="L174" s="64" t="s">
        <v>262</v>
      </c>
      <c r="M174" s="65" t="s">
        <v>273</v>
      </c>
      <c r="N174" s="65"/>
      <c r="O174" s="66" t="s">
        <v>274</v>
      </c>
      <c r="P174" s="66" t="s">
        <v>633</v>
      </c>
    </row>
    <row r="175" spans="1:16" ht="12.75" customHeight="1">
      <c r="A175" s="28" t="str">
        <f t="shared" si="12"/>
        <v> AOEB 2 </v>
      </c>
      <c r="B175" s="16" t="str">
        <f t="shared" si="13"/>
        <v>I</v>
      </c>
      <c r="C175" s="28">
        <f t="shared" si="14"/>
        <v>44237.843000000001</v>
      </c>
      <c r="D175" t="str">
        <f t="shared" si="15"/>
        <v>vis</v>
      </c>
      <c r="E175">
        <f>VLOOKUP(C175,Active!C$21:E$945,3,FALSE)</f>
        <v>34600.99817319541</v>
      </c>
      <c r="F175" s="16" t="s">
        <v>241</v>
      </c>
      <c r="G175" t="str">
        <f t="shared" si="16"/>
        <v>44237.843</v>
      </c>
      <c r="H175" s="28">
        <f t="shared" si="17"/>
        <v>34601</v>
      </c>
      <c r="I175" s="64" t="s">
        <v>634</v>
      </c>
      <c r="J175" s="65" t="s">
        <v>635</v>
      </c>
      <c r="K175" s="64">
        <v>34601</v>
      </c>
      <c r="L175" s="64" t="s">
        <v>310</v>
      </c>
      <c r="M175" s="65" t="s">
        <v>273</v>
      </c>
      <c r="N175" s="65"/>
      <c r="O175" s="66" t="s">
        <v>636</v>
      </c>
      <c r="P175" s="66" t="s">
        <v>88</v>
      </c>
    </row>
    <row r="176" spans="1:16" ht="12.75" customHeight="1">
      <c r="A176" s="28" t="str">
        <f t="shared" si="12"/>
        <v> AOEB 2 </v>
      </c>
      <c r="B176" s="16" t="str">
        <f t="shared" si="13"/>
        <v>I</v>
      </c>
      <c r="C176" s="28">
        <f t="shared" si="14"/>
        <v>44237.843999999997</v>
      </c>
      <c r="D176" t="str">
        <f t="shared" si="15"/>
        <v>vis</v>
      </c>
      <c r="E176">
        <f>VLOOKUP(C176,Active!C$21:E$945,3,FALSE)</f>
        <v>34601.003257821889</v>
      </c>
      <c r="F176" s="16" t="s">
        <v>241</v>
      </c>
      <c r="G176" t="str">
        <f t="shared" si="16"/>
        <v>44237.844</v>
      </c>
      <c r="H176" s="28">
        <f t="shared" si="17"/>
        <v>34601</v>
      </c>
      <c r="I176" s="64" t="s">
        <v>637</v>
      </c>
      <c r="J176" s="65" t="s">
        <v>638</v>
      </c>
      <c r="K176" s="64">
        <v>34601</v>
      </c>
      <c r="L176" s="64" t="s">
        <v>278</v>
      </c>
      <c r="M176" s="65" t="s">
        <v>273</v>
      </c>
      <c r="N176" s="65"/>
      <c r="O176" s="66" t="s">
        <v>639</v>
      </c>
      <c r="P176" s="66" t="s">
        <v>88</v>
      </c>
    </row>
    <row r="177" spans="1:16" ht="12.75" customHeight="1">
      <c r="A177" s="28" t="str">
        <f t="shared" si="12"/>
        <v> BBS 46 </v>
      </c>
      <c r="B177" s="16" t="str">
        <f t="shared" si="13"/>
        <v>I</v>
      </c>
      <c r="C177" s="28">
        <f t="shared" si="14"/>
        <v>44277.572</v>
      </c>
      <c r="D177" t="str">
        <f t="shared" si="15"/>
        <v>vis</v>
      </c>
      <c r="E177">
        <f>VLOOKUP(C177,Active!C$21:E$945,3,FALSE)</f>
        <v>34803.005298994358</v>
      </c>
      <c r="F177" s="16" t="s">
        <v>241</v>
      </c>
      <c r="G177" t="str">
        <f t="shared" si="16"/>
        <v>44277.572</v>
      </c>
      <c r="H177" s="28">
        <f t="shared" si="17"/>
        <v>34803</v>
      </c>
      <c r="I177" s="64" t="s">
        <v>640</v>
      </c>
      <c r="J177" s="65" t="s">
        <v>641</v>
      </c>
      <c r="K177" s="64">
        <v>34803</v>
      </c>
      <c r="L177" s="64" t="s">
        <v>278</v>
      </c>
      <c r="M177" s="65" t="s">
        <v>273</v>
      </c>
      <c r="N177" s="65"/>
      <c r="O177" s="66" t="s">
        <v>274</v>
      </c>
      <c r="P177" s="66" t="s">
        <v>633</v>
      </c>
    </row>
    <row r="178" spans="1:16" ht="12.75" customHeight="1">
      <c r="A178" s="28" t="str">
        <f t="shared" si="12"/>
        <v> BBS 46 </v>
      </c>
      <c r="B178" s="16" t="str">
        <f t="shared" si="13"/>
        <v>I</v>
      </c>
      <c r="C178" s="28">
        <f t="shared" si="14"/>
        <v>44281.504000000001</v>
      </c>
      <c r="D178" t="str">
        <f t="shared" si="15"/>
        <v>vis</v>
      </c>
      <c r="E178">
        <f>VLOOKUP(C178,Active!C$21:E$945,3,FALSE)</f>
        <v>34822.998050350841</v>
      </c>
      <c r="F178" s="16" t="s">
        <v>241</v>
      </c>
      <c r="G178" t="str">
        <f t="shared" si="16"/>
        <v>44281.504</v>
      </c>
      <c r="H178" s="28">
        <f t="shared" si="17"/>
        <v>34823</v>
      </c>
      <c r="I178" s="64" t="s">
        <v>642</v>
      </c>
      <c r="J178" s="65" t="s">
        <v>643</v>
      </c>
      <c r="K178" s="64">
        <v>34823</v>
      </c>
      <c r="L178" s="64" t="s">
        <v>310</v>
      </c>
      <c r="M178" s="65" t="s">
        <v>273</v>
      </c>
      <c r="N178" s="65"/>
      <c r="O178" s="66" t="s">
        <v>274</v>
      </c>
      <c r="P178" s="66" t="s">
        <v>633</v>
      </c>
    </row>
    <row r="179" spans="1:16" ht="12.75" customHeight="1">
      <c r="A179" s="28" t="str">
        <f t="shared" si="12"/>
        <v> BBS 46 </v>
      </c>
      <c r="B179" s="16" t="str">
        <f t="shared" si="13"/>
        <v>I</v>
      </c>
      <c r="C179" s="28">
        <f t="shared" si="14"/>
        <v>44284.650999999998</v>
      </c>
      <c r="D179" t="str">
        <f t="shared" si="15"/>
        <v>vis</v>
      </c>
      <c r="E179">
        <f>VLOOKUP(C179,Active!C$21:E$945,3,FALSE)</f>
        <v>34838.999369913094</v>
      </c>
      <c r="F179" s="16" t="s">
        <v>241</v>
      </c>
      <c r="G179" t="str">
        <f t="shared" si="16"/>
        <v>44284.651</v>
      </c>
      <c r="H179" s="28">
        <f t="shared" si="17"/>
        <v>34839</v>
      </c>
      <c r="I179" s="64" t="s">
        <v>644</v>
      </c>
      <c r="J179" s="65" t="s">
        <v>645</v>
      </c>
      <c r="K179" s="64">
        <v>34839</v>
      </c>
      <c r="L179" s="64" t="s">
        <v>310</v>
      </c>
      <c r="M179" s="65" t="s">
        <v>273</v>
      </c>
      <c r="N179" s="65"/>
      <c r="O179" s="66" t="s">
        <v>274</v>
      </c>
      <c r="P179" s="66" t="s">
        <v>633</v>
      </c>
    </row>
    <row r="180" spans="1:16" ht="12.75" customHeight="1">
      <c r="A180" s="28" t="str">
        <f t="shared" si="12"/>
        <v> BBS 46 </v>
      </c>
      <c r="B180" s="16" t="str">
        <f t="shared" si="13"/>
        <v>I</v>
      </c>
      <c r="C180" s="28">
        <f t="shared" si="14"/>
        <v>44290.550999999999</v>
      </c>
      <c r="D180" t="str">
        <f t="shared" si="15"/>
        <v>vis</v>
      </c>
      <c r="E180">
        <f>VLOOKUP(C180,Active!C$21:E$945,3,FALSE)</f>
        <v>34868.998666200794</v>
      </c>
      <c r="F180" s="16" t="s">
        <v>241</v>
      </c>
      <c r="G180" t="str">
        <f t="shared" si="16"/>
        <v>44290.551</v>
      </c>
      <c r="H180" s="28">
        <f t="shared" si="17"/>
        <v>34869</v>
      </c>
      <c r="I180" s="64" t="s">
        <v>646</v>
      </c>
      <c r="J180" s="65" t="s">
        <v>647</v>
      </c>
      <c r="K180" s="64">
        <v>34869</v>
      </c>
      <c r="L180" s="64" t="s">
        <v>310</v>
      </c>
      <c r="M180" s="65" t="s">
        <v>273</v>
      </c>
      <c r="N180" s="65"/>
      <c r="O180" s="66" t="s">
        <v>274</v>
      </c>
      <c r="P180" s="66" t="s">
        <v>633</v>
      </c>
    </row>
    <row r="181" spans="1:16" ht="12.75" customHeight="1">
      <c r="A181" s="28" t="str">
        <f t="shared" si="12"/>
        <v> BBS 47 </v>
      </c>
      <c r="B181" s="16" t="str">
        <f t="shared" si="13"/>
        <v>I</v>
      </c>
      <c r="C181" s="28">
        <f t="shared" si="14"/>
        <v>44303.334000000003</v>
      </c>
      <c r="D181" t="str">
        <f t="shared" si="15"/>
        <v>vis</v>
      </c>
      <c r="E181">
        <f>VLOOKUP(C181,Active!C$21:E$945,3,FALSE)</f>
        <v>34933.995446615314</v>
      </c>
      <c r="F181" s="16" t="s">
        <v>241</v>
      </c>
      <c r="G181" t="str">
        <f t="shared" si="16"/>
        <v>44303.334</v>
      </c>
      <c r="H181" s="28">
        <f t="shared" si="17"/>
        <v>34934</v>
      </c>
      <c r="I181" s="64" t="s">
        <v>648</v>
      </c>
      <c r="J181" s="65" t="s">
        <v>649</v>
      </c>
      <c r="K181" s="64">
        <v>34934</v>
      </c>
      <c r="L181" s="64" t="s">
        <v>322</v>
      </c>
      <c r="M181" s="65" t="s">
        <v>273</v>
      </c>
      <c r="N181" s="65"/>
      <c r="O181" s="66" t="s">
        <v>274</v>
      </c>
      <c r="P181" s="66" t="s">
        <v>650</v>
      </c>
    </row>
    <row r="182" spans="1:16" ht="12.75" customHeight="1">
      <c r="A182" s="28" t="str">
        <f t="shared" si="12"/>
        <v> AOEB 2 </v>
      </c>
      <c r="B182" s="16" t="str">
        <f t="shared" si="13"/>
        <v>I</v>
      </c>
      <c r="C182" s="28">
        <f t="shared" si="14"/>
        <v>44335.392</v>
      </c>
      <c r="D182" t="str">
        <f t="shared" si="15"/>
        <v>vis</v>
      </c>
      <c r="E182">
        <f>VLOOKUP(C182,Active!C$21:E$945,3,FALSE)</f>
        <v>35096.998402613754</v>
      </c>
      <c r="F182" s="16" t="s">
        <v>241</v>
      </c>
      <c r="G182" t="str">
        <f t="shared" si="16"/>
        <v>44335.392</v>
      </c>
      <c r="H182" s="28">
        <f t="shared" si="17"/>
        <v>35097</v>
      </c>
      <c r="I182" s="64" t="s">
        <v>651</v>
      </c>
      <c r="J182" s="65" t="s">
        <v>652</v>
      </c>
      <c r="K182" s="64">
        <v>35097</v>
      </c>
      <c r="L182" s="64" t="s">
        <v>310</v>
      </c>
      <c r="M182" s="65" t="s">
        <v>273</v>
      </c>
      <c r="N182" s="65"/>
      <c r="O182" s="66" t="s">
        <v>653</v>
      </c>
      <c r="P182" s="66" t="s">
        <v>88</v>
      </c>
    </row>
    <row r="183" spans="1:16" ht="12.75" customHeight="1">
      <c r="A183" s="28" t="str">
        <f t="shared" si="12"/>
        <v> BBS 47 </v>
      </c>
      <c r="B183" s="16" t="str">
        <f t="shared" si="13"/>
        <v>I</v>
      </c>
      <c r="C183" s="28">
        <f t="shared" si="14"/>
        <v>44336.375999999997</v>
      </c>
      <c r="D183" t="str">
        <f t="shared" si="15"/>
        <v>vis</v>
      </c>
      <c r="E183">
        <f>VLOOKUP(C183,Active!C$21:E$945,3,FALSE)</f>
        <v>35102.001675079351</v>
      </c>
      <c r="F183" s="16" t="s">
        <v>241</v>
      </c>
      <c r="G183" t="str">
        <f t="shared" si="16"/>
        <v>44336.376</v>
      </c>
      <c r="H183" s="28">
        <f t="shared" si="17"/>
        <v>35102</v>
      </c>
      <c r="I183" s="64" t="s">
        <v>654</v>
      </c>
      <c r="J183" s="65" t="s">
        <v>655</v>
      </c>
      <c r="K183" s="64">
        <v>35102</v>
      </c>
      <c r="L183" s="64" t="s">
        <v>262</v>
      </c>
      <c r="M183" s="65" t="s">
        <v>273</v>
      </c>
      <c r="N183" s="65"/>
      <c r="O183" s="66" t="s">
        <v>274</v>
      </c>
      <c r="P183" s="66" t="s">
        <v>650</v>
      </c>
    </row>
    <row r="184" spans="1:16" ht="12.75" customHeight="1">
      <c r="A184" s="28" t="str">
        <f t="shared" si="12"/>
        <v> BBS 47 </v>
      </c>
      <c r="B184" s="16" t="str">
        <f t="shared" si="13"/>
        <v>I</v>
      </c>
      <c r="C184" s="28">
        <f t="shared" si="14"/>
        <v>44343.455999999998</v>
      </c>
      <c r="D184" t="str">
        <f t="shared" si="15"/>
        <v>vis</v>
      </c>
      <c r="E184">
        <f>VLOOKUP(C184,Active!C$21:E$945,3,FALSE)</f>
        <v>35138.000830624587</v>
      </c>
      <c r="F184" s="16" t="s">
        <v>241</v>
      </c>
      <c r="G184" t="str">
        <f t="shared" si="16"/>
        <v>44343.456</v>
      </c>
      <c r="H184" s="28">
        <f t="shared" si="17"/>
        <v>35138</v>
      </c>
      <c r="I184" s="64" t="s">
        <v>656</v>
      </c>
      <c r="J184" s="65" t="s">
        <v>657</v>
      </c>
      <c r="K184" s="64">
        <v>35138</v>
      </c>
      <c r="L184" s="64" t="s">
        <v>262</v>
      </c>
      <c r="M184" s="65" t="s">
        <v>273</v>
      </c>
      <c r="N184" s="65"/>
      <c r="O184" s="66" t="s">
        <v>274</v>
      </c>
      <c r="P184" s="66" t="s">
        <v>650</v>
      </c>
    </row>
    <row r="185" spans="1:16" ht="12.75" customHeight="1">
      <c r="A185" s="28" t="str">
        <f t="shared" si="12"/>
        <v> BBS 48 </v>
      </c>
      <c r="B185" s="16" t="str">
        <f t="shared" si="13"/>
        <v>I</v>
      </c>
      <c r="C185" s="28">
        <f t="shared" si="14"/>
        <v>44362.338000000003</v>
      </c>
      <c r="D185" t="str">
        <f t="shared" si="15"/>
        <v>vis</v>
      </c>
      <c r="E185">
        <f>VLOOKUP(C185,Active!C$21:E$945,3,FALSE)</f>
        <v>35234.008747998218</v>
      </c>
      <c r="F185" s="16" t="s">
        <v>241</v>
      </c>
      <c r="G185" t="str">
        <f t="shared" si="16"/>
        <v>44362.338</v>
      </c>
      <c r="H185" s="28">
        <f t="shared" si="17"/>
        <v>35234</v>
      </c>
      <c r="I185" s="64" t="s">
        <v>658</v>
      </c>
      <c r="J185" s="65" t="s">
        <v>659</v>
      </c>
      <c r="K185" s="64">
        <v>35234</v>
      </c>
      <c r="L185" s="64" t="s">
        <v>283</v>
      </c>
      <c r="M185" s="65" t="s">
        <v>273</v>
      </c>
      <c r="N185" s="65"/>
      <c r="O185" s="66" t="s">
        <v>274</v>
      </c>
      <c r="P185" s="66" t="s">
        <v>660</v>
      </c>
    </row>
    <row r="186" spans="1:16" ht="12.75" customHeight="1">
      <c r="A186" s="28" t="str">
        <f t="shared" si="12"/>
        <v> AOEB 2 </v>
      </c>
      <c r="B186" s="16" t="str">
        <f t="shared" si="13"/>
        <v>I</v>
      </c>
      <c r="C186" s="28">
        <f t="shared" si="14"/>
        <v>44363.712</v>
      </c>
      <c r="D186" t="str">
        <f t="shared" si="15"/>
        <v>vis</v>
      </c>
      <c r="E186">
        <f>VLOOKUP(C186,Active!C$21:E$945,3,FALSE)</f>
        <v>35240.995024794684</v>
      </c>
      <c r="F186" s="16" t="s">
        <v>241</v>
      </c>
      <c r="G186" t="str">
        <f t="shared" si="16"/>
        <v>44363.712</v>
      </c>
      <c r="H186" s="28">
        <f t="shared" si="17"/>
        <v>35241</v>
      </c>
      <c r="I186" s="64" t="s">
        <v>661</v>
      </c>
      <c r="J186" s="65" t="s">
        <v>662</v>
      </c>
      <c r="K186" s="64">
        <v>35241</v>
      </c>
      <c r="L186" s="64" t="s">
        <v>322</v>
      </c>
      <c r="M186" s="65" t="s">
        <v>273</v>
      </c>
      <c r="N186" s="65"/>
      <c r="O186" s="66" t="s">
        <v>496</v>
      </c>
      <c r="P186" s="66" t="s">
        <v>88</v>
      </c>
    </row>
    <row r="187" spans="1:16" ht="12.75" customHeight="1">
      <c r="A187" s="28" t="str">
        <f t="shared" si="12"/>
        <v> AOEB 2 </v>
      </c>
      <c r="B187" s="16" t="str">
        <f t="shared" si="13"/>
        <v>I</v>
      </c>
      <c r="C187" s="28">
        <f t="shared" si="14"/>
        <v>44363.714</v>
      </c>
      <c r="D187" t="str">
        <f t="shared" si="15"/>
        <v>vis</v>
      </c>
      <c r="E187">
        <f>VLOOKUP(C187,Active!C$21:E$945,3,FALSE)</f>
        <v>35241.00519404767</v>
      </c>
      <c r="F187" s="16" t="s">
        <v>241</v>
      </c>
      <c r="G187" t="str">
        <f t="shared" si="16"/>
        <v>44363.714</v>
      </c>
      <c r="H187" s="28">
        <f t="shared" si="17"/>
        <v>35241</v>
      </c>
      <c r="I187" s="64" t="s">
        <v>663</v>
      </c>
      <c r="J187" s="65" t="s">
        <v>664</v>
      </c>
      <c r="K187" s="64">
        <v>35241</v>
      </c>
      <c r="L187" s="64" t="s">
        <v>278</v>
      </c>
      <c r="M187" s="65" t="s">
        <v>273</v>
      </c>
      <c r="N187" s="65"/>
      <c r="O187" s="66" t="s">
        <v>636</v>
      </c>
      <c r="P187" s="66" t="s">
        <v>88</v>
      </c>
    </row>
    <row r="188" spans="1:16" ht="12.75" customHeight="1">
      <c r="A188" s="28" t="str">
        <f t="shared" si="12"/>
        <v> BBS 48 </v>
      </c>
      <c r="B188" s="16" t="str">
        <f t="shared" si="13"/>
        <v>I</v>
      </c>
      <c r="C188" s="28">
        <f t="shared" si="14"/>
        <v>44370.398000000001</v>
      </c>
      <c r="D188" t="str">
        <f t="shared" si="15"/>
        <v>vis</v>
      </c>
      <c r="E188">
        <f>VLOOKUP(C188,Active!C$21:E$945,3,FALSE)</f>
        <v>35274.990837503086</v>
      </c>
      <c r="F188" s="16" t="s">
        <v>241</v>
      </c>
      <c r="G188" t="str">
        <f t="shared" si="16"/>
        <v>44370.398</v>
      </c>
      <c r="H188" s="28">
        <f t="shared" si="17"/>
        <v>35275</v>
      </c>
      <c r="I188" s="64" t="s">
        <v>665</v>
      </c>
      <c r="J188" s="65" t="s">
        <v>666</v>
      </c>
      <c r="K188" s="64">
        <v>35275</v>
      </c>
      <c r="L188" s="64" t="s">
        <v>272</v>
      </c>
      <c r="M188" s="65" t="s">
        <v>273</v>
      </c>
      <c r="N188" s="65"/>
      <c r="O188" s="66" t="s">
        <v>274</v>
      </c>
      <c r="P188" s="66" t="s">
        <v>660</v>
      </c>
    </row>
    <row r="189" spans="1:16">
      <c r="A189" s="28" t="str">
        <f t="shared" si="12"/>
        <v> BBS 48 </v>
      </c>
      <c r="B189" s="16" t="str">
        <f t="shared" si="13"/>
        <v>I</v>
      </c>
      <c r="C189" s="28">
        <f t="shared" si="14"/>
        <v>44370.595000000001</v>
      </c>
      <c r="D189" t="str">
        <f t="shared" si="15"/>
        <v>vis</v>
      </c>
      <c r="E189">
        <f>VLOOKUP(C189,Active!C$21:E$945,3,FALSE)</f>
        <v>35275.99250892151</v>
      </c>
      <c r="F189" s="16" t="s">
        <v>241</v>
      </c>
      <c r="G189" t="str">
        <f t="shared" si="16"/>
        <v>44370.595</v>
      </c>
      <c r="H189" s="28">
        <f t="shared" si="17"/>
        <v>35276</v>
      </c>
      <c r="I189" s="64" t="s">
        <v>667</v>
      </c>
      <c r="J189" s="65" t="s">
        <v>668</v>
      </c>
      <c r="K189" s="64">
        <v>35276</v>
      </c>
      <c r="L189" s="64" t="s">
        <v>322</v>
      </c>
      <c r="M189" s="65" t="s">
        <v>273</v>
      </c>
      <c r="N189" s="65"/>
      <c r="O189" s="66" t="s">
        <v>274</v>
      </c>
      <c r="P189" s="66" t="s">
        <v>660</v>
      </c>
    </row>
    <row r="190" spans="1:16">
      <c r="A190" s="28" t="str">
        <f t="shared" si="12"/>
        <v> BBS 48 </v>
      </c>
      <c r="B190" s="16" t="str">
        <f t="shared" si="13"/>
        <v>I</v>
      </c>
      <c r="C190" s="28">
        <f t="shared" si="14"/>
        <v>44375.514000000003</v>
      </c>
      <c r="D190" t="str">
        <f t="shared" si="15"/>
        <v>vis</v>
      </c>
      <c r="E190">
        <f>VLOOKUP(C190,Active!C$21:E$945,3,FALSE)</f>
        <v>35301.00378662307</v>
      </c>
      <c r="F190" s="16" t="s">
        <v>241</v>
      </c>
      <c r="G190" t="str">
        <f t="shared" si="16"/>
        <v>44375.514</v>
      </c>
      <c r="H190" s="28">
        <f t="shared" si="17"/>
        <v>35301</v>
      </c>
      <c r="I190" s="64" t="s">
        <v>669</v>
      </c>
      <c r="J190" s="65" t="s">
        <v>670</v>
      </c>
      <c r="K190" s="64">
        <v>35301</v>
      </c>
      <c r="L190" s="64" t="s">
        <v>278</v>
      </c>
      <c r="M190" s="65" t="s">
        <v>273</v>
      </c>
      <c r="N190" s="65"/>
      <c r="O190" s="66" t="s">
        <v>274</v>
      </c>
      <c r="P190" s="66" t="s">
        <v>660</v>
      </c>
    </row>
    <row r="191" spans="1:16">
      <c r="A191" s="28" t="str">
        <f t="shared" si="12"/>
        <v> BBS 48 </v>
      </c>
      <c r="B191" s="16" t="str">
        <f t="shared" si="13"/>
        <v>I</v>
      </c>
      <c r="C191" s="28">
        <f t="shared" si="14"/>
        <v>44376.498</v>
      </c>
      <c r="D191" t="str">
        <f t="shared" si="15"/>
        <v>vis</v>
      </c>
      <c r="E191">
        <f>VLOOKUP(C191,Active!C$21:E$945,3,FALSE)</f>
        <v>35306.007059088661</v>
      </c>
      <c r="F191" s="16" t="s">
        <v>241</v>
      </c>
      <c r="G191" t="str">
        <f t="shared" si="16"/>
        <v>44376.498</v>
      </c>
      <c r="H191" s="28">
        <f t="shared" si="17"/>
        <v>35306</v>
      </c>
      <c r="I191" s="64" t="s">
        <v>671</v>
      </c>
      <c r="J191" s="65" t="s">
        <v>672</v>
      </c>
      <c r="K191" s="64">
        <v>35306</v>
      </c>
      <c r="L191" s="64" t="s">
        <v>278</v>
      </c>
      <c r="M191" s="65" t="s">
        <v>273</v>
      </c>
      <c r="N191" s="65"/>
      <c r="O191" s="66" t="s">
        <v>274</v>
      </c>
      <c r="P191" s="66" t="s">
        <v>660</v>
      </c>
    </row>
    <row r="192" spans="1:16">
      <c r="A192" s="28" t="str">
        <f t="shared" si="12"/>
        <v> BBS 49 </v>
      </c>
      <c r="B192" s="16" t="str">
        <f t="shared" si="13"/>
        <v>I</v>
      </c>
      <c r="C192" s="28">
        <f t="shared" si="14"/>
        <v>44425.468000000001</v>
      </c>
      <c r="D192" t="str">
        <f t="shared" si="15"/>
        <v>vis</v>
      </c>
      <c r="E192">
        <f>VLOOKUP(C192,Active!C$21:E$945,3,FALSE)</f>
        <v>35555.001218276528</v>
      </c>
      <c r="F192" s="16" t="s">
        <v>241</v>
      </c>
      <c r="G192" t="str">
        <f t="shared" si="16"/>
        <v>44425.468</v>
      </c>
      <c r="H192" s="28">
        <f t="shared" si="17"/>
        <v>35555</v>
      </c>
      <c r="I192" s="64" t="s">
        <v>673</v>
      </c>
      <c r="J192" s="65" t="s">
        <v>674</v>
      </c>
      <c r="K192" s="64">
        <v>35555</v>
      </c>
      <c r="L192" s="64" t="s">
        <v>262</v>
      </c>
      <c r="M192" s="65" t="s">
        <v>273</v>
      </c>
      <c r="N192" s="65"/>
      <c r="O192" s="66" t="s">
        <v>274</v>
      </c>
      <c r="P192" s="66" t="s">
        <v>675</v>
      </c>
    </row>
    <row r="193" spans="1:16">
      <c r="A193" s="28" t="str">
        <f t="shared" si="12"/>
        <v> BBS 49 </v>
      </c>
      <c r="B193" s="16" t="str">
        <f t="shared" si="13"/>
        <v>I</v>
      </c>
      <c r="C193" s="28">
        <f t="shared" si="14"/>
        <v>44453.394999999997</v>
      </c>
      <c r="D193" t="str">
        <f t="shared" si="15"/>
        <v>vis</v>
      </c>
      <c r="E193">
        <f>VLOOKUP(C193,Active!C$21:E$945,3,FALSE)</f>
        <v>35696.999582247088</v>
      </c>
      <c r="F193" s="16" t="s">
        <v>241</v>
      </c>
      <c r="G193" t="str">
        <f t="shared" si="16"/>
        <v>44453.395</v>
      </c>
      <c r="H193" s="28">
        <f t="shared" si="17"/>
        <v>35697</v>
      </c>
      <c r="I193" s="64" t="s">
        <v>676</v>
      </c>
      <c r="J193" s="65" t="s">
        <v>677</v>
      </c>
      <c r="K193" s="64">
        <v>35697</v>
      </c>
      <c r="L193" s="64" t="s">
        <v>310</v>
      </c>
      <c r="M193" s="65" t="s">
        <v>273</v>
      </c>
      <c r="N193" s="65"/>
      <c r="O193" s="66" t="s">
        <v>274</v>
      </c>
      <c r="P193" s="66" t="s">
        <v>675</v>
      </c>
    </row>
    <row r="194" spans="1:16">
      <c r="A194" s="28" t="str">
        <f t="shared" si="12"/>
        <v> BBS 50 </v>
      </c>
      <c r="B194" s="16" t="str">
        <f t="shared" si="13"/>
        <v>I</v>
      </c>
      <c r="C194" s="28">
        <f t="shared" si="14"/>
        <v>44490.368000000002</v>
      </c>
      <c r="D194" t="str">
        <f t="shared" si="15"/>
        <v>vis</v>
      </c>
      <c r="E194">
        <f>VLOOKUP(C194,Active!C$21:E$945,3,FALSE)</f>
        <v>35884.993477441167</v>
      </c>
      <c r="F194" s="16" t="s">
        <v>241</v>
      </c>
      <c r="G194" t="str">
        <f t="shared" si="16"/>
        <v>44490.368</v>
      </c>
      <c r="H194" s="28">
        <f t="shared" si="17"/>
        <v>35885</v>
      </c>
      <c r="I194" s="64" t="s">
        <v>678</v>
      </c>
      <c r="J194" s="65" t="s">
        <v>679</v>
      </c>
      <c r="K194" s="64">
        <v>35885</v>
      </c>
      <c r="L194" s="64" t="s">
        <v>322</v>
      </c>
      <c r="M194" s="65" t="s">
        <v>273</v>
      </c>
      <c r="N194" s="65"/>
      <c r="O194" s="66" t="s">
        <v>274</v>
      </c>
      <c r="P194" s="66" t="s">
        <v>680</v>
      </c>
    </row>
    <row r="195" spans="1:16">
      <c r="A195" s="28" t="str">
        <f t="shared" si="12"/>
        <v> BBS 51 </v>
      </c>
      <c r="B195" s="16" t="str">
        <f t="shared" si="13"/>
        <v>I</v>
      </c>
      <c r="C195" s="28">
        <f t="shared" si="14"/>
        <v>44533.637999999999</v>
      </c>
      <c r="D195" t="str">
        <f t="shared" si="15"/>
        <v>vis</v>
      </c>
      <c r="E195">
        <f>VLOOKUP(C195,Active!C$21:E$945,3,FALSE)</f>
        <v>36105.0052656392</v>
      </c>
      <c r="F195" s="16" t="s">
        <v>241</v>
      </c>
      <c r="G195" t="str">
        <f t="shared" si="16"/>
        <v>44533.638</v>
      </c>
      <c r="H195" s="28">
        <f t="shared" si="17"/>
        <v>36105</v>
      </c>
      <c r="I195" s="64" t="s">
        <v>681</v>
      </c>
      <c r="J195" s="65" t="s">
        <v>682</v>
      </c>
      <c r="K195" s="64">
        <v>36105</v>
      </c>
      <c r="L195" s="64" t="s">
        <v>278</v>
      </c>
      <c r="M195" s="65" t="s">
        <v>273</v>
      </c>
      <c r="N195" s="65"/>
      <c r="O195" s="66" t="s">
        <v>274</v>
      </c>
      <c r="P195" s="66" t="s">
        <v>683</v>
      </c>
    </row>
    <row r="196" spans="1:16">
      <c r="A196" s="28" t="str">
        <f t="shared" si="12"/>
        <v> BBS 52 </v>
      </c>
      <c r="B196" s="16" t="str">
        <f t="shared" si="13"/>
        <v>I</v>
      </c>
      <c r="C196" s="28">
        <f t="shared" si="14"/>
        <v>44591.656000000003</v>
      </c>
      <c r="D196" t="str">
        <f t="shared" si="15"/>
        <v>vis</v>
      </c>
      <c r="E196">
        <f>VLOOKUP(C196,Active!C$21:E$945,3,FALSE)</f>
        <v>36400.005125303527</v>
      </c>
      <c r="F196" s="16" t="s">
        <v>241</v>
      </c>
      <c r="G196" t="str">
        <f t="shared" si="16"/>
        <v>44591.656</v>
      </c>
      <c r="H196" s="28">
        <f t="shared" si="17"/>
        <v>36400</v>
      </c>
      <c r="I196" s="64" t="s">
        <v>684</v>
      </c>
      <c r="J196" s="65" t="s">
        <v>685</v>
      </c>
      <c r="K196" s="64">
        <v>36400</v>
      </c>
      <c r="L196" s="64" t="s">
        <v>278</v>
      </c>
      <c r="M196" s="65" t="s">
        <v>273</v>
      </c>
      <c r="N196" s="65"/>
      <c r="O196" s="66" t="s">
        <v>274</v>
      </c>
      <c r="P196" s="66" t="s">
        <v>686</v>
      </c>
    </row>
    <row r="197" spans="1:16">
      <c r="A197" s="28" t="str">
        <f t="shared" si="12"/>
        <v> AOEB 2 </v>
      </c>
      <c r="B197" s="16" t="str">
        <f t="shared" si="13"/>
        <v>I</v>
      </c>
      <c r="C197" s="28">
        <f t="shared" si="14"/>
        <v>44598.932999999997</v>
      </c>
      <c r="D197" t="str">
        <f t="shared" si="15"/>
        <v>vis</v>
      </c>
      <c r="E197">
        <f>VLOOKUP(C197,Active!C$21:E$945,3,FALSE)</f>
        <v>36437.005952267158</v>
      </c>
      <c r="F197" s="16" t="s">
        <v>241</v>
      </c>
      <c r="G197" t="str">
        <f t="shared" si="16"/>
        <v>44598.933</v>
      </c>
      <c r="H197" s="28">
        <f t="shared" si="17"/>
        <v>36437</v>
      </c>
      <c r="I197" s="64" t="s">
        <v>687</v>
      </c>
      <c r="J197" s="65" t="s">
        <v>688</v>
      </c>
      <c r="K197" s="64">
        <v>36437</v>
      </c>
      <c r="L197" s="64" t="s">
        <v>278</v>
      </c>
      <c r="M197" s="65" t="s">
        <v>273</v>
      </c>
      <c r="N197" s="65"/>
      <c r="O197" s="66" t="s">
        <v>496</v>
      </c>
      <c r="P197" s="66" t="s">
        <v>88</v>
      </c>
    </row>
    <row r="198" spans="1:16">
      <c r="A198" s="28" t="str">
        <f t="shared" si="12"/>
        <v> BBS 52 </v>
      </c>
      <c r="B198" s="16" t="str">
        <f t="shared" si="13"/>
        <v>I</v>
      </c>
      <c r="C198" s="28">
        <f t="shared" si="14"/>
        <v>44604.635000000002</v>
      </c>
      <c r="D198" t="str">
        <f t="shared" si="15"/>
        <v>vis</v>
      </c>
      <c r="E198">
        <f>VLOOKUP(C198,Active!C$21:E$945,3,FALSE)</f>
        <v>36465.998492509963</v>
      </c>
      <c r="F198" s="16" t="s">
        <v>241</v>
      </c>
      <c r="G198" t="str">
        <f t="shared" si="16"/>
        <v>44604.635</v>
      </c>
      <c r="H198" s="28">
        <f t="shared" si="17"/>
        <v>36466</v>
      </c>
      <c r="I198" s="64" t="s">
        <v>689</v>
      </c>
      <c r="J198" s="65" t="s">
        <v>690</v>
      </c>
      <c r="K198" s="64">
        <v>36466</v>
      </c>
      <c r="L198" s="64" t="s">
        <v>310</v>
      </c>
      <c r="M198" s="65" t="s">
        <v>273</v>
      </c>
      <c r="N198" s="65"/>
      <c r="O198" s="66" t="s">
        <v>274</v>
      </c>
      <c r="P198" s="66" t="s">
        <v>686</v>
      </c>
    </row>
    <row r="199" spans="1:16">
      <c r="A199" s="28" t="str">
        <f t="shared" si="12"/>
        <v> BBS 53 </v>
      </c>
      <c r="B199" s="16" t="str">
        <f t="shared" si="13"/>
        <v>I</v>
      </c>
      <c r="C199" s="28">
        <f t="shared" si="14"/>
        <v>44637.677000000003</v>
      </c>
      <c r="D199" t="str">
        <f t="shared" si="15"/>
        <v>vis</v>
      </c>
      <c r="E199">
        <f>VLOOKUP(C199,Active!C$21:E$945,3,FALSE)</f>
        <v>36634.004720974037</v>
      </c>
      <c r="F199" s="16" t="s">
        <v>241</v>
      </c>
      <c r="G199" t="str">
        <f t="shared" si="16"/>
        <v>44637.677</v>
      </c>
      <c r="H199" s="28">
        <f t="shared" si="17"/>
        <v>36634</v>
      </c>
      <c r="I199" s="64" t="s">
        <v>691</v>
      </c>
      <c r="J199" s="65" t="s">
        <v>692</v>
      </c>
      <c r="K199" s="64">
        <v>36634</v>
      </c>
      <c r="L199" s="64" t="s">
        <v>278</v>
      </c>
      <c r="M199" s="65" t="s">
        <v>273</v>
      </c>
      <c r="N199" s="65"/>
      <c r="O199" s="66" t="s">
        <v>274</v>
      </c>
      <c r="P199" s="66" t="s">
        <v>693</v>
      </c>
    </row>
    <row r="200" spans="1:16">
      <c r="A200" s="28" t="str">
        <f t="shared" si="12"/>
        <v> BBS 53 </v>
      </c>
      <c r="B200" s="16" t="str">
        <f t="shared" si="13"/>
        <v>I</v>
      </c>
      <c r="C200" s="28">
        <f t="shared" si="14"/>
        <v>44639.447</v>
      </c>
      <c r="D200" t="str">
        <f t="shared" si="15"/>
        <v>vis</v>
      </c>
      <c r="E200">
        <f>VLOOKUP(C200,Active!C$21:E$945,3,FALSE)</f>
        <v>36643.00450986033</v>
      </c>
      <c r="F200" s="16" t="s">
        <v>241</v>
      </c>
      <c r="G200" t="str">
        <f t="shared" si="16"/>
        <v>44639.447</v>
      </c>
      <c r="H200" s="28">
        <f t="shared" si="17"/>
        <v>36643</v>
      </c>
      <c r="I200" s="64" t="s">
        <v>694</v>
      </c>
      <c r="J200" s="65" t="s">
        <v>695</v>
      </c>
      <c r="K200" s="64">
        <v>36643</v>
      </c>
      <c r="L200" s="64" t="s">
        <v>278</v>
      </c>
      <c r="M200" s="65" t="s">
        <v>273</v>
      </c>
      <c r="N200" s="65"/>
      <c r="O200" s="66" t="s">
        <v>696</v>
      </c>
      <c r="P200" s="66" t="s">
        <v>693</v>
      </c>
    </row>
    <row r="201" spans="1:16">
      <c r="A201" s="28" t="str">
        <f t="shared" si="12"/>
        <v> BBS 53 </v>
      </c>
      <c r="B201" s="16" t="str">
        <f t="shared" si="13"/>
        <v>I</v>
      </c>
      <c r="C201" s="28">
        <f t="shared" si="14"/>
        <v>44645.54</v>
      </c>
      <c r="D201" t="str">
        <f t="shared" si="15"/>
        <v>vis</v>
      </c>
      <c r="E201">
        <f>VLOOKUP(C201,Active!C$21:E$945,3,FALSE)</f>
        <v>36673.985139060489</v>
      </c>
      <c r="F201" s="16" t="s">
        <v>241</v>
      </c>
      <c r="G201" t="str">
        <f t="shared" si="16"/>
        <v>44645.540</v>
      </c>
      <c r="H201" s="28">
        <f t="shared" si="17"/>
        <v>36674</v>
      </c>
      <c r="I201" s="64" t="s">
        <v>697</v>
      </c>
      <c r="J201" s="65" t="s">
        <v>698</v>
      </c>
      <c r="K201" s="64">
        <v>36674</v>
      </c>
      <c r="L201" s="64" t="s">
        <v>266</v>
      </c>
      <c r="M201" s="65" t="s">
        <v>273</v>
      </c>
      <c r="N201" s="65"/>
      <c r="O201" s="66" t="s">
        <v>696</v>
      </c>
      <c r="P201" s="66" t="s">
        <v>693</v>
      </c>
    </row>
    <row r="202" spans="1:16">
      <c r="A202" s="28" t="str">
        <f t="shared" si="12"/>
        <v> BBS 53 </v>
      </c>
      <c r="B202" s="16" t="str">
        <f t="shared" si="13"/>
        <v>I</v>
      </c>
      <c r="C202" s="28">
        <f t="shared" si="14"/>
        <v>44646.527999999998</v>
      </c>
      <c r="D202" t="str">
        <f t="shared" si="15"/>
        <v>vis</v>
      </c>
      <c r="E202">
        <f>VLOOKUP(C202,Active!C$21:E$945,3,FALSE)</f>
        <v>36679.008750032037</v>
      </c>
      <c r="F202" s="16" t="s">
        <v>241</v>
      </c>
      <c r="G202" t="str">
        <f t="shared" si="16"/>
        <v>44646.528</v>
      </c>
      <c r="H202" s="28">
        <f t="shared" si="17"/>
        <v>36679</v>
      </c>
      <c r="I202" s="64" t="s">
        <v>699</v>
      </c>
      <c r="J202" s="65" t="s">
        <v>700</v>
      </c>
      <c r="K202" s="64">
        <v>36679</v>
      </c>
      <c r="L202" s="64" t="s">
        <v>283</v>
      </c>
      <c r="M202" s="65" t="s">
        <v>273</v>
      </c>
      <c r="N202" s="65"/>
      <c r="O202" s="66" t="s">
        <v>696</v>
      </c>
      <c r="P202" s="66" t="s">
        <v>693</v>
      </c>
    </row>
    <row r="203" spans="1:16">
      <c r="A203" s="28" t="str">
        <f t="shared" ref="A203:A266" si="18">P203</f>
        <v> AOEB 2 </v>
      </c>
      <c r="B203" s="16" t="str">
        <f t="shared" ref="B203:B266" si="19">IF(H203=INT(H203),"I","II")</f>
        <v>I</v>
      </c>
      <c r="C203" s="28">
        <f t="shared" ref="C203:C266" si="20">1*G203</f>
        <v>44647.707999999999</v>
      </c>
      <c r="D203" t="str">
        <f t="shared" ref="D203:D266" si="21">VLOOKUP(F203,I$1:J$5,2,FALSE)</f>
        <v>vis</v>
      </c>
      <c r="E203">
        <f>VLOOKUP(C203,Active!C$21:E$945,3,FALSE)</f>
        <v>36685.00860928958</v>
      </c>
      <c r="F203" s="16" t="s">
        <v>241</v>
      </c>
      <c r="G203" t="str">
        <f t="shared" ref="G203:G266" si="22">MID(I203,3,LEN(I203)-3)</f>
        <v>44647.708</v>
      </c>
      <c r="H203" s="28">
        <f t="shared" ref="H203:H266" si="23">1*K203</f>
        <v>36685</v>
      </c>
      <c r="I203" s="64" t="s">
        <v>701</v>
      </c>
      <c r="J203" s="65" t="s">
        <v>702</v>
      </c>
      <c r="K203" s="64">
        <v>36685</v>
      </c>
      <c r="L203" s="64" t="s">
        <v>283</v>
      </c>
      <c r="M203" s="65" t="s">
        <v>273</v>
      </c>
      <c r="N203" s="65"/>
      <c r="O203" s="66" t="s">
        <v>496</v>
      </c>
      <c r="P203" s="66" t="s">
        <v>88</v>
      </c>
    </row>
    <row r="204" spans="1:16">
      <c r="A204" s="28" t="str">
        <f t="shared" si="18"/>
        <v> BBS 53 </v>
      </c>
      <c r="B204" s="16" t="str">
        <f t="shared" si="19"/>
        <v>I</v>
      </c>
      <c r="C204" s="28">
        <f t="shared" si="20"/>
        <v>44650.656000000003</v>
      </c>
      <c r="D204" t="str">
        <f t="shared" si="21"/>
        <v>vis</v>
      </c>
      <c r="E204">
        <f>VLOOKUP(C204,Active!C$21:E$945,3,FALSE)</f>
        <v>36699.998088180466</v>
      </c>
      <c r="F204" s="16" t="s">
        <v>241</v>
      </c>
      <c r="G204" t="str">
        <f t="shared" si="22"/>
        <v>44650.656</v>
      </c>
      <c r="H204" s="28">
        <f t="shared" si="23"/>
        <v>36700</v>
      </c>
      <c r="I204" s="64" t="s">
        <v>703</v>
      </c>
      <c r="J204" s="65" t="s">
        <v>704</v>
      </c>
      <c r="K204" s="64">
        <v>36700</v>
      </c>
      <c r="L204" s="64" t="s">
        <v>310</v>
      </c>
      <c r="M204" s="65" t="s">
        <v>273</v>
      </c>
      <c r="N204" s="65"/>
      <c r="O204" s="66" t="s">
        <v>274</v>
      </c>
      <c r="P204" s="66" t="s">
        <v>693</v>
      </c>
    </row>
    <row r="205" spans="1:16">
      <c r="A205" s="28" t="str">
        <f t="shared" si="18"/>
        <v> BBS 53 </v>
      </c>
      <c r="B205" s="16" t="str">
        <f t="shared" si="19"/>
        <v>I</v>
      </c>
      <c r="C205" s="28">
        <f t="shared" si="20"/>
        <v>44672.487000000001</v>
      </c>
      <c r="D205" t="str">
        <f t="shared" si="21"/>
        <v>vis</v>
      </c>
      <c r="E205">
        <f>VLOOKUP(C205,Active!C$21:E$945,3,FALSE)</f>
        <v>36811.000569071417</v>
      </c>
      <c r="F205" s="16" t="s">
        <v>241</v>
      </c>
      <c r="G205" t="str">
        <f t="shared" si="22"/>
        <v>44672.487</v>
      </c>
      <c r="H205" s="28">
        <f t="shared" si="23"/>
        <v>36811</v>
      </c>
      <c r="I205" s="64" t="s">
        <v>705</v>
      </c>
      <c r="J205" s="65" t="s">
        <v>706</v>
      </c>
      <c r="K205" s="64">
        <v>36811</v>
      </c>
      <c r="L205" s="64" t="s">
        <v>262</v>
      </c>
      <c r="M205" s="65" t="s">
        <v>273</v>
      </c>
      <c r="N205" s="65"/>
      <c r="O205" s="66" t="s">
        <v>696</v>
      </c>
      <c r="P205" s="66" t="s">
        <v>693</v>
      </c>
    </row>
    <row r="206" spans="1:16">
      <c r="A206" s="28" t="str">
        <f t="shared" si="18"/>
        <v> BBS 53 </v>
      </c>
      <c r="B206" s="16" t="str">
        <f t="shared" si="19"/>
        <v>I</v>
      </c>
      <c r="C206" s="28">
        <f t="shared" si="20"/>
        <v>44675.633999999998</v>
      </c>
      <c r="D206" t="str">
        <f t="shared" si="21"/>
        <v>vis</v>
      </c>
      <c r="E206">
        <f>VLOOKUP(C206,Active!C$21:E$945,3,FALSE)</f>
        <v>36827.001888633669</v>
      </c>
      <c r="F206" s="16" t="s">
        <v>241</v>
      </c>
      <c r="G206" t="str">
        <f t="shared" si="22"/>
        <v>44675.634</v>
      </c>
      <c r="H206" s="28">
        <f t="shared" si="23"/>
        <v>36827</v>
      </c>
      <c r="I206" s="64" t="s">
        <v>707</v>
      </c>
      <c r="J206" s="65" t="s">
        <v>708</v>
      </c>
      <c r="K206" s="64">
        <v>36827</v>
      </c>
      <c r="L206" s="64" t="s">
        <v>262</v>
      </c>
      <c r="M206" s="65" t="s">
        <v>273</v>
      </c>
      <c r="N206" s="65"/>
      <c r="O206" s="66" t="s">
        <v>274</v>
      </c>
      <c r="P206" s="66" t="s">
        <v>693</v>
      </c>
    </row>
    <row r="207" spans="1:16">
      <c r="A207" s="28" t="str">
        <f t="shared" si="18"/>
        <v> BBS 53 </v>
      </c>
      <c r="B207" s="16" t="str">
        <f t="shared" si="19"/>
        <v>I</v>
      </c>
      <c r="C207" s="28">
        <f t="shared" si="20"/>
        <v>44690.383000000002</v>
      </c>
      <c r="D207" t="str">
        <f t="shared" si="21"/>
        <v>vis</v>
      </c>
      <c r="E207">
        <f>VLOOKUP(C207,Active!C$21:E$945,3,FALSE)</f>
        <v>36901.995044726435</v>
      </c>
      <c r="F207" s="16" t="s">
        <v>241</v>
      </c>
      <c r="G207" t="str">
        <f t="shared" si="22"/>
        <v>44690.383</v>
      </c>
      <c r="H207" s="28">
        <f t="shared" si="23"/>
        <v>36902</v>
      </c>
      <c r="I207" s="64" t="s">
        <v>709</v>
      </c>
      <c r="J207" s="65" t="s">
        <v>710</v>
      </c>
      <c r="K207" s="64">
        <v>36902</v>
      </c>
      <c r="L207" s="64" t="s">
        <v>322</v>
      </c>
      <c r="M207" s="65" t="s">
        <v>273</v>
      </c>
      <c r="N207" s="65"/>
      <c r="O207" s="66" t="s">
        <v>274</v>
      </c>
      <c r="P207" s="66" t="s">
        <v>693</v>
      </c>
    </row>
    <row r="208" spans="1:16">
      <c r="A208" s="28" t="str">
        <f t="shared" si="18"/>
        <v> BBS 53 </v>
      </c>
      <c r="B208" s="16" t="str">
        <f t="shared" si="19"/>
        <v>I</v>
      </c>
      <c r="C208" s="28">
        <f t="shared" si="20"/>
        <v>44690.582000000002</v>
      </c>
      <c r="D208" t="str">
        <f t="shared" si="21"/>
        <v>vis</v>
      </c>
      <c r="E208">
        <f>VLOOKUP(C208,Active!C$21:E$945,3,FALSE)</f>
        <v>36903.00688539783</v>
      </c>
      <c r="F208" s="16" t="s">
        <v>241</v>
      </c>
      <c r="G208" t="str">
        <f t="shared" si="22"/>
        <v>44690.582</v>
      </c>
      <c r="H208" s="28">
        <f t="shared" si="23"/>
        <v>36903</v>
      </c>
      <c r="I208" s="64" t="s">
        <v>711</v>
      </c>
      <c r="J208" s="65" t="s">
        <v>712</v>
      </c>
      <c r="K208" s="64">
        <v>36903</v>
      </c>
      <c r="L208" s="64" t="s">
        <v>278</v>
      </c>
      <c r="M208" s="65" t="s">
        <v>273</v>
      </c>
      <c r="N208" s="65"/>
      <c r="O208" s="66" t="s">
        <v>274</v>
      </c>
      <c r="P208" s="66" t="s">
        <v>693</v>
      </c>
    </row>
    <row r="209" spans="1:16">
      <c r="A209" s="28" t="str">
        <f t="shared" si="18"/>
        <v> BBS 54 </v>
      </c>
      <c r="B209" s="16" t="str">
        <f t="shared" si="19"/>
        <v>I</v>
      </c>
      <c r="C209" s="28">
        <f t="shared" si="20"/>
        <v>44693.334000000003</v>
      </c>
      <c r="D209" t="str">
        <f t="shared" si="21"/>
        <v>vis</v>
      </c>
      <c r="E209">
        <f>VLOOKUP(C209,Active!C$21:E$945,3,FALSE)</f>
        <v>36916.999777496771</v>
      </c>
      <c r="F209" s="16" t="s">
        <v>241</v>
      </c>
      <c r="G209" t="str">
        <f t="shared" si="22"/>
        <v>44693.334</v>
      </c>
      <c r="H209" s="28">
        <f t="shared" si="23"/>
        <v>36917</v>
      </c>
      <c r="I209" s="64" t="s">
        <v>713</v>
      </c>
      <c r="J209" s="65" t="s">
        <v>714</v>
      </c>
      <c r="K209" s="64">
        <v>36917</v>
      </c>
      <c r="L209" s="64" t="s">
        <v>310</v>
      </c>
      <c r="M209" s="65" t="s">
        <v>273</v>
      </c>
      <c r="N209" s="65"/>
      <c r="O209" s="66" t="s">
        <v>582</v>
      </c>
      <c r="P209" s="66" t="s">
        <v>715</v>
      </c>
    </row>
    <row r="210" spans="1:16">
      <c r="A210" s="28" t="str">
        <f t="shared" si="18"/>
        <v> BBS 54 </v>
      </c>
      <c r="B210" s="16" t="str">
        <f t="shared" si="19"/>
        <v>I</v>
      </c>
      <c r="C210" s="28">
        <f t="shared" si="20"/>
        <v>44693.334000000003</v>
      </c>
      <c r="D210" t="str">
        <f t="shared" si="21"/>
        <v>vis</v>
      </c>
      <c r="E210">
        <f>VLOOKUP(C210,Active!C$21:E$945,3,FALSE)</f>
        <v>36916.999777496771</v>
      </c>
      <c r="F210" s="16" t="s">
        <v>241</v>
      </c>
      <c r="G210" t="str">
        <f t="shared" si="22"/>
        <v>44693.334</v>
      </c>
      <c r="H210" s="28">
        <f t="shared" si="23"/>
        <v>36917</v>
      </c>
      <c r="I210" s="64" t="s">
        <v>713</v>
      </c>
      <c r="J210" s="65" t="s">
        <v>714</v>
      </c>
      <c r="K210" s="64">
        <v>36917</v>
      </c>
      <c r="L210" s="64" t="s">
        <v>310</v>
      </c>
      <c r="M210" s="65" t="s">
        <v>273</v>
      </c>
      <c r="N210" s="65"/>
      <c r="O210" s="66" t="s">
        <v>716</v>
      </c>
      <c r="P210" s="66" t="s">
        <v>715</v>
      </c>
    </row>
    <row r="211" spans="1:16">
      <c r="A211" s="28" t="str">
        <f t="shared" si="18"/>
        <v> BBS 55 </v>
      </c>
      <c r="B211" s="16" t="str">
        <f t="shared" si="19"/>
        <v>I</v>
      </c>
      <c r="C211" s="28">
        <f t="shared" si="20"/>
        <v>44693.334999999999</v>
      </c>
      <c r="D211" t="str">
        <f t="shared" si="21"/>
        <v>vis</v>
      </c>
      <c r="E211">
        <f>VLOOKUP(C211,Active!C$21:E$945,3,FALSE)</f>
        <v>36917.004862123242</v>
      </c>
      <c r="F211" s="16" t="s">
        <v>241</v>
      </c>
      <c r="G211" t="str">
        <f t="shared" si="22"/>
        <v>44693.335</v>
      </c>
      <c r="H211" s="28">
        <f t="shared" si="23"/>
        <v>36917</v>
      </c>
      <c r="I211" s="64" t="s">
        <v>717</v>
      </c>
      <c r="J211" s="65" t="s">
        <v>718</v>
      </c>
      <c r="K211" s="64">
        <v>36917</v>
      </c>
      <c r="L211" s="64" t="s">
        <v>278</v>
      </c>
      <c r="M211" s="65" t="s">
        <v>273</v>
      </c>
      <c r="N211" s="65"/>
      <c r="O211" s="66" t="s">
        <v>696</v>
      </c>
      <c r="P211" s="66" t="s">
        <v>719</v>
      </c>
    </row>
    <row r="212" spans="1:16">
      <c r="A212" s="28" t="str">
        <f t="shared" si="18"/>
        <v> AOEB 2 </v>
      </c>
      <c r="B212" s="16" t="str">
        <f t="shared" si="19"/>
        <v>I</v>
      </c>
      <c r="C212" s="28">
        <f t="shared" si="20"/>
        <v>44730.705000000002</v>
      </c>
      <c r="D212" t="str">
        <f t="shared" si="21"/>
        <v>vis</v>
      </c>
      <c r="E212">
        <f>VLOOKUP(C212,Active!C$21:E$945,3,FALSE)</f>
        <v>37107.017354033618</v>
      </c>
      <c r="F212" s="16" t="s">
        <v>241</v>
      </c>
      <c r="G212" t="str">
        <f t="shared" si="22"/>
        <v>44730.705</v>
      </c>
      <c r="H212" s="28">
        <f t="shared" si="23"/>
        <v>37107</v>
      </c>
      <c r="I212" s="64" t="s">
        <v>720</v>
      </c>
      <c r="J212" s="65" t="s">
        <v>721</v>
      </c>
      <c r="K212" s="64">
        <v>37107</v>
      </c>
      <c r="L212" s="64" t="s">
        <v>290</v>
      </c>
      <c r="M212" s="65" t="s">
        <v>273</v>
      </c>
      <c r="N212" s="65"/>
      <c r="O212" s="66" t="s">
        <v>496</v>
      </c>
      <c r="P212" s="66" t="s">
        <v>88</v>
      </c>
    </row>
    <row r="213" spans="1:16">
      <c r="A213" s="28" t="str">
        <f t="shared" si="18"/>
        <v> BBS 54 </v>
      </c>
      <c r="B213" s="16" t="str">
        <f t="shared" si="19"/>
        <v>I</v>
      </c>
      <c r="C213" s="28">
        <f t="shared" si="20"/>
        <v>44731.487999999998</v>
      </c>
      <c r="D213" t="str">
        <f t="shared" si="21"/>
        <v>vis</v>
      </c>
      <c r="E213">
        <f>VLOOKUP(C213,Active!C$21:E$945,3,FALSE)</f>
        <v>37110.998616574827</v>
      </c>
      <c r="F213" s="16" t="s">
        <v>241</v>
      </c>
      <c r="G213" t="str">
        <f t="shared" si="22"/>
        <v>44731.488</v>
      </c>
      <c r="H213" s="28">
        <f t="shared" si="23"/>
        <v>37111</v>
      </c>
      <c r="I213" s="64" t="s">
        <v>722</v>
      </c>
      <c r="J213" s="65" t="s">
        <v>723</v>
      </c>
      <c r="K213" s="64">
        <v>37111</v>
      </c>
      <c r="L213" s="64" t="s">
        <v>310</v>
      </c>
      <c r="M213" s="65" t="s">
        <v>273</v>
      </c>
      <c r="N213" s="65"/>
      <c r="O213" s="66" t="s">
        <v>274</v>
      </c>
      <c r="P213" s="66" t="s">
        <v>715</v>
      </c>
    </row>
    <row r="214" spans="1:16">
      <c r="A214" s="28" t="str">
        <f t="shared" si="18"/>
        <v> BBS 55 </v>
      </c>
      <c r="B214" s="16" t="str">
        <f t="shared" si="19"/>
        <v>I</v>
      </c>
      <c r="C214" s="28">
        <f t="shared" si="20"/>
        <v>44750.368999999999</v>
      </c>
      <c r="D214" t="str">
        <f t="shared" si="21"/>
        <v>vis</v>
      </c>
      <c r="E214">
        <f>VLOOKUP(C214,Active!C$21:E$945,3,FALSE)</f>
        <v>37207.001449321942</v>
      </c>
      <c r="F214" s="16" t="s">
        <v>241</v>
      </c>
      <c r="G214" t="str">
        <f t="shared" si="22"/>
        <v>44750.369</v>
      </c>
      <c r="H214" s="28">
        <f t="shared" si="23"/>
        <v>37207</v>
      </c>
      <c r="I214" s="64" t="s">
        <v>724</v>
      </c>
      <c r="J214" s="65" t="s">
        <v>725</v>
      </c>
      <c r="K214" s="64">
        <v>37207</v>
      </c>
      <c r="L214" s="64" t="s">
        <v>262</v>
      </c>
      <c r="M214" s="65" t="s">
        <v>273</v>
      </c>
      <c r="N214" s="65"/>
      <c r="O214" s="66" t="s">
        <v>696</v>
      </c>
      <c r="P214" s="66" t="s">
        <v>719</v>
      </c>
    </row>
    <row r="215" spans="1:16">
      <c r="A215" s="28" t="str">
        <f t="shared" si="18"/>
        <v> BBS 55 </v>
      </c>
      <c r="B215" s="16" t="str">
        <f t="shared" si="19"/>
        <v>I</v>
      </c>
      <c r="C215" s="28">
        <f t="shared" si="20"/>
        <v>44757.45</v>
      </c>
      <c r="D215" t="str">
        <f t="shared" si="21"/>
        <v>vis</v>
      </c>
      <c r="E215">
        <f>VLOOKUP(C215,Active!C$21:E$945,3,FALSE)</f>
        <v>37243.005689493657</v>
      </c>
      <c r="F215" s="16" t="s">
        <v>241</v>
      </c>
      <c r="G215" t="str">
        <f t="shared" si="22"/>
        <v>44757.450</v>
      </c>
      <c r="H215" s="28">
        <f t="shared" si="23"/>
        <v>37243</v>
      </c>
      <c r="I215" s="64" t="s">
        <v>726</v>
      </c>
      <c r="J215" s="65" t="s">
        <v>727</v>
      </c>
      <c r="K215" s="64">
        <v>37243</v>
      </c>
      <c r="L215" s="64" t="s">
        <v>278</v>
      </c>
      <c r="M215" s="65" t="s">
        <v>273</v>
      </c>
      <c r="N215" s="65"/>
      <c r="O215" s="66" t="s">
        <v>582</v>
      </c>
      <c r="P215" s="66" t="s">
        <v>719</v>
      </c>
    </row>
    <row r="216" spans="1:16">
      <c r="A216" s="28" t="str">
        <f t="shared" si="18"/>
        <v> BBS 55 </v>
      </c>
      <c r="B216" s="16" t="str">
        <f t="shared" si="19"/>
        <v>I</v>
      </c>
      <c r="C216" s="28">
        <f t="shared" si="20"/>
        <v>44757.451000000001</v>
      </c>
      <c r="D216" t="str">
        <f t="shared" si="21"/>
        <v>vis</v>
      </c>
      <c r="E216">
        <f>VLOOKUP(C216,Active!C$21:E$945,3,FALSE)</f>
        <v>37243.010774120165</v>
      </c>
      <c r="F216" s="16" t="s">
        <v>241</v>
      </c>
      <c r="G216" t="str">
        <f t="shared" si="22"/>
        <v>44757.451</v>
      </c>
      <c r="H216" s="28">
        <f t="shared" si="23"/>
        <v>37243</v>
      </c>
      <c r="I216" s="64" t="s">
        <v>728</v>
      </c>
      <c r="J216" s="65" t="s">
        <v>729</v>
      </c>
      <c r="K216" s="64">
        <v>37243</v>
      </c>
      <c r="L216" s="64" t="s">
        <v>283</v>
      </c>
      <c r="M216" s="65" t="s">
        <v>273</v>
      </c>
      <c r="N216" s="65"/>
      <c r="O216" s="66" t="s">
        <v>274</v>
      </c>
      <c r="P216" s="66" t="s">
        <v>719</v>
      </c>
    </row>
    <row r="217" spans="1:16">
      <c r="A217" s="28" t="str">
        <f t="shared" si="18"/>
        <v> BBS 55 </v>
      </c>
      <c r="B217" s="16" t="str">
        <f t="shared" si="19"/>
        <v>I</v>
      </c>
      <c r="C217" s="28">
        <f t="shared" si="20"/>
        <v>44770.43</v>
      </c>
      <c r="D217" t="str">
        <f t="shared" si="21"/>
        <v>vis</v>
      </c>
      <c r="E217">
        <f>VLOOKUP(C217,Active!C$21:E$945,3,FALSE)</f>
        <v>37309.004141326601</v>
      </c>
      <c r="F217" s="16" t="s">
        <v>241</v>
      </c>
      <c r="G217" t="str">
        <f t="shared" si="22"/>
        <v>44770.430</v>
      </c>
      <c r="H217" s="28">
        <f t="shared" si="23"/>
        <v>37309</v>
      </c>
      <c r="I217" s="64" t="s">
        <v>730</v>
      </c>
      <c r="J217" s="65" t="s">
        <v>731</v>
      </c>
      <c r="K217" s="64">
        <v>37309</v>
      </c>
      <c r="L217" s="64" t="s">
        <v>278</v>
      </c>
      <c r="M217" s="65" t="s">
        <v>273</v>
      </c>
      <c r="N217" s="65"/>
      <c r="O217" s="66" t="s">
        <v>274</v>
      </c>
      <c r="P217" s="66" t="s">
        <v>719</v>
      </c>
    </row>
    <row r="218" spans="1:16">
      <c r="A218" s="28" t="str">
        <f t="shared" si="18"/>
        <v> BBS 56 </v>
      </c>
      <c r="B218" s="16" t="str">
        <f t="shared" si="19"/>
        <v>I</v>
      </c>
      <c r="C218" s="28">
        <f t="shared" si="20"/>
        <v>44819.4</v>
      </c>
      <c r="D218" t="str">
        <f t="shared" si="21"/>
        <v>vis</v>
      </c>
      <c r="E218">
        <f>VLOOKUP(C218,Active!C$21:E$945,3,FALSE)</f>
        <v>37557.998300514468</v>
      </c>
      <c r="F218" s="16" t="s">
        <v>241</v>
      </c>
      <c r="G218" t="str">
        <f t="shared" si="22"/>
        <v>44819.400</v>
      </c>
      <c r="H218" s="28">
        <f t="shared" si="23"/>
        <v>37558</v>
      </c>
      <c r="I218" s="64" t="s">
        <v>732</v>
      </c>
      <c r="J218" s="65" t="s">
        <v>733</v>
      </c>
      <c r="K218" s="64">
        <v>37558</v>
      </c>
      <c r="L218" s="64" t="s">
        <v>310</v>
      </c>
      <c r="M218" s="65" t="s">
        <v>273</v>
      </c>
      <c r="N218" s="65"/>
      <c r="O218" s="66" t="s">
        <v>696</v>
      </c>
      <c r="P218" s="66" t="s">
        <v>734</v>
      </c>
    </row>
    <row r="219" spans="1:16">
      <c r="A219" s="28" t="str">
        <f t="shared" si="18"/>
        <v> BBS 57 </v>
      </c>
      <c r="B219" s="16" t="str">
        <f t="shared" si="19"/>
        <v>I</v>
      </c>
      <c r="C219" s="28">
        <f t="shared" si="20"/>
        <v>44934.648999999998</v>
      </c>
      <c r="D219" t="str">
        <f t="shared" si="21"/>
        <v>vis</v>
      </c>
      <c r="E219">
        <f>VLOOKUP(C219,Active!C$21:E$945,3,FALSE)</f>
        <v>38143.996418795876</v>
      </c>
      <c r="F219" s="16" t="s">
        <v>241</v>
      </c>
      <c r="G219" t="str">
        <f t="shared" si="22"/>
        <v>44934.649</v>
      </c>
      <c r="H219" s="28">
        <f t="shared" si="23"/>
        <v>38144</v>
      </c>
      <c r="I219" s="64" t="s">
        <v>735</v>
      </c>
      <c r="J219" s="65" t="s">
        <v>736</v>
      </c>
      <c r="K219" s="64">
        <v>38144</v>
      </c>
      <c r="L219" s="64" t="s">
        <v>322</v>
      </c>
      <c r="M219" s="65" t="s">
        <v>273</v>
      </c>
      <c r="N219" s="65"/>
      <c r="O219" s="66" t="s">
        <v>274</v>
      </c>
      <c r="P219" s="66" t="s">
        <v>737</v>
      </c>
    </row>
    <row r="220" spans="1:16">
      <c r="A220" s="28" t="str">
        <f t="shared" si="18"/>
        <v> AOEB 2 </v>
      </c>
      <c r="B220" s="16" t="str">
        <f t="shared" si="19"/>
        <v>I</v>
      </c>
      <c r="C220" s="28">
        <f t="shared" si="20"/>
        <v>44958.841</v>
      </c>
      <c r="D220" t="str">
        <f t="shared" si="21"/>
        <v>vis</v>
      </c>
      <c r="E220">
        <f>VLOOKUP(C220,Active!C$21:E$945,3,FALSE)</f>
        <v>38267.003702828413</v>
      </c>
      <c r="F220" s="16" t="s">
        <v>241</v>
      </c>
      <c r="G220" t="str">
        <f t="shared" si="22"/>
        <v>44958.841</v>
      </c>
      <c r="H220" s="28">
        <f t="shared" si="23"/>
        <v>38267</v>
      </c>
      <c r="I220" s="64" t="s">
        <v>738</v>
      </c>
      <c r="J220" s="65" t="s">
        <v>739</v>
      </c>
      <c r="K220" s="64">
        <v>38267</v>
      </c>
      <c r="L220" s="64" t="s">
        <v>278</v>
      </c>
      <c r="M220" s="65" t="s">
        <v>273</v>
      </c>
      <c r="N220" s="65"/>
      <c r="O220" s="66" t="s">
        <v>496</v>
      </c>
      <c r="P220" s="66" t="s">
        <v>88</v>
      </c>
    </row>
    <row r="221" spans="1:16">
      <c r="A221" s="28" t="str">
        <f t="shared" si="18"/>
        <v> BBS 58 </v>
      </c>
      <c r="B221" s="16" t="str">
        <f t="shared" si="19"/>
        <v>I</v>
      </c>
      <c r="C221" s="28">
        <f t="shared" si="20"/>
        <v>44973.591</v>
      </c>
      <c r="D221" t="str">
        <f t="shared" si="21"/>
        <v>vis</v>
      </c>
      <c r="E221">
        <f>VLOOKUP(C221,Active!C$21:E$945,3,FALSE)</f>
        <v>38342.00194354765</v>
      </c>
      <c r="F221" s="16" t="s">
        <v>241</v>
      </c>
      <c r="G221" t="str">
        <f t="shared" si="22"/>
        <v>44973.591</v>
      </c>
      <c r="H221" s="28">
        <f t="shared" si="23"/>
        <v>38342</v>
      </c>
      <c r="I221" s="64" t="s">
        <v>740</v>
      </c>
      <c r="J221" s="65" t="s">
        <v>741</v>
      </c>
      <c r="K221" s="64">
        <v>38342</v>
      </c>
      <c r="L221" s="64" t="s">
        <v>262</v>
      </c>
      <c r="M221" s="65" t="s">
        <v>273</v>
      </c>
      <c r="N221" s="65"/>
      <c r="O221" s="66" t="s">
        <v>274</v>
      </c>
      <c r="P221" s="66" t="s">
        <v>742</v>
      </c>
    </row>
    <row r="222" spans="1:16">
      <c r="A222" s="28" t="str">
        <f t="shared" si="18"/>
        <v> BBS 59 </v>
      </c>
      <c r="B222" s="16" t="str">
        <f t="shared" si="19"/>
        <v>I</v>
      </c>
      <c r="C222" s="28">
        <f t="shared" si="20"/>
        <v>45010.565000000002</v>
      </c>
      <c r="D222" t="str">
        <f t="shared" si="21"/>
        <v>vis</v>
      </c>
      <c r="E222">
        <f>VLOOKUP(C222,Active!C$21:E$945,3,FALSE)</f>
        <v>38530.000923368199</v>
      </c>
      <c r="F222" s="16" t="s">
        <v>241</v>
      </c>
      <c r="G222" t="str">
        <f t="shared" si="22"/>
        <v>45010.565</v>
      </c>
      <c r="H222" s="28">
        <f t="shared" si="23"/>
        <v>38530</v>
      </c>
      <c r="I222" s="64" t="s">
        <v>743</v>
      </c>
      <c r="J222" s="65" t="s">
        <v>744</v>
      </c>
      <c r="K222" s="64">
        <v>38530</v>
      </c>
      <c r="L222" s="64" t="s">
        <v>262</v>
      </c>
      <c r="M222" s="65" t="s">
        <v>273</v>
      </c>
      <c r="N222" s="65"/>
      <c r="O222" s="66" t="s">
        <v>274</v>
      </c>
      <c r="P222" s="66" t="s">
        <v>745</v>
      </c>
    </row>
    <row r="223" spans="1:16">
      <c r="A223" s="28" t="str">
        <f t="shared" si="18"/>
        <v> BBS 59 </v>
      </c>
      <c r="B223" s="16" t="str">
        <f t="shared" si="19"/>
        <v>I</v>
      </c>
      <c r="C223" s="28">
        <f t="shared" si="20"/>
        <v>45028.658000000003</v>
      </c>
      <c r="D223" t="str">
        <f t="shared" si="21"/>
        <v>vis</v>
      </c>
      <c r="E223">
        <f>VLOOKUP(C223,Active!C$21:E$945,3,FALSE)</f>
        <v>38621.997070441634</v>
      </c>
      <c r="F223" s="16" t="s">
        <v>241</v>
      </c>
      <c r="G223" t="str">
        <f t="shared" si="22"/>
        <v>45028.658</v>
      </c>
      <c r="H223" s="28">
        <f t="shared" si="23"/>
        <v>38622</v>
      </c>
      <c r="I223" s="64" t="s">
        <v>746</v>
      </c>
      <c r="J223" s="65" t="s">
        <v>747</v>
      </c>
      <c r="K223" s="64">
        <v>38622</v>
      </c>
      <c r="L223" s="64" t="s">
        <v>322</v>
      </c>
      <c r="M223" s="65" t="s">
        <v>273</v>
      </c>
      <c r="N223" s="65"/>
      <c r="O223" s="66" t="s">
        <v>274</v>
      </c>
      <c r="P223" s="66" t="s">
        <v>745</v>
      </c>
    </row>
    <row r="224" spans="1:16">
      <c r="A224" s="28" t="str">
        <f t="shared" si="18"/>
        <v> BBS 59 </v>
      </c>
      <c r="B224" s="16" t="str">
        <f t="shared" si="19"/>
        <v>I</v>
      </c>
      <c r="C224" s="28">
        <f t="shared" si="20"/>
        <v>45044.394</v>
      </c>
      <c r="D224" t="str">
        <f t="shared" si="21"/>
        <v>vis</v>
      </c>
      <c r="E224">
        <f>VLOOKUP(C224,Active!C$21:E$945,3,FALSE)</f>
        <v>38702.008752879439</v>
      </c>
      <c r="F224" s="16" t="s">
        <v>241</v>
      </c>
      <c r="G224" t="str">
        <f t="shared" si="22"/>
        <v>45044.394</v>
      </c>
      <c r="H224" s="28">
        <f t="shared" si="23"/>
        <v>38702</v>
      </c>
      <c r="I224" s="64" t="s">
        <v>748</v>
      </c>
      <c r="J224" s="65" t="s">
        <v>749</v>
      </c>
      <c r="K224" s="64">
        <v>38702</v>
      </c>
      <c r="L224" s="64" t="s">
        <v>283</v>
      </c>
      <c r="M224" s="65" t="s">
        <v>273</v>
      </c>
      <c r="N224" s="65"/>
      <c r="O224" s="66" t="s">
        <v>274</v>
      </c>
      <c r="P224" s="66" t="s">
        <v>745</v>
      </c>
    </row>
    <row r="225" spans="1:16">
      <c r="A225" s="28" t="str">
        <f t="shared" si="18"/>
        <v> BBS 59 </v>
      </c>
      <c r="B225" s="16" t="str">
        <f t="shared" si="19"/>
        <v>I</v>
      </c>
      <c r="C225" s="28">
        <f t="shared" si="20"/>
        <v>45053.438999999998</v>
      </c>
      <c r="D225" t="str">
        <f t="shared" si="21"/>
        <v>vis</v>
      </c>
      <c r="E225">
        <f>VLOOKUP(C225,Active!C$21:E$945,3,FALSE)</f>
        <v>38747.999199476413</v>
      </c>
      <c r="F225" s="16" t="s">
        <v>241</v>
      </c>
      <c r="G225" t="str">
        <f t="shared" si="22"/>
        <v>45053.439</v>
      </c>
      <c r="H225" s="28">
        <f t="shared" si="23"/>
        <v>38748</v>
      </c>
      <c r="I225" s="64" t="s">
        <v>750</v>
      </c>
      <c r="J225" s="65" t="s">
        <v>751</v>
      </c>
      <c r="K225" s="64">
        <v>38748</v>
      </c>
      <c r="L225" s="64" t="s">
        <v>310</v>
      </c>
      <c r="M225" s="65" t="s">
        <v>273</v>
      </c>
      <c r="N225" s="65"/>
      <c r="O225" s="66" t="s">
        <v>274</v>
      </c>
      <c r="P225" s="66" t="s">
        <v>745</v>
      </c>
    </row>
    <row r="226" spans="1:16">
      <c r="A226" s="28" t="str">
        <f t="shared" si="18"/>
        <v> BBS 60 </v>
      </c>
      <c r="B226" s="16" t="str">
        <f t="shared" si="19"/>
        <v>I</v>
      </c>
      <c r="C226" s="28">
        <f t="shared" si="20"/>
        <v>45061.305999999997</v>
      </c>
      <c r="D226" t="str">
        <f t="shared" si="21"/>
        <v>vis</v>
      </c>
      <c r="E226">
        <f>VLOOKUP(C226,Active!C$21:E$945,3,FALSE)</f>
        <v>38787.999956068823</v>
      </c>
      <c r="F226" s="16" t="s">
        <v>241</v>
      </c>
      <c r="G226" t="str">
        <f t="shared" si="22"/>
        <v>45061.306</v>
      </c>
      <c r="H226" s="28">
        <f t="shared" si="23"/>
        <v>38788</v>
      </c>
      <c r="I226" s="64" t="s">
        <v>752</v>
      </c>
      <c r="J226" s="65" t="s">
        <v>753</v>
      </c>
      <c r="K226" s="64">
        <v>38788</v>
      </c>
      <c r="L226" s="64" t="s">
        <v>310</v>
      </c>
      <c r="M226" s="65" t="s">
        <v>273</v>
      </c>
      <c r="N226" s="65"/>
      <c r="O226" s="66" t="s">
        <v>274</v>
      </c>
      <c r="P226" s="66" t="s">
        <v>754</v>
      </c>
    </row>
    <row r="227" spans="1:16">
      <c r="A227" s="28" t="str">
        <f t="shared" si="18"/>
        <v> BBS 60 </v>
      </c>
      <c r="B227" s="16" t="str">
        <f t="shared" si="19"/>
        <v>I</v>
      </c>
      <c r="C227" s="28">
        <f t="shared" si="20"/>
        <v>45080.383000000002</v>
      </c>
      <c r="D227" t="str">
        <f t="shared" si="21"/>
        <v>vis</v>
      </c>
      <c r="E227">
        <f>VLOOKUP(C227,Active!C$21:E$945,3,FALSE)</f>
        <v>38884.999375607891</v>
      </c>
      <c r="F227" s="16" t="s">
        <v>241</v>
      </c>
      <c r="G227" t="str">
        <f t="shared" si="22"/>
        <v>45080.383</v>
      </c>
      <c r="H227" s="28">
        <f t="shared" si="23"/>
        <v>38885</v>
      </c>
      <c r="I227" s="64" t="s">
        <v>755</v>
      </c>
      <c r="J227" s="65" t="s">
        <v>756</v>
      </c>
      <c r="K227" s="64">
        <v>38885</v>
      </c>
      <c r="L227" s="64" t="s">
        <v>310</v>
      </c>
      <c r="M227" s="65" t="s">
        <v>273</v>
      </c>
      <c r="N227" s="65"/>
      <c r="O227" s="66" t="s">
        <v>274</v>
      </c>
      <c r="P227" s="66" t="s">
        <v>754</v>
      </c>
    </row>
    <row r="228" spans="1:16">
      <c r="A228" s="28" t="str">
        <f t="shared" si="18"/>
        <v> BBS 60 </v>
      </c>
      <c r="B228" s="16" t="str">
        <f t="shared" si="19"/>
        <v>I</v>
      </c>
      <c r="C228" s="28">
        <f t="shared" si="20"/>
        <v>45080.383000000002</v>
      </c>
      <c r="D228" t="str">
        <f t="shared" si="21"/>
        <v>vis</v>
      </c>
      <c r="E228">
        <f>VLOOKUP(C228,Active!C$21:E$945,3,FALSE)</f>
        <v>38884.999375607891</v>
      </c>
      <c r="F228" s="16" t="s">
        <v>241</v>
      </c>
      <c r="G228" t="str">
        <f t="shared" si="22"/>
        <v>45080.383</v>
      </c>
      <c r="H228" s="28">
        <f t="shared" si="23"/>
        <v>38885</v>
      </c>
      <c r="I228" s="64" t="s">
        <v>755</v>
      </c>
      <c r="J228" s="65" t="s">
        <v>756</v>
      </c>
      <c r="K228" s="64">
        <v>38885</v>
      </c>
      <c r="L228" s="64" t="s">
        <v>310</v>
      </c>
      <c r="M228" s="65" t="s">
        <v>273</v>
      </c>
      <c r="N228" s="65"/>
      <c r="O228" s="66" t="s">
        <v>757</v>
      </c>
      <c r="P228" s="66" t="s">
        <v>754</v>
      </c>
    </row>
    <row r="229" spans="1:16">
      <c r="A229" s="28" t="str">
        <f t="shared" si="18"/>
        <v> AOEB 2 </v>
      </c>
      <c r="B229" s="16" t="str">
        <f t="shared" si="19"/>
        <v>I</v>
      </c>
      <c r="C229" s="28">
        <f t="shared" si="20"/>
        <v>45082.745999999999</v>
      </c>
      <c r="D229" t="str">
        <f t="shared" si="21"/>
        <v>vis</v>
      </c>
      <c r="E229">
        <f>VLOOKUP(C229,Active!C$21:E$945,3,FALSE)</f>
        <v>38897.014348002427</v>
      </c>
      <c r="F229" s="16" t="s">
        <v>241</v>
      </c>
      <c r="G229" t="str">
        <f t="shared" si="22"/>
        <v>45082.746</v>
      </c>
      <c r="H229" s="28">
        <f t="shared" si="23"/>
        <v>38897</v>
      </c>
      <c r="I229" s="64" t="s">
        <v>758</v>
      </c>
      <c r="J229" s="65" t="s">
        <v>759</v>
      </c>
      <c r="K229" s="64">
        <v>38897</v>
      </c>
      <c r="L229" s="64" t="s">
        <v>290</v>
      </c>
      <c r="M229" s="65" t="s">
        <v>273</v>
      </c>
      <c r="N229" s="65"/>
      <c r="O229" s="66" t="s">
        <v>496</v>
      </c>
      <c r="P229" s="66" t="s">
        <v>88</v>
      </c>
    </row>
    <row r="230" spans="1:16">
      <c r="A230" s="28" t="str">
        <f t="shared" si="18"/>
        <v> BBS 61 </v>
      </c>
      <c r="B230" s="16" t="str">
        <f t="shared" si="19"/>
        <v>I</v>
      </c>
      <c r="C230" s="28">
        <f t="shared" si="20"/>
        <v>45137.415000000001</v>
      </c>
      <c r="D230" t="str">
        <f t="shared" si="21"/>
        <v>vis</v>
      </c>
      <c r="E230">
        <f>VLOOKUP(C230,Active!C$21:E$945,3,FALSE)</f>
        <v>39174.985793553606</v>
      </c>
      <c r="F230" s="16" t="s">
        <v>241</v>
      </c>
      <c r="G230" t="str">
        <f t="shared" si="22"/>
        <v>45137.415</v>
      </c>
      <c r="H230" s="28">
        <f t="shared" si="23"/>
        <v>39175</v>
      </c>
      <c r="I230" s="64" t="s">
        <v>760</v>
      </c>
      <c r="J230" s="65" t="s">
        <v>761</v>
      </c>
      <c r="K230" s="64">
        <v>39175</v>
      </c>
      <c r="L230" s="64" t="s">
        <v>266</v>
      </c>
      <c r="M230" s="65" t="s">
        <v>273</v>
      </c>
      <c r="N230" s="65"/>
      <c r="O230" s="66" t="s">
        <v>696</v>
      </c>
      <c r="P230" s="66" t="s">
        <v>762</v>
      </c>
    </row>
    <row r="231" spans="1:16">
      <c r="A231" s="28" t="str">
        <f t="shared" si="18"/>
        <v> BBS 61 </v>
      </c>
      <c r="B231" s="16" t="str">
        <f t="shared" si="19"/>
        <v>I</v>
      </c>
      <c r="C231" s="28">
        <f t="shared" si="20"/>
        <v>45145.483</v>
      </c>
      <c r="D231" t="str">
        <f t="shared" si="21"/>
        <v>vis</v>
      </c>
      <c r="E231">
        <f>VLOOKUP(C231,Active!C$21:E$945,3,FALSE)</f>
        <v>39216.008560070404</v>
      </c>
      <c r="F231" s="16" t="s">
        <v>241</v>
      </c>
      <c r="G231" t="str">
        <f t="shared" si="22"/>
        <v>45145.483</v>
      </c>
      <c r="H231" s="28">
        <f t="shared" si="23"/>
        <v>39216</v>
      </c>
      <c r="I231" s="64" t="s">
        <v>763</v>
      </c>
      <c r="J231" s="65" t="s">
        <v>764</v>
      </c>
      <c r="K231" s="64">
        <v>39216</v>
      </c>
      <c r="L231" s="64" t="s">
        <v>283</v>
      </c>
      <c r="M231" s="65" t="s">
        <v>273</v>
      </c>
      <c r="N231" s="65"/>
      <c r="O231" s="66" t="s">
        <v>274</v>
      </c>
      <c r="P231" s="66" t="s">
        <v>762</v>
      </c>
    </row>
    <row r="232" spans="1:16">
      <c r="A232" s="28" t="str">
        <f t="shared" si="18"/>
        <v> BBS 61 </v>
      </c>
      <c r="B232" s="16" t="str">
        <f t="shared" si="19"/>
        <v>I</v>
      </c>
      <c r="C232" s="28">
        <f t="shared" si="20"/>
        <v>45172.425999999999</v>
      </c>
      <c r="D232" t="str">
        <f t="shared" si="21"/>
        <v>vis</v>
      </c>
      <c r="E232">
        <f>VLOOKUP(C232,Active!C$21:E$945,3,FALSE)</f>
        <v>39353.003651575375</v>
      </c>
      <c r="F232" s="16" t="s">
        <v>241</v>
      </c>
      <c r="G232" t="str">
        <f t="shared" si="22"/>
        <v>45172.426</v>
      </c>
      <c r="H232" s="28">
        <f t="shared" si="23"/>
        <v>39353</v>
      </c>
      <c r="I232" s="64" t="s">
        <v>765</v>
      </c>
      <c r="J232" s="65" t="s">
        <v>766</v>
      </c>
      <c r="K232" s="64">
        <v>39353</v>
      </c>
      <c r="L232" s="64" t="s">
        <v>278</v>
      </c>
      <c r="M232" s="65" t="s">
        <v>273</v>
      </c>
      <c r="N232" s="65"/>
      <c r="O232" s="66" t="s">
        <v>274</v>
      </c>
      <c r="P232" s="66" t="s">
        <v>762</v>
      </c>
    </row>
    <row r="233" spans="1:16">
      <c r="A233" s="28" t="str">
        <f t="shared" si="18"/>
        <v> BBS 64 </v>
      </c>
      <c r="B233" s="16" t="str">
        <f t="shared" si="19"/>
        <v>I</v>
      </c>
      <c r="C233" s="28">
        <f t="shared" si="20"/>
        <v>45308.72</v>
      </c>
      <c r="D233" t="str">
        <f t="shared" si="21"/>
        <v>vis</v>
      </c>
      <c r="E233">
        <f>VLOOKUP(C233,Active!C$21:E$945,3,FALSE)</f>
        <v>40046.007734327068</v>
      </c>
      <c r="F233" s="16" t="s">
        <v>241</v>
      </c>
      <c r="G233" t="str">
        <f t="shared" si="22"/>
        <v>45308.720</v>
      </c>
      <c r="H233" s="28">
        <f t="shared" si="23"/>
        <v>40046</v>
      </c>
      <c r="I233" s="64" t="s">
        <v>767</v>
      </c>
      <c r="J233" s="65" t="s">
        <v>768</v>
      </c>
      <c r="K233" s="64">
        <v>40046</v>
      </c>
      <c r="L233" s="64" t="s">
        <v>283</v>
      </c>
      <c r="M233" s="65" t="s">
        <v>273</v>
      </c>
      <c r="N233" s="65"/>
      <c r="O233" s="66" t="s">
        <v>274</v>
      </c>
      <c r="P233" s="66" t="s">
        <v>769</v>
      </c>
    </row>
    <row r="234" spans="1:16">
      <c r="A234" s="28" t="str">
        <f t="shared" si="18"/>
        <v> BBS 64 </v>
      </c>
      <c r="B234" s="16" t="str">
        <f t="shared" si="19"/>
        <v>I</v>
      </c>
      <c r="C234" s="28">
        <f t="shared" si="20"/>
        <v>45333.696000000004</v>
      </c>
      <c r="D234" t="str">
        <f t="shared" si="21"/>
        <v>vis</v>
      </c>
      <c r="E234">
        <f>VLOOKUP(C234,Active!C$21:E$945,3,FALSE)</f>
        <v>40173.001365527321</v>
      </c>
      <c r="F234" s="16" t="s">
        <v>241</v>
      </c>
      <c r="G234" t="str">
        <f t="shared" si="22"/>
        <v>45333.696</v>
      </c>
      <c r="H234" s="28">
        <f t="shared" si="23"/>
        <v>40173</v>
      </c>
      <c r="I234" s="64" t="s">
        <v>770</v>
      </c>
      <c r="J234" s="65" t="s">
        <v>771</v>
      </c>
      <c r="K234" s="64">
        <v>40173</v>
      </c>
      <c r="L234" s="64" t="s">
        <v>262</v>
      </c>
      <c r="M234" s="65" t="s">
        <v>273</v>
      </c>
      <c r="N234" s="65"/>
      <c r="O234" s="66" t="s">
        <v>274</v>
      </c>
      <c r="P234" s="66" t="s">
        <v>769</v>
      </c>
    </row>
    <row r="235" spans="1:16">
      <c r="A235" s="28" t="str">
        <f t="shared" si="18"/>
        <v> BBS 64 </v>
      </c>
      <c r="B235" s="16" t="str">
        <f t="shared" si="19"/>
        <v>I</v>
      </c>
      <c r="C235" s="28">
        <f t="shared" si="20"/>
        <v>45358.673000000003</v>
      </c>
      <c r="D235" t="str">
        <f t="shared" si="21"/>
        <v>vis</v>
      </c>
      <c r="E235">
        <f>VLOOKUP(C235,Active!C$21:E$945,3,FALSE)</f>
        <v>40300.000081354054</v>
      </c>
      <c r="F235" s="16" t="s">
        <v>241</v>
      </c>
      <c r="G235" t="str">
        <f t="shared" si="22"/>
        <v>45358.673</v>
      </c>
      <c r="H235" s="28">
        <f t="shared" si="23"/>
        <v>40300</v>
      </c>
      <c r="I235" s="64" t="s">
        <v>772</v>
      </c>
      <c r="J235" s="65" t="s">
        <v>773</v>
      </c>
      <c r="K235" s="64">
        <v>40300</v>
      </c>
      <c r="L235" s="64" t="s">
        <v>262</v>
      </c>
      <c r="M235" s="65" t="s">
        <v>273</v>
      </c>
      <c r="N235" s="65"/>
      <c r="O235" s="66" t="s">
        <v>274</v>
      </c>
      <c r="P235" s="66" t="s">
        <v>769</v>
      </c>
    </row>
    <row r="236" spans="1:16">
      <c r="A236" s="28" t="str">
        <f t="shared" si="18"/>
        <v> BBS 65 </v>
      </c>
      <c r="B236" s="16" t="str">
        <f t="shared" si="19"/>
        <v>I</v>
      </c>
      <c r="C236" s="28">
        <f t="shared" si="20"/>
        <v>45370.474999999999</v>
      </c>
      <c r="D236" t="str">
        <f t="shared" si="21"/>
        <v>vis</v>
      </c>
      <c r="E236">
        <f>VLOOKUP(C236,Active!C$21:E$945,3,FALSE)</f>
        <v>40360.008843182397</v>
      </c>
      <c r="F236" s="16" t="s">
        <v>241</v>
      </c>
      <c r="G236" t="str">
        <f t="shared" si="22"/>
        <v>45370.475</v>
      </c>
      <c r="H236" s="28">
        <f t="shared" si="23"/>
        <v>40360</v>
      </c>
      <c r="I236" s="64" t="s">
        <v>774</v>
      </c>
      <c r="J236" s="65" t="s">
        <v>775</v>
      </c>
      <c r="K236" s="64">
        <v>40360</v>
      </c>
      <c r="L236" s="64" t="s">
        <v>283</v>
      </c>
      <c r="M236" s="65" t="s">
        <v>273</v>
      </c>
      <c r="N236" s="65"/>
      <c r="O236" s="66" t="s">
        <v>274</v>
      </c>
      <c r="P236" s="66" t="s">
        <v>776</v>
      </c>
    </row>
    <row r="237" spans="1:16">
      <c r="A237" s="28" t="str">
        <f t="shared" si="18"/>
        <v> BBS 66 </v>
      </c>
      <c r="B237" s="16" t="str">
        <f t="shared" si="19"/>
        <v>I</v>
      </c>
      <c r="C237" s="28">
        <f t="shared" si="20"/>
        <v>45459.37</v>
      </c>
      <c r="D237" t="str">
        <f t="shared" si="21"/>
        <v>vis</v>
      </c>
      <c r="E237">
        <f>VLOOKUP(C237,Active!C$21:E$945,3,FALSE)</f>
        <v>40812.006714961157</v>
      </c>
      <c r="F237" s="16" t="s">
        <v>241</v>
      </c>
      <c r="G237" t="str">
        <f t="shared" si="22"/>
        <v>45459.370</v>
      </c>
      <c r="H237" s="28">
        <f t="shared" si="23"/>
        <v>40812</v>
      </c>
      <c r="I237" s="64" t="s">
        <v>777</v>
      </c>
      <c r="J237" s="65" t="s">
        <v>778</v>
      </c>
      <c r="K237" s="64">
        <v>40812</v>
      </c>
      <c r="L237" s="64" t="s">
        <v>278</v>
      </c>
      <c r="M237" s="65" t="s">
        <v>273</v>
      </c>
      <c r="N237" s="65"/>
      <c r="O237" s="66" t="s">
        <v>274</v>
      </c>
      <c r="P237" s="66" t="s">
        <v>779</v>
      </c>
    </row>
    <row r="238" spans="1:16">
      <c r="A238" s="28" t="str">
        <f t="shared" si="18"/>
        <v> BBS 70 </v>
      </c>
      <c r="B238" s="16" t="str">
        <f t="shared" si="19"/>
        <v>I</v>
      </c>
      <c r="C238" s="28">
        <f t="shared" si="20"/>
        <v>45702.652000000002</v>
      </c>
      <c r="D238" t="str">
        <f t="shared" si="21"/>
        <v>vis</v>
      </c>
      <c r="E238">
        <f>VLOOKUP(C238,Active!C$21:E$945,3,FALSE)</f>
        <v>42049.004816565008</v>
      </c>
      <c r="F238" s="16" t="s">
        <v>241</v>
      </c>
      <c r="G238" t="str">
        <f t="shared" si="22"/>
        <v>45702.652</v>
      </c>
      <c r="H238" s="28">
        <f t="shared" si="23"/>
        <v>42049</v>
      </c>
      <c r="I238" s="64" t="s">
        <v>780</v>
      </c>
      <c r="J238" s="65" t="s">
        <v>781</v>
      </c>
      <c r="K238" s="64">
        <v>42049</v>
      </c>
      <c r="L238" s="64" t="s">
        <v>278</v>
      </c>
      <c r="M238" s="65" t="s">
        <v>273</v>
      </c>
      <c r="N238" s="65"/>
      <c r="O238" s="66" t="s">
        <v>274</v>
      </c>
      <c r="P238" s="66" t="s">
        <v>782</v>
      </c>
    </row>
    <row r="239" spans="1:16">
      <c r="A239" s="28" t="str">
        <f t="shared" si="18"/>
        <v> BBS 71 </v>
      </c>
      <c r="B239" s="16" t="str">
        <f t="shared" si="19"/>
        <v>I</v>
      </c>
      <c r="C239" s="28">
        <f t="shared" si="20"/>
        <v>45749.459000000003</v>
      </c>
      <c r="D239" t="str">
        <f t="shared" si="21"/>
        <v>vis</v>
      </c>
      <c r="E239">
        <f>VLOOKUP(C239,Active!C$21:E$945,3,FALSE)</f>
        <v>42287.000928656213</v>
      </c>
      <c r="F239" s="16" t="s">
        <v>241</v>
      </c>
      <c r="G239" t="str">
        <f t="shared" si="22"/>
        <v>45749.459</v>
      </c>
      <c r="H239" s="28">
        <f t="shared" si="23"/>
        <v>42287</v>
      </c>
      <c r="I239" s="64" t="s">
        <v>783</v>
      </c>
      <c r="J239" s="65" t="s">
        <v>784</v>
      </c>
      <c r="K239" s="64">
        <v>42287</v>
      </c>
      <c r="L239" s="64" t="s">
        <v>262</v>
      </c>
      <c r="M239" s="65" t="s">
        <v>273</v>
      </c>
      <c r="N239" s="65"/>
      <c r="O239" s="66" t="s">
        <v>274</v>
      </c>
      <c r="P239" s="66" t="s">
        <v>785</v>
      </c>
    </row>
    <row r="240" spans="1:16">
      <c r="A240" s="28" t="str">
        <f t="shared" si="18"/>
        <v> BBS 71 </v>
      </c>
      <c r="B240" s="16" t="str">
        <f t="shared" si="19"/>
        <v>I</v>
      </c>
      <c r="C240" s="28">
        <f t="shared" si="20"/>
        <v>45764.601999999999</v>
      </c>
      <c r="D240" t="str">
        <f t="shared" si="21"/>
        <v>vis</v>
      </c>
      <c r="E240">
        <f>VLOOKUP(C240,Active!C$21:E$945,3,FALSE)</f>
        <v>42363.997427585775</v>
      </c>
      <c r="F240" s="16" t="s">
        <v>241</v>
      </c>
      <c r="G240" t="str">
        <f t="shared" si="22"/>
        <v>45764.602</v>
      </c>
      <c r="H240" s="28">
        <f t="shared" si="23"/>
        <v>42364</v>
      </c>
      <c r="I240" s="64" t="s">
        <v>786</v>
      </c>
      <c r="J240" s="65" t="s">
        <v>787</v>
      </c>
      <c r="K240" s="64">
        <v>42364</v>
      </c>
      <c r="L240" s="64" t="s">
        <v>322</v>
      </c>
      <c r="M240" s="65" t="s">
        <v>273</v>
      </c>
      <c r="N240" s="65"/>
      <c r="O240" s="66" t="s">
        <v>274</v>
      </c>
      <c r="P240" s="66" t="s">
        <v>785</v>
      </c>
    </row>
    <row r="241" spans="1:16">
      <c r="A241" s="28" t="str">
        <f t="shared" si="18"/>
        <v> BBS 71 </v>
      </c>
      <c r="B241" s="16" t="str">
        <f t="shared" si="19"/>
        <v>I</v>
      </c>
      <c r="C241" s="28">
        <f t="shared" si="20"/>
        <v>45766.373</v>
      </c>
      <c r="D241" t="str">
        <f t="shared" si="21"/>
        <v>vis</v>
      </c>
      <c r="E241">
        <f>VLOOKUP(C241,Active!C$21:E$945,3,FALSE)</f>
        <v>42373.002301098575</v>
      </c>
      <c r="F241" s="16" t="s">
        <v>241</v>
      </c>
      <c r="G241" t="str">
        <f t="shared" si="22"/>
        <v>45766.373</v>
      </c>
      <c r="H241" s="28">
        <f t="shared" si="23"/>
        <v>42373</v>
      </c>
      <c r="I241" s="64" t="s">
        <v>788</v>
      </c>
      <c r="J241" s="65" t="s">
        <v>789</v>
      </c>
      <c r="K241" s="64">
        <v>42373</v>
      </c>
      <c r="L241" s="64" t="s">
        <v>262</v>
      </c>
      <c r="M241" s="65" t="s">
        <v>273</v>
      </c>
      <c r="N241" s="65"/>
      <c r="O241" s="66" t="s">
        <v>274</v>
      </c>
      <c r="P241" s="66" t="s">
        <v>785</v>
      </c>
    </row>
    <row r="242" spans="1:16">
      <c r="A242" s="28" t="str">
        <f t="shared" si="18"/>
        <v> BBS 71 </v>
      </c>
      <c r="B242" s="16" t="str">
        <f t="shared" si="19"/>
        <v>I</v>
      </c>
      <c r="C242" s="28">
        <f t="shared" si="20"/>
        <v>45766.374000000003</v>
      </c>
      <c r="D242" t="str">
        <f t="shared" si="21"/>
        <v>vis</v>
      </c>
      <c r="E242">
        <f>VLOOKUP(C242,Active!C$21:E$945,3,FALSE)</f>
        <v>42373.007385725083</v>
      </c>
      <c r="F242" s="16" t="s">
        <v>241</v>
      </c>
      <c r="G242" t="str">
        <f t="shared" si="22"/>
        <v>45766.374</v>
      </c>
      <c r="H242" s="28">
        <f t="shared" si="23"/>
        <v>42373</v>
      </c>
      <c r="I242" s="64" t="s">
        <v>790</v>
      </c>
      <c r="J242" s="65" t="s">
        <v>791</v>
      </c>
      <c r="K242" s="64">
        <v>42373</v>
      </c>
      <c r="L242" s="64" t="s">
        <v>278</v>
      </c>
      <c r="M242" s="65" t="s">
        <v>273</v>
      </c>
      <c r="N242" s="65"/>
      <c r="O242" s="66" t="s">
        <v>792</v>
      </c>
      <c r="P242" s="66" t="s">
        <v>785</v>
      </c>
    </row>
    <row r="243" spans="1:16">
      <c r="A243" s="28" t="str">
        <f t="shared" si="18"/>
        <v> BBS 71 </v>
      </c>
      <c r="B243" s="16" t="str">
        <f t="shared" si="19"/>
        <v>I</v>
      </c>
      <c r="C243" s="28">
        <f t="shared" si="20"/>
        <v>45766.374000000003</v>
      </c>
      <c r="D243" t="str">
        <f t="shared" si="21"/>
        <v>vis</v>
      </c>
      <c r="E243">
        <f>VLOOKUP(C243,Active!C$21:E$945,3,FALSE)</f>
        <v>42373.007385725083</v>
      </c>
      <c r="F243" s="16" t="s">
        <v>241</v>
      </c>
      <c r="G243" t="str">
        <f t="shared" si="22"/>
        <v>45766.374</v>
      </c>
      <c r="H243" s="28">
        <f t="shared" si="23"/>
        <v>42373</v>
      </c>
      <c r="I243" s="64" t="s">
        <v>790</v>
      </c>
      <c r="J243" s="65" t="s">
        <v>791</v>
      </c>
      <c r="K243" s="64">
        <v>42373</v>
      </c>
      <c r="L243" s="64" t="s">
        <v>278</v>
      </c>
      <c r="M243" s="65" t="s">
        <v>273</v>
      </c>
      <c r="N243" s="65"/>
      <c r="O243" s="66" t="s">
        <v>757</v>
      </c>
      <c r="P243" s="66" t="s">
        <v>785</v>
      </c>
    </row>
    <row r="244" spans="1:16">
      <c r="A244" s="28" t="str">
        <f t="shared" si="18"/>
        <v> BBS 71 </v>
      </c>
      <c r="B244" s="16" t="str">
        <f t="shared" si="19"/>
        <v>I</v>
      </c>
      <c r="C244" s="28">
        <f t="shared" si="20"/>
        <v>45766.375</v>
      </c>
      <c r="D244" t="str">
        <f t="shared" si="21"/>
        <v>vis</v>
      </c>
      <c r="E244">
        <f>VLOOKUP(C244,Active!C$21:E$945,3,FALSE)</f>
        <v>42373.012470351561</v>
      </c>
      <c r="F244" s="16" t="s">
        <v>241</v>
      </c>
      <c r="G244" t="str">
        <f t="shared" si="22"/>
        <v>45766.375</v>
      </c>
      <c r="H244" s="28">
        <f t="shared" si="23"/>
        <v>42373</v>
      </c>
      <c r="I244" s="64" t="s">
        <v>793</v>
      </c>
      <c r="J244" s="65" t="s">
        <v>794</v>
      </c>
      <c r="K244" s="64">
        <v>42373</v>
      </c>
      <c r="L244" s="64" t="s">
        <v>283</v>
      </c>
      <c r="M244" s="65" t="s">
        <v>273</v>
      </c>
      <c r="N244" s="65"/>
      <c r="O244" s="66" t="s">
        <v>795</v>
      </c>
      <c r="P244" s="66" t="s">
        <v>785</v>
      </c>
    </row>
    <row r="245" spans="1:16">
      <c r="A245" s="28" t="str">
        <f t="shared" si="18"/>
        <v> BBS 71 </v>
      </c>
      <c r="B245" s="16" t="str">
        <f t="shared" si="19"/>
        <v>I</v>
      </c>
      <c r="C245" s="28">
        <f t="shared" si="20"/>
        <v>45785.449000000001</v>
      </c>
      <c r="D245" t="str">
        <f t="shared" si="21"/>
        <v>vis</v>
      </c>
      <c r="E245">
        <f>VLOOKUP(C245,Active!C$21:E$945,3,FALSE)</f>
        <v>42469.996636011136</v>
      </c>
      <c r="F245" s="16" t="s">
        <v>241</v>
      </c>
      <c r="G245" t="str">
        <f t="shared" si="22"/>
        <v>45785.449</v>
      </c>
      <c r="H245" s="28">
        <f t="shared" si="23"/>
        <v>42470</v>
      </c>
      <c r="I245" s="64" t="s">
        <v>796</v>
      </c>
      <c r="J245" s="65" t="s">
        <v>797</v>
      </c>
      <c r="K245" s="64">
        <v>42470</v>
      </c>
      <c r="L245" s="64" t="s">
        <v>322</v>
      </c>
      <c r="M245" s="65" t="s">
        <v>273</v>
      </c>
      <c r="N245" s="65"/>
      <c r="O245" s="66" t="s">
        <v>274</v>
      </c>
      <c r="P245" s="66" t="s">
        <v>785</v>
      </c>
    </row>
    <row r="246" spans="1:16">
      <c r="A246" s="28" t="str">
        <f t="shared" si="18"/>
        <v> BBS 72 </v>
      </c>
      <c r="B246" s="16" t="str">
        <f t="shared" si="19"/>
        <v>I</v>
      </c>
      <c r="C246" s="28">
        <f t="shared" si="20"/>
        <v>45823.406000000003</v>
      </c>
      <c r="D246" t="str">
        <f t="shared" si="21"/>
        <v>vis</v>
      </c>
      <c r="E246">
        <f>VLOOKUP(C246,Active!C$21:E$945,3,FALSE)</f>
        <v>42662.993803670804</v>
      </c>
      <c r="F246" s="16" t="s">
        <v>241</v>
      </c>
      <c r="G246" t="str">
        <f t="shared" si="22"/>
        <v>45823.406</v>
      </c>
      <c r="H246" s="28">
        <f t="shared" si="23"/>
        <v>42663</v>
      </c>
      <c r="I246" s="64" t="s">
        <v>798</v>
      </c>
      <c r="J246" s="65" t="s">
        <v>799</v>
      </c>
      <c r="K246" s="64">
        <v>42663</v>
      </c>
      <c r="L246" s="64" t="s">
        <v>322</v>
      </c>
      <c r="M246" s="65" t="s">
        <v>273</v>
      </c>
      <c r="N246" s="65"/>
      <c r="O246" s="66" t="s">
        <v>274</v>
      </c>
      <c r="P246" s="66" t="s">
        <v>800</v>
      </c>
    </row>
    <row r="247" spans="1:16">
      <c r="A247" s="28" t="str">
        <f t="shared" si="18"/>
        <v> BBS 72 </v>
      </c>
      <c r="B247" s="16" t="str">
        <f t="shared" si="19"/>
        <v>I</v>
      </c>
      <c r="C247" s="28">
        <f t="shared" si="20"/>
        <v>45869.43</v>
      </c>
      <c r="D247" t="str">
        <f t="shared" si="21"/>
        <v>vis</v>
      </c>
      <c r="E247">
        <f>VLOOKUP(C247,Active!C$21:E$945,3,FALSE)</f>
        <v>42897.008653220764</v>
      </c>
      <c r="F247" s="16" t="s">
        <v>241</v>
      </c>
      <c r="G247" t="str">
        <f t="shared" si="22"/>
        <v>45869.430</v>
      </c>
      <c r="H247" s="28">
        <f t="shared" si="23"/>
        <v>42897</v>
      </c>
      <c r="I247" s="64" t="s">
        <v>801</v>
      </c>
      <c r="J247" s="65" t="s">
        <v>802</v>
      </c>
      <c r="K247" s="64">
        <v>42897</v>
      </c>
      <c r="L247" s="64" t="s">
        <v>283</v>
      </c>
      <c r="M247" s="65" t="s">
        <v>273</v>
      </c>
      <c r="N247" s="65"/>
      <c r="O247" s="66" t="s">
        <v>274</v>
      </c>
      <c r="P247" s="66" t="s">
        <v>800</v>
      </c>
    </row>
    <row r="248" spans="1:16">
      <c r="A248" s="28" t="str">
        <f t="shared" si="18"/>
        <v> BBS 73 </v>
      </c>
      <c r="B248" s="16" t="str">
        <f t="shared" si="19"/>
        <v>I</v>
      </c>
      <c r="C248" s="28">
        <f t="shared" si="20"/>
        <v>45888.504000000001</v>
      </c>
      <c r="D248" t="str">
        <f t="shared" si="21"/>
        <v>vis</v>
      </c>
      <c r="E248">
        <f>VLOOKUP(C248,Active!C$21:E$945,3,FALSE)</f>
        <v>42993.992818880339</v>
      </c>
      <c r="F248" s="16" t="s">
        <v>241</v>
      </c>
      <c r="G248" t="str">
        <f t="shared" si="22"/>
        <v>45888.504</v>
      </c>
      <c r="H248" s="28">
        <f t="shared" si="23"/>
        <v>42994</v>
      </c>
      <c r="I248" s="64" t="s">
        <v>803</v>
      </c>
      <c r="J248" s="65" t="s">
        <v>804</v>
      </c>
      <c r="K248" s="64">
        <v>42994</v>
      </c>
      <c r="L248" s="64" t="s">
        <v>322</v>
      </c>
      <c r="M248" s="65" t="s">
        <v>273</v>
      </c>
      <c r="N248" s="65"/>
      <c r="O248" s="66" t="s">
        <v>274</v>
      </c>
      <c r="P248" s="66" t="s">
        <v>805</v>
      </c>
    </row>
    <row r="249" spans="1:16">
      <c r="A249" s="28" t="str">
        <f t="shared" si="18"/>
        <v> BBS 74 </v>
      </c>
      <c r="B249" s="16" t="str">
        <f t="shared" si="19"/>
        <v>I</v>
      </c>
      <c r="C249" s="28">
        <f t="shared" si="20"/>
        <v>46032.663999999997</v>
      </c>
      <c r="D249" t="str">
        <f t="shared" si="21"/>
        <v>vis</v>
      </c>
      <c r="E249">
        <f>VLOOKUP(C249,Active!C$21:E$945,3,FALSE)</f>
        <v>43726.992573597934</v>
      </c>
      <c r="F249" s="16" t="s">
        <v>241</v>
      </c>
      <c r="G249" t="str">
        <f t="shared" si="22"/>
        <v>46032.664</v>
      </c>
      <c r="H249" s="28">
        <f t="shared" si="23"/>
        <v>43727</v>
      </c>
      <c r="I249" s="64" t="s">
        <v>806</v>
      </c>
      <c r="J249" s="65" t="s">
        <v>807</v>
      </c>
      <c r="K249" s="64">
        <v>43727</v>
      </c>
      <c r="L249" s="64" t="s">
        <v>322</v>
      </c>
      <c r="M249" s="65" t="s">
        <v>273</v>
      </c>
      <c r="N249" s="65"/>
      <c r="O249" s="66" t="s">
        <v>274</v>
      </c>
      <c r="P249" s="66" t="s">
        <v>808</v>
      </c>
    </row>
    <row r="250" spans="1:16">
      <c r="A250" s="28" t="str">
        <f t="shared" si="18"/>
        <v> BBS 75 </v>
      </c>
      <c r="B250" s="16" t="str">
        <f t="shared" si="19"/>
        <v>I</v>
      </c>
      <c r="C250" s="28">
        <f t="shared" si="20"/>
        <v>46090.485000000001</v>
      </c>
      <c r="D250" t="str">
        <f t="shared" si="21"/>
        <v>vis</v>
      </c>
      <c r="E250">
        <f>VLOOKUP(C250,Active!C$21:E$945,3,FALSE)</f>
        <v>44020.990761843845</v>
      </c>
      <c r="F250" s="16" t="s">
        <v>241</v>
      </c>
      <c r="G250" t="str">
        <f t="shared" si="22"/>
        <v>46090.485</v>
      </c>
      <c r="H250" s="28">
        <f t="shared" si="23"/>
        <v>44021</v>
      </c>
      <c r="I250" s="64" t="s">
        <v>809</v>
      </c>
      <c r="J250" s="65" t="s">
        <v>810</v>
      </c>
      <c r="K250" s="64">
        <v>44021</v>
      </c>
      <c r="L250" s="64" t="s">
        <v>272</v>
      </c>
      <c r="M250" s="65" t="s">
        <v>273</v>
      </c>
      <c r="N250" s="65"/>
      <c r="O250" s="66" t="s">
        <v>811</v>
      </c>
      <c r="P250" s="66" t="s">
        <v>812</v>
      </c>
    </row>
    <row r="251" spans="1:16">
      <c r="A251" s="28" t="str">
        <f t="shared" si="18"/>
        <v> BBS 75 </v>
      </c>
      <c r="B251" s="16" t="str">
        <f t="shared" si="19"/>
        <v>I</v>
      </c>
      <c r="C251" s="28">
        <f t="shared" si="20"/>
        <v>46090.485999999997</v>
      </c>
      <c r="D251" t="str">
        <f t="shared" si="21"/>
        <v>vis</v>
      </c>
      <c r="E251">
        <f>VLOOKUP(C251,Active!C$21:E$945,3,FALSE)</f>
        <v>44020.995846470316</v>
      </c>
      <c r="F251" s="16" t="s">
        <v>241</v>
      </c>
      <c r="G251" t="str">
        <f t="shared" si="22"/>
        <v>46090.486</v>
      </c>
      <c r="H251" s="28">
        <f t="shared" si="23"/>
        <v>44021</v>
      </c>
      <c r="I251" s="64" t="s">
        <v>813</v>
      </c>
      <c r="J251" s="65" t="s">
        <v>814</v>
      </c>
      <c r="K251" s="64">
        <v>44021</v>
      </c>
      <c r="L251" s="64" t="s">
        <v>322</v>
      </c>
      <c r="M251" s="65" t="s">
        <v>273</v>
      </c>
      <c r="N251" s="65"/>
      <c r="O251" s="66" t="s">
        <v>815</v>
      </c>
      <c r="P251" s="66" t="s">
        <v>812</v>
      </c>
    </row>
    <row r="252" spans="1:16">
      <c r="A252" s="28" t="str">
        <f t="shared" si="18"/>
        <v> BBS 75 </v>
      </c>
      <c r="B252" s="16" t="str">
        <f t="shared" si="19"/>
        <v>I</v>
      </c>
      <c r="C252" s="28">
        <f t="shared" si="20"/>
        <v>46090.487999999998</v>
      </c>
      <c r="D252" t="str">
        <f t="shared" si="21"/>
        <v>vis</v>
      </c>
      <c r="E252">
        <f>VLOOKUP(C252,Active!C$21:E$945,3,FALSE)</f>
        <v>44021.006015723295</v>
      </c>
      <c r="F252" s="16" t="s">
        <v>241</v>
      </c>
      <c r="G252" t="str">
        <f t="shared" si="22"/>
        <v>46090.488</v>
      </c>
      <c r="H252" s="28">
        <f t="shared" si="23"/>
        <v>44021</v>
      </c>
      <c r="I252" s="64" t="s">
        <v>816</v>
      </c>
      <c r="J252" s="65" t="s">
        <v>817</v>
      </c>
      <c r="K252" s="64">
        <v>44021</v>
      </c>
      <c r="L252" s="64" t="s">
        <v>278</v>
      </c>
      <c r="M252" s="65" t="s">
        <v>273</v>
      </c>
      <c r="N252" s="65"/>
      <c r="O252" s="66" t="s">
        <v>818</v>
      </c>
      <c r="P252" s="66" t="s">
        <v>812</v>
      </c>
    </row>
    <row r="253" spans="1:16">
      <c r="A253" s="28" t="str">
        <f t="shared" si="18"/>
        <v> BBS 76 </v>
      </c>
      <c r="B253" s="16" t="str">
        <f t="shared" si="19"/>
        <v>I</v>
      </c>
      <c r="C253" s="28">
        <f t="shared" si="20"/>
        <v>46140.639000000003</v>
      </c>
      <c r="D253" t="str">
        <f t="shared" si="21"/>
        <v>vis</v>
      </c>
      <c r="E253">
        <f>VLOOKUP(C253,Active!C$21:E$945,3,FALSE)</f>
        <v>44276.005118795212</v>
      </c>
      <c r="F253" s="16" t="s">
        <v>241</v>
      </c>
      <c r="G253" t="str">
        <f t="shared" si="22"/>
        <v>46140.639</v>
      </c>
      <c r="H253" s="28">
        <f t="shared" si="23"/>
        <v>44276</v>
      </c>
      <c r="I253" s="64" t="s">
        <v>819</v>
      </c>
      <c r="J253" s="65" t="s">
        <v>820</v>
      </c>
      <c r="K253" s="64">
        <v>44276</v>
      </c>
      <c r="L253" s="64" t="s">
        <v>278</v>
      </c>
      <c r="M253" s="65" t="s">
        <v>273</v>
      </c>
      <c r="N253" s="65"/>
      <c r="O253" s="66" t="s">
        <v>274</v>
      </c>
      <c r="P253" s="66" t="s">
        <v>821</v>
      </c>
    </row>
    <row r="254" spans="1:16">
      <c r="A254" s="28" t="str">
        <f t="shared" si="18"/>
        <v> BBS 77 </v>
      </c>
      <c r="B254" s="16" t="str">
        <f t="shared" si="19"/>
        <v>I</v>
      </c>
      <c r="C254" s="28">
        <f t="shared" si="20"/>
        <v>46200.423999999999</v>
      </c>
      <c r="D254" t="str">
        <f t="shared" si="21"/>
        <v>vis</v>
      </c>
      <c r="E254">
        <f>VLOOKUP(C254,Active!C$21:E$945,3,FALSE)</f>
        <v>44579.989513466338</v>
      </c>
      <c r="F254" s="16" t="s">
        <v>241</v>
      </c>
      <c r="G254" t="str">
        <f t="shared" si="22"/>
        <v>46200.424</v>
      </c>
      <c r="H254" s="28">
        <f t="shared" si="23"/>
        <v>44580</v>
      </c>
      <c r="I254" s="64" t="s">
        <v>822</v>
      </c>
      <c r="J254" s="65" t="s">
        <v>823</v>
      </c>
      <c r="K254" s="64">
        <v>44580</v>
      </c>
      <c r="L254" s="64" t="s">
        <v>272</v>
      </c>
      <c r="M254" s="65" t="s">
        <v>273</v>
      </c>
      <c r="N254" s="65"/>
      <c r="O254" s="66" t="s">
        <v>274</v>
      </c>
      <c r="P254" s="66" t="s">
        <v>824</v>
      </c>
    </row>
    <row r="255" spans="1:16">
      <c r="A255" s="28" t="str">
        <f t="shared" si="18"/>
        <v> AOEB 2 </v>
      </c>
      <c r="B255" s="16" t="str">
        <f t="shared" si="19"/>
        <v>I</v>
      </c>
      <c r="C255" s="28">
        <f t="shared" si="20"/>
        <v>46210.656000000003</v>
      </c>
      <c r="D255" t="str">
        <f t="shared" si="21"/>
        <v>vis</v>
      </c>
      <c r="E255">
        <f>VLOOKUP(C255,Active!C$21:E$945,3,FALSE)</f>
        <v>44632.015411706307</v>
      </c>
      <c r="F255" s="16" t="s">
        <v>241</v>
      </c>
      <c r="G255" t="str">
        <f t="shared" si="22"/>
        <v>46210.656</v>
      </c>
      <c r="H255" s="28">
        <f t="shared" si="23"/>
        <v>44632</v>
      </c>
      <c r="I255" s="64" t="s">
        <v>825</v>
      </c>
      <c r="J255" s="65" t="s">
        <v>826</v>
      </c>
      <c r="K255" s="64">
        <v>44632</v>
      </c>
      <c r="L255" s="64" t="s">
        <v>290</v>
      </c>
      <c r="M255" s="65" t="s">
        <v>273</v>
      </c>
      <c r="N255" s="65"/>
      <c r="O255" s="66" t="s">
        <v>496</v>
      </c>
      <c r="P255" s="66" t="s">
        <v>88</v>
      </c>
    </row>
    <row r="256" spans="1:16">
      <c r="A256" s="28" t="str">
        <f t="shared" si="18"/>
        <v> BBS 79 </v>
      </c>
      <c r="B256" s="16" t="str">
        <f t="shared" si="19"/>
        <v>I</v>
      </c>
      <c r="C256" s="28">
        <f t="shared" si="20"/>
        <v>46421.682999999997</v>
      </c>
      <c r="D256" t="str">
        <f t="shared" si="21"/>
        <v>vis</v>
      </c>
      <c r="E256">
        <f>VLOOKUP(C256,Active!C$21:E$945,3,FALSE)</f>
        <v>45705.00888589325</v>
      </c>
      <c r="F256" s="16" t="s">
        <v>241</v>
      </c>
      <c r="G256" t="str">
        <f t="shared" si="22"/>
        <v>46421.683</v>
      </c>
      <c r="H256" s="28">
        <f t="shared" si="23"/>
        <v>45705</v>
      </c>
      <c r="I256" s="64" t="s">
        <v>827</v>
      </c>
      <c r="J256" s="65" t="s">
        <v>828</v>
      </c>
      <c r="K256" s="64">
        <v>45705</v>
      </c>
      <c r="L256" s="64" t="s">
        <v>283</v>
      </c>
      <c r="M256" s="65" t="s">
        <v>273</v>
      </c>
      <c r="N256" s="65"/>
      <c r="O256" s="66" t="s">
        <v>274</v>
      </c>
      <c r="P256" s="66" t="s">
        <v>829</v>
      </c>
    </row>
    <row r="257" spans="1:16">
      <c r="A257" s="28" t="str">
        <f t="shared" si="18"/>
        <v> AOEB 2 </v>
      </c>
      <c r="B257" s="16" t="str">
        <f t="shared" si="19"/>
        <v>I</v>
      </c>
      <c r="C257" s="28">
        <f t="shared" si="20"/>
        <v>46560.728999999999</v>
      </c>
      <c r="D257" t="str">
        <f t="shared" si="21"/>
        <v>vis</v>
      </c>
      <c r="E257">
        <f>VLOOKUP(C257,Active!C$21:E$945,3,FALSE)</f>
        <v>46412.005860743891</v>
      </c>
      <c r="F257" s="16" t="s">
        <v>241</v>
      </c>
      <c r="G257" t="str">
        <f t="shared" si="22"/>
        <v>46560.729</v>
      </c>
      <c r="H257" s="28">
        <f t="shared" si="23"/>
        <v>46412</v>
      </c>
      <c r="I257" s="64" t="s">
        <v>830</v>
      </c>
      <c r="J257" s="65" t="s">
        <v>831</v>
      </c>
      <c r="K257" s="64">
        <v>46412</v>
      </c>
      <c r="L257" s="64" t="s">
        <v>278</v>
      </c>
      <c r="M257" s="65" t="s">
        <v>273</v>
      </c>
      <c r="N257" s="65"/>
      <c r="O257" s="66" t="s">
        <v>496</v>
      </c>
      <c r="P257" s="66" t="s">
        <v>88</v>
      </c>
    </row>
    <row r="258" spans="1:16">
      <c r="A258" s="28" t="str">
        <f t="shared" si="18"/>
        <v> BBS 82 </v>
      </c>
      <c r="B258" s="16" t="str">
        <f t="shared" si="19"/>
        <v>I</v>
      </c>
      <c r="C258" s="28">
        <f t="shared" si="20"/>
        <v>46821.512999999999</v>
      </c>
      <c r="D258" t="str">
        <f t="shared" si="21"/>
        <v>vis</v>
      </c>
      <c r="E258">
        <f>VLOOKUP(C258,Active!C$21:E$945,3,FALSE)</f>
        <v>47737.995095165912</v>
      </c>
      <c r="F258" s="16" t="s">
        <v>241</v>
      </c>
      <c r="G258" t="str">
        <f t="shared" si="22"/>
        <v>46821.513</v>
      </c>
      <c r="H258" s="28">
        <f t="shared" si="23"/>
        <v>47738</v>
      </c>
      <c r="I258" s="64" t="s">
        <v>832</v>
      </c>
      <c r="J258" s="65" t="s">
        <v>833</v>
      </c>
      <c r="K258" s="64">
        <v>47738</v>
      </c>
      <c r="L258" s="64" t="s">
        <v>322</v>
      </c>
      <c r="M258" s="65" t="s">
        <v>273</v>
      </c>
      <c r="N258" s="65"/>
      <c r="O258" s="66" t="s">
        <v>274</v>
      </c>
      <c r="P258" s="66" t="s">
        <v>834</v>
      </c>
    </row>
    <row r="259" spans="1:16">
      <c r="A259" s="28" t="str">
        <f t="shared" si="18"/>
        <v> AOEB 2 </v>
      </c>
      <c r="B259" s="16" t="str">
        <f t="shared" si="19"/>
        <v>I</v>
      </c>
      <c r="C259" s="28">
        <f t="shared" si="20"/>
        <v>46857.703000000001</v>
      </c>
      <c r="D259" t="str">
        <f t="shared" si="21"/>
        <v>vis</v>
      </c>
      <c r="E259">
        <f>VLOOKUP(C259,Active!C$21:E$945,3,FALSE)</f>
        <v>47922.007727818745</v>
      </c>
      <c r="F259" s="16" t="s">
        <v>241</v>
      </c>
      <c r="G259" t="str">
        <f t="shared" si="22"/>
        <v>46857.703</v>
      </c>
      <c r="H259" s="28">
        <f t="shared" si="23"/>
        <v>47922</v>
      </c>
      <c r="I259" s="64" t="s">
        <v>835</v>
      </c>
      <c r="J259" s="65" t="s">
        <v>836</v>
      </c>
      <c r="K259" s="64">
        <v>47922</v>
      </c>
      <c r="L259" s="64" t="s">
        <v>283</v>
      </c>
      <c r="M259" s="65" t="s">
        <v>273</v>
      </c>
      <c r="N259" s="65"/>
      <c r="O259" s="66" t="s">
        <v>496</v>
      </c>
      <c r="P259" s="66" t="s">
        <v>88</v>
      </c>
    </row>
    <row r="260" spans="1:16">
      <c r="A260" s="28" t="str">
        <f t="shared" si="18"/>
        <v> AOEB 2 </v>
      </c>
      <c r="B260" s="16" t="str">
        <f t="shared" si="19"/>
        <v>I</v>
      </c>
      <c r="C260" s="28">
        <f t="shared" si="20"/>
        <v>46875.796000000002</v>
      </c>
      <c r="D260" t="str">
        <f t="shared" si="21"/>
        <v>vis</v>
      </c>
      <c r="E260">
        <f>VLOOKUP(C260,Active!C$21:E$945,3,FALSE)</f>
        <v>48014.00387489218</v>
      </c>
      <c r="F260" s="16" t="s">
        <v>241</v>
      </c>
      <c r="G260" t="str">
        <f t="shared" si="22"/>
        <v>46875.796</v>
      </c>
      <c r="H260" s="28">
        <f t="shared" si="23"/>
        <v>48014</v>
      </c>
      <c r="I260" s="64" t="s">
        <v>837</v>
      </c>
      <c r="J260" s="65" t="s">
        <v>838</v>
      </c>
      <c r="K260" s="64">
        <v>48014</v>
      </c>
      <c r="L260" s="64" t="s">
        <v>278</v>
      </c>
      <c r="M260" s="65" t="s">
        <v>273</v>
      </c>
      <c r="N260" s="65"/>
      <c r="O260" s="66" t="s">
        <v>496</v>
      </c>
      <c r="P260" s="66" t="s">
        <v>88</v>
      </c>
    </row>
    <row r="261" spans="1:16">
      <c r="A261" s="28" t="str">
        <f t="shared" si="18"/>
        <v> BBS 83 </v>
      </c>
      <c r="B261" s="16" t="str">
        <f t="shared" si="19"/>
        <v>I</v>
      </c>
      <c r="C261" s="28">
        <f t="shared" si="20"/>
        <v>46877.366999999998</v>
      </c>
      <c r="D261" t="str">
        <f t="shared" si="21"/>
        <v>vis</v>
      </c>
      <c r="E261">
        <f>VLOOKUP(C261,Active!C$21:E$945,3,FALSE)</f>
        <v>48021.99182310707</v>
      </c>
      <c r="F261" s="16" t="s">
        <v>241</v>
      </c>
      <c r="G261" t="str">
        <f t="shared" si="22"/>
        <v>46877.367</v>
      </c>
      <c r="H261" s="28">
        <f t="shared" si="23"/>
        <v>48022</v>
      </c>
      <c r="I261" s="64" t="s">
        <v>839</v>
      </c>
      <c r="J261" s="65" t="s">
        <v>840</v>
      </c>
      <c r="K261" s="64">
        <v>48022</v>
      </c>
      <c r="L261" s="64" t="s">
        <v>272</v>
      </c>
      <c r="M261" s="65" t="s">
        <v>273</v>
      </c>
      <c r="N261" s="65"/>
      <c r="O261" s="66" t="s">
        <v>274</v>
      </c>
      <c r="P261" s="66" t="s">
        <v>841</v>
      </c>
    </row>
    <row r="262" spans="1:16">
      <c r="A262" s="28" t="str">
        <f t="shared" si="18"/>
        <v> BBS 84 </v>
      </c>
      <c r="B262" s="16" t="str">
        <f t="shared" si="19"/>
        <v>I</v>
      </c>
      <c r="C262" s="28">
        <f t="shared" si="20"/>
        <v>46941.483</v>
      </c>
      <c r="D262" t="str">
        <f t="shared" si="21"/>
        <v>vis</v>
      </c>
      <c r="E262">
        <f>VLOOKUP(C262,Active!C$21:E$945,3,FALSE)</f>
        <v>48347.997735103992</v>
      </c>
      <c r="F262" s="16" t="s">
        <v>241</v>
      </c>
      <c r="G262" t="str">
        <f t="shared" si="22"/>
        <v>46941.483</v>
      </c>
      <c r="H262" s="28">
        <f t="shared" si="23"/>
        <v>48348</v>
      </c>
      <c r="I262" s="64" t="s">
        <v>842</v>
      </c>
      <c r="J262" s="65" t="s">
        <v>843</v>
      </c>
      <c r="K262" s="64">
        <v>48348</v>
      </c>
      <c r="L262" s="64" t="s">
        <v>310</v>
      </c>
      <c r="M262" s="65" t="s">
        <v>273</v>
      </c>
      <c r="N262" s="65"/>
      <c r="O262" s="66" t="s">
        <v>274</v>
      </c>
      <c r="P262" s="66" t="s">
        <v>844</v>
      </c>
    </row>
    <row r="263" spans="1:16">
      <c r="A263" s="28" t="str">
        <f t="shared" si="18"/>
        <v> BBS 86 </v>
      </c>
      <c r="B263" s="16" t="str">
        <f t="shared" si="19"/>
        <v>I</v>
      </c>
      <c r="C263" s="28">
        <f t="shared" si="20"/>
        <v>47107.277000000002</v>
      </c>
      <c r="D263" t="str">
        <f t="shared" si="21"/>
        <v>vis</v>
      </c>
      <c r="E263">
        <f>VLOOKUP(C263,Active!C$21:E$945,3,FALSE)</f>
        <v>49190.998299294159</v>
      </c>
      <c r="F263" s="16" t="s">
        <v>241</v>
      </c>
      <c r="G263" t="str">
        <f t="shared" si="22"/>
        <v>47107.277</v>
      </c>
      <c r="H263" s="28">
        <f t="shared" si="23"/>
        <v>49191</v>
      </c>
      <c r="I263" s="64" t="s">
        <v>845</v>
      </c>
      <c r="J263" s="65" t="s">
        <v>846</v>
      </c>
      <c r="K263" s="64">
        <v>49191</v>
      </c>
      <c r="L263" s="64" t="s">
        <v>310</v>
      </c>
      <c r="M263" s="65" t="s">
        <v>273</v>
      </c>
      <c r="N263" s="65"/>
      <c r="O263" s="66" t="s">
        <v>274</v>
      </c>
      <c r="P263" s="66" t="s">
        <v>847</v>
      </c>
    </row>
    <row r="264" spans="1:16">
      <c r="A264" s="28" t="str">
        <f t="shared" si="18"/>
        <v> BBS 88 </v>
      </c>
      <c r="B264" s="16" t="str">
        <f t="shared" si="19"/>
        <v>I</v>
      </c>
      <c r="C264" s="28">
        <f t="shared" si="20"/>
        <v>47239.438999999998</v>
      </c>
      <c r="D264" t="str">
        <f t="shared" si="21"/>
        <v>vis</v>
      </c>
      <c r="E264">
        <f>VLOOKUP(C264,Active!C$21:E$945,3,FALSE)</f>
        <v>49862.992705391458</v>
      </c>
      <c r="F264" s="16" t="s">
        <v>241</v>
      </c>
      <c r="G264" t="str">
        <f t="shared" si="22"/>
        <v>47239.439</v>
      </c>
      <c r="H264" s="28">
        <f t="shared" si="23"/>
        <v>49863</v>
      </c>
      <c r="I264" s="64" t="s">
        <v>848</v>
      </c>
      <c r="J264" s="65" t="s">
        <v>849</v>
      </c>
      <c r="K264" s="64">
        <v>49863</v>
      </c>
      <c r="L264" s="64" t="s">
        <v>322</v>
      </c>
      <c r="M264" s="65" t="s">
        <v>273</v>
      </c>
      <c r="N264" s="65"/>
      <c r="O264" s="66" t="s">
        <v>274</v>
      </c>
      <c r="P264" s="66" t="s">
        <v>850</v>
      </c>
    </row>
    <row r="265" spans="1:16">
      <c r="A265" s="28" t="str">
        <f t="shared" si="18"/>
        <v> BBS 90 </v>
      </c>
      <c r="B265" s="16" t="str">
        <f t="shared" si="19"/>
        <v>I</v>
      </c>
      <c r="C265" s="28">
        <f t="shared" si="20"/>
        <v>47524.614999999998</v>
      </c>
      <c r="D265" t="str">
        <f t="shared" si="21"/>
        <v>vis</v>
      </c>
      <c r="E265">
        <f>VLOOKUP(C265,Active!C$21:E$945,3,FALSE)</f>
        <v>51313.006149143897</v>
      </c>
      <c r="F265" s="16" t="s">
        <v>241</v>
      </c>
      <c r="G265" t="str">
        <f t="shared" si="22"/>
        <v>47524.615</v>
      </c>
      <c r="H265" s="28">
        <f t="shared" si="23"/>
        <v>51313</v>
      </c>
      <c r="I265" s="64" t="s">
        <v>851</v>
      </c>
      <c r="J265" s="65" t="s">
        <v>852</v>
      </c>
      <c r="K265" s="64">
        <v>51313</v>
      </c>
      <c r="L265" s="64" t="s">
        <v>278</v>
      </c>
      <c r="M265" s="65" t="s">
        <v>273</v>
      </c>
      <c r="N265" s="65"/>
      <c r="O265" s="66" t="s">
        <v>274</v>
      </c>
      <c r="P265" s="66" t="s">
        <v>853</v>
      </c>
    </row>
    <row r="266" spans="1:16">
      <c r="A266" s="28" t="str">
        <f t="shared" si="18"/>
        <v> BBS 91 </v>
      </c>
      <c r="B266" s="16" t="str">
        <f t="shared" si="19"/>
        <v>I</v>
      </c>
      <c r="C266" s="28">
        <f t="shared" si="20"/>
        <v>47595.411999999997</v>
      </c>
      <c r="D266" t="str">
        <f t="shared" si="21"/>
        <v>vis</v>
      </c>
      <c r="E266">
        <f>VLOOKUP(C266,Active!C$21:E$945,3,FALSE)</f>
        <v>51672.98245071675</v>
      </c>
      <c r="F266" s="16" t="s">
        <v>241</v>
      </c>
      <c r="G266" t="str">
        <f t="shared" si="22"/>
        <v>47595.412</v>
      </c>
      <c r="H266" s="28">
        <f t="shared" si="23"/>
        <v>51673</v>
      </c>
      <c r="I266" s="64" t="s">
        <v>854</v>
      </c>
      <c r="J266" s="65" t="s">
        <v>855</v>
      </c>
      <c r="K266" s="64">
        <v>51673</v>
      </c>
      <c r="L266" s="64" t="s">
        <v>266</v>
      </c>
      <c r="M266" s="65" t="s">
        <v>273</v>
      </c>
      <c r="N266" s="65"/>
      <c r="O266" s="66" t="s">
        <v>274</v>
      </c>
      <c r="P266" s="66" t="s">
        <v>856</v>
      </c>
    </row>
    <row r="267" spans="1:16">
      <c r="A267" s="28" t="str">
        <f t="shared" ref="A267:A330" si="24">P267</f>
        <v> AOEB 2 </v>
      </c>
      <c r="B267" s="16" t="str">
        <f t="shared" ref="B267:B330" si="25">IF(H267=INT(H267),"I","II")</f>
        <v>I</v>
      </c>
      <c r="C267" s="28">
        <f t="shared" ref="C267:C330" si="26">1*G267</f>
        <v>47629.637000000002</v>
      </c>
      <c r="D267" t="str">
        <f t="shared" ref="D267:D330" si="27">VLOOKUP(F267,I$1:J$5,2,FALSE)</f>
        <v>vis</v>
      </c>
      <c r="E267">
        <f>VLOOKUP(C267,Active!C$21:E$945,3,FALSE)</f>
        <v>51847.003792317846</v>
      </c>
      <c r="F267" s="16" t="s">
        <v>241</v>
      </c>
      <c r="G267" t="str">
        <f t="shared" ref="G267:G330" si="28">MID(I267,3,LEN(I267)-3)</f>
        <v>47629.637</v>
      </c>
      <c r="H267" s="28">
        <f t="shared" ref="H267:H330" si="29">1*K267</f>
        <v>51847</v>
      </c>
      <c r="I267" s="64" t="s">
        <v>857</v>
      </c>
      <c r="J267" s="65" t="s">
        <v>858</v>
      </c>
      <c r="K267" s="64">
        <v>51847</v>
      </c>
      <c r="L267" s="64" t="s">
        <v>278</v>
      </c>
      <c r="M267" s="65" t="s">
        <v>273</v>
      </c>
      <c r="N267" s="65"/>
      <c r="O267" s="66" t="s">
        <v>496</v>
      </c>
      <c r="P267" s="66" t="s">
        <v>88</v>
      </c>
    </row>
    <row r="268" spans="1:16">
      <c r="A268" s="28" t="str">
        <f t="shared" si="24"/>
        <v> BBS 92 </v>
      </c>
      <c r="B268" s="16" t="str">
        <f t="shared" si="25"/>
        <v>I</v>
      </c>
      <c r="C268" s="28">
        <f t="shared" si="26"/>
        <v>47654.413</v>
      </c>
      <c r="D268" t="str">
        <f t="shared" si="27"/>
        <v>vis</v>
      </c>
      <c r="E268">
        <f>VLOOKUP(C268,Active!C$21:E$945,3,FALSE)</f>
        <v>51972.980498220197</v>
      </c>
      <c r="F268" s="16" t="s">
        <v>241</v>
      </c>
      <c r="G268" t="str">
        <f t="shared" si="28"/>
        <v>47654.413</v>
      </c>
      <c r="H268" s="28">
        <f t="shared" si="29"/>
        <v>51973</v>
      </c>
      <c r="I268" s="64" t="s">
        <v>859</v>
      </c>
      <c r="J268" s="65" t="s">
        <v>860</v>
      </c>
      <c r="K268" s="64">
        <v>51973</v>
      </c>
      <c r="L268" s="64" t="s">
        <v>269</v>
      </c>
      <c r="M268" s="65" t="s">
        <v>273</v>
      </c>
      <c r="N268" s="65"/>
      <c r="O268" s="66" t="s">
        <v>274</v>
      </c>
      <c r="P268" s="66" t="s">
        <v>861</v>
      </c>
    </row>
    <row r="269" spans="1:16">
      <c r="A269" s="28" t="str">
        <f t="shared" si="24"/>
        <v> AOEB 2 </v>
      </c>
      <c r="B269" s="16" t="str">
        <f t="shared" si="25"/>
        <v>I</v>
      </c>
      <c r="C269" s="28">
        <f t="shared" si="26"/>
        <v>47798.578000000001</v>
      </c>
      <c r="D269" t="str">
        <f t="shared" si="27"/>
        <v>vis</v>
      </c>
      <c r="E269">
        <f>VLOOKUP(C269,Active!C$21:E$945,3,FALSE)</f>
        <v>52706.005676070265</v>
      </c>
      <c r="F269" s="16" t="s">
        <v>241</v>
      </c>
      <c r="G269" t="str">
        <f t="shared" si="28"/>
        <v>47798.578</v>
      </c>
      <c r="H269" s="28">
        <f t="shared" si="29"/>
        <v>52706</v>
      </c>
      <c r="I269" s="64" t="s">
        <v>862</v>
      </c>
      <c r="J269" s="65" t="s">
        <v>863</v>
      </c>
      <c r="K269" s="64">
        <v>52706</v>
      </c>
      <c r="L269" s="64" t="s">
        <v>278</v>
      </c>
      <c r="M269" s="65" t="s">
        <v>273</v>
      </c>
      <c r="N269" s="65"/>
      <c r="O269" s="66" t="s">
        <v>496</v>
      </c>
      <c r="P269" s="66" t="s">
        <v>88</v>
      </c>
    </row>
    <row r="270" spans="1:16">
      <c r="A270" s="28" t="str">
        <f t="shared" si="24"/>
        <v> BBS 93 </v>
      </c>
      <c r="B270" s="16" t="str">
        <f t="shared" si="25"/>
        <v>I</v>
      </c>
      <c r="C270" s="28">
        <f t="shared" si="26"/>
        <v>47838.696000000004</v>
      </c>
      <c r="D270" t="str">
        <f t="shared" si="27"/>
        <v>vis</v>
      </c>
      <c r="E270">
        <f>VLOOKUP(C270,Active!C$21:E$945,3,FALSE)</f>
        <v>52909.990721573617</v>
      </c>
      <c r="F270" s="16" t="s">
        <v>241</v>
      </c>
      <c r="G270" t="str">
        <f t="shared" si="28"/>
        <v>47838.696</v>
      </c>
      <c r="H270" s="28">
        <f t="shared" si="29"/>
        <v>52910</v>
      </c>
      <c r="I270" s="64" t="s">
        <v>864</v>
      </c>
      <c r="J270" s="65" t="s">
        <v>865</v>
      </c>
      <c r="K270" s="64">
        <v>52910</v>
      </c>
      <c r="L270" s="64" t="s">
        <v>272</v>
      </c>
      <c r="M270" s="65" t="s">
        <v>273</v>
      </c>
      <c r="N270" s="65"/>
      <c r="O270" s="66" t="s">
        <v>274</v>
      </c>
      <c r="P270" s="66" t="s">
        <v>866</v>
      </c>
    </row>
    <row r="271" spans="1:16">
      <c r="A271" s="28" t="str">
        <f t="shared" si="24"/>
        <v> AOEB 2 </v>
      </c>
      <c r="B271" s="16" t="str">
        <f t="shared" si="25"/>
        <v>I</v>
      </c>
      <c r="C271" s="28">
        <f t="shared" si="26"/>
        <v>47897.9</v>
      </c>
      <c r="D271" t="str">
        <f t="shared" si="27"/>
        <v>vis</v>
      </c>
      <c r="E271">
        <f>VLOOKUP(C271,Active!C$21:E$945,3,FALSE)</f>
        <v>53211.020948254387</v>
      </c>
      <c r="F271" s="16" t="s">
        <v>241</v>
      </c>
      <c r="G271" t="str">
        <f t="shared" si="28"/>
        <v>47897.900</v>
      </c>
      <c r="H271" s="28">
        <f t="shared" si="29"/>
        <v>53211</v>
      </c>
      <c r="I271" s="64" t="s">
        <v>867</v>
      </c>
      <c r="J271" s="65" t="s">
        <v>868</v>
      </c>
      <c r="K271" s="64">
        <v>53211</v>
      </c>
      <c r="L271" s="64" t="s">
        <v>423</v>
      </c>
      <c r="M271" s="65" t="s">
        <v>273</v>
      </c>
      <c r="N271" s="65"/>
      <c r="O271" s="66" t="s">
        <v>496</v>
      </c>
      <c r="P271" s="66" t="s">
        <v>88</v>
      </c>
    </row>
    <row r="272" spans="1:16">
      <c r="A272" s="28" t="str">
        <f t="shared" si="24"/>
        <v> BBS 94 </v>
      </c>
      <c r="B272" s="16" t="str">
        <f t="shared" si="25"/>
        <v>I</v>
      </c>
      <c r="C272" s="28">
        <f t="shared" si="26"/>
        <v>47946.472999999998</v>
      </c>
      <c r="D272" t="str">
        <f t="shared" si="27"/>
        <v>vis</v>
      </c>
      <c r="E272">
        <f>VLOOKUP(C272,Active!C$21:E$945,3,FALSE)</f>
        <v>53457.996510725927</v>
      </c>
      <c r="F272" s="16" t="s">
        <v>241</v>
      </c>
      <c r="G272" t="str">
        <f t="shared" si="28"/>
        <v>47946.473</v>
      </c>
      <c r="H272" s="28">
        <f t="shared" si="29"/>
        <v>53458</v>
      </c>
      <c r="I272" s="64" t="s">
        <v>869</v>
      </c>
      <c r="J272" s="65" t="s">
        <v>870</v>
      </c>
      <c r="K272" s="64">
        <v>53458</v>
      </c>
      <c r="L272" s="64" t="s">
        <v>322</v>
      </c>
      <c r="M272" s="65" t="s">
        <v>273</v>
      </c>
      <c r="N272" s="65"/>
      <c r="O272" s="66" t="s">
        <v>274</v>
      </c>
      <c r="P272" s="66" t="s">
        <v>871</v>
      </c>
    </row>
    <row r="273" spans="1:16">
      <c r="A273" s="28" t="str">
        <f t="shared" si="24"/>
        <v> AOEB 2 </v>
      </c>
      <c r="B273" s="16" t="str">
        <f t="shared" si="25"/>
        <v>I</v>
      </c>
      <c r="C273" s="28">
        <f t="shared" si="26"/>
        <v>48041.665999999997</v>
      </c>
      <c r="D273" t="str">
        <f t="shared" si="27"/>
        <v>vis</v>
      </c>
      <c r="E273">
        <f>VLOOKUP(C273,Active!C$21:E$945,3,FALSE)</f>
        <v>53942.017360135149</v>
      </c>
      <c r="F273" s="16" t="s">
        <v>241</v>
      </c>
      <c r="G273" t="str">
        <f t="shared" si="28"/>
        <v>48041.666</v>
      </c>
      <c r="H273" s="28">
        <f t="shared" si="29"/>
        <v>53942</v>
      </c>
      <c r="I273" s="64" t="s">
        <v>872</v>
      </c>
      <c r="J273" s="65" t="s">
        <v>873</v>
      </c>
      <c r="K273" s="64">
        <v>53942</v>
      </c>
      <c r="L273" s="64" t="s">
        <v>290</v>
      </c>
      <c r="M273" s="65" t="s">
        <v>273</v>
      </c>
      <c r="N273" s="65"/>
      <c r="O273" s="66" t="s">
        <v>496</v>
      </c>
      <c r="P273" s="66" t="s">
        <v>88</v>
      </c>
    </row>
    <row r="274" spans="1:16">
      <c r="A274" s="28" t="str">
        <f t="shared" si="24"/>
        <v> BBS 95 </v>
      </c>
      <c r="B274" s="16" t="str">
        <f t="shared" si="25"/>
        <v>I</v>
      </c>
      <c r="C274" s="28">
        <f t="shared" si="26"/>
        <v>48068.409</v>
      </c>
      <c r="D274" t="str">
        <f t="shared" si="27"/>
        <v>vis</v>
      </c>
      <c r="E274">
        <f>VLOOKUP(C274,Active!C$21:E$945,3,FALSE)</f>
        <v>54077.995526342245</v>
      </c>
      <c r="F274" s="16" t="s">
        <v>241</v>
      </c>
      <c r="G274" t="str">
        <f t="shared" si="28"/>
        <v>48068.409</v>
      </c>
      <c r="H274" s="28">
        <f t="shared" si="29"/>
        <v>54078</v>
      </c>
      <c r="I274" s="64" t="s">
        <v>874</v>
      </c>
      <c r="J274" s="65" t="s">
        <v>875</v>
      </c>
      <c r="K274" s="64">
        <v>54078</v>
      </c>
      <c r="L274" s="64" t="s">
        <v>322</v>
      </c>
      <c r="M274" s="65" t="s">
        <v>273</v>
      </c>
      <c r="N274" s="65"/>
      <c r="O274" s="66" t="s">
        <v>274</v>
      </c>
      <c r="P274" s="66" t="s">
        <v>876</v>
      </c>
    </row>
    <row r="275" spans="1:16">
      <c r="A275" s="28" t="str">
        <f t="shared" si="24"/>
        <v> BBS 96 </v>
      </c>
      <c r="B275" s="16" t="str">
        <f t="shared" si="25"/>
        <v>I</v>
      </c>
      <c r="C275" s="28">
        <f t="shared" si="26"/>
        <v>48183.658000000003</v>
      </c>
      <c r="D275" t="str">
        <f t="shared" si="27"/>
        <v>vis</v>
      </c>
      <c r="E275">
        <f>VLOOKUP(C275,Active!C$21:E$945,3,FALSE)</f>
        <v>54663.99364462369</v>
      </c>
      <c r="F275" s="16" t="s">
        <v>241</v>
      </c>
      <c r="G275" t="str">
        <f t="shared" si="28"/>
        <v>48183.658</v>
      </c>
      <c r="H275" s="28">
        <f t="shared" si="29"/>
        <v>54664</v>
      </c>
      <c r="I275" s="64" t="s">
        <v>877</v>
      </c>
      <c r="J275" s="65" t="s">
        <v>878</v>
      </c>
      <c r="K275" s="64">
        <v>54664</v>
      </c>
      <c r="L275" s="64" t="s">
        <v>322</v>
      </c>
      <c r="M275" s="65" t="s">
        <v>273</v>
      </c>
      <c r="N275" s="65"/>
      <c r="O275" s="66" t="s">
        <v>274</v>
      </c>
      <c r="P275" s="66" t="s">
        <v>879</v>
      </c>
    </row>
    <row r="276" spans="1:16">
      <c r="A276" s="28" t="str">
        <f t="shared" si="24"/>
        <v> BBS 97 </v>
      </c>
      <c r="B276" s="16" t="str">
        <f t="shared" si="25"/>
        <v>I</v>
      </c>
      <c r="C276" s="28">
        <f t="shared" si="26"/>
        <v>48327.624000000003</v>
      </c>
      <c r="D276" t="str">
        <f t="shared" si="27"/>
        <v>vis</v>
      </c>
      <c r="E276">
        <f>VLOOKUP(C276,Active!C$21:E$945,3,FALSE)</f>
        <v>55396.006981802355</v>
      </c>
      <c r="F276" s="16" t="s">
        <v>241</v>
      </c>
      <c r="G276" t="str">
        <f t="shared" si="28"/>
        <v>48327.624</v>
      </c>
      <c r="H276" s="28">
        <f t="shared" si="29"/>
        <v>55396</v>
      </c>
      <c r="I276" s="64" t="s">
        <v>880</v>
      </c>
      <c r="J276" s="65" t="s">
        <v>881</v>
      </c>
      <c r="K276" s="64">
        <v>55396</v>
      </c>
      <c r="L276" s="64" t="s">
        <v>278</v>
      </c>
      <c r="M276" s="65" t="s">
        <v>273</v>
      </c>
      <c r="N276" s="65"/>
      <c r="O276" s="66" t="s">
        <v>274</v>
      </c>
      <c r="P276" s="66" t="s">
        <v>882</v>
      </c>
    </row>
    <row r="277" spans="1:16">
      <c r="A277" s="28" t="str">
        <f t="shared" si="24"/>
        <v> AOEB 2 </v>
      </c>
      <c r="B277" s="16" t="str">
        <f t="shared" si="25"/>
        <v>I</v>
      </c>
      <c r="C277" s="28">
        <f t="shared" si="26"/>
        <v>48415.733999999997</v>
      </c>
      <c r="D277" t="str">
        <f t="shared" si="27"/>
        <v>vis</v>
      </c>
      <c r="E277">
        <f>VLOOKUP(C277,Active!C$21:E$945,3,FALSE)</f>
        <v>55844.013421786847</v>
      </c>
      <c r="F277" s="16" t="s">
        <v>241</v>
      </c>
      <c r="G277" t="str">
        <f t="shared" si="28"/>
        <v>48415.734</v>
      </c>
      <c r="H277" s="28">
        <f t="shared" si="29"/>
        <v>55844</v>
      </c>
      <c r="I277" s="64" t="s">
        <v>883</v>
      </c>
      <c r="J277" s="65" t="s">
        <v>884</v>
      </c>
      <c r="K277" s="64">
        <v>55844</v>
      </c>
      <c r="L277" s="64" t="s">
        <v>290</v>
      </c>
      <c r="M277" s="65" t="s">
        <v>273</v>
      </c>
      <c r="N277" s="65"/>
      <c r="O277" s="66" t="s">
        <v>496</v>
      </c>
      <c r="P277" s="66" t="s">
        <v>88</v>
      </c>
    </row>
    <row r="278" spans="1:16">
      <c r="A278" s="28" t="str">
        <f t="shared" si="24"/>
        <v> BBS 98 </v>
      </c>
      <c r="B278" s="16" t="str">
        <f t="shared" si="25"/>
        <v>I</v>
      </c>
      <c r="C278" s="28">
        <f t="shared" si="26"/>
        <v>48419.468999999997</v>
      </c>
      <c r="D278" t="str">
        <f t="shared" si="27"/>
        <v>vis</v>
      </c>
      <c r="E278">
        <f>VLOOKUP(C278,Active!C$21:E$945,3,FALSE)</f>
        <v>55863.004501724907</v>
      </c>
      <c r="F278" s="16" t="s">
        <v>241</v>
      </c>
      <c r="G278" t="str">
        <f t="shared" si="28"/>
        <v>48419.469</v>
      </c>
      <c r="H278" s="28">
        <f t="shared" si="29"/>
        <v>55863</v>
      </c>
      <c r="I278" s="64" t="s">
        <v>885</v>
      </c>
      <c r="J278" s="65" t="s">
        <v>886</v>
      </c>
      <c r="K278" s="64">
        <v>55863</v>
      </c>
      <c r="L278" s="64" t="s">
        <v>278</v>
      </c>
      <c r="M278" s="65" t="s">
        <v>273</v>
      </c>
      <c r="N278" s="65"/>
      <c r="O278" s="66" t="s">
        <v>274</v>
      </c>
      <c r="P278" s="66" t="s">
        <v>887</v>
      </c>
    </row>
    <row r="279" spans="1:16">
      <c r="A279" s="28" t="str">
        <f t="shared" si="24"/>
        <v> AOEB 2 </v>
      </c>
      <c r="B279" s="16" t="str">
        <f t="shared" si="25"/>
        <v>I</v>
      </c>
      <c r="C279" s="28">
        <f t="shared" si="26"/>
        <v>48661.771000000001</v>
      </c>
      <c r="D279" t="str">
        <f t="shared" si="27"/>
        <v>vis</v>
      </c>
      <c r="E279">
        <f>VLOOKUP(C279,Active!C$21:E$945,3,FALSE)</f>
        <v>57095.019669369132</v>
      </c>
      <c r="F279" s="16" t="s">
        <v>241</v>
      </c>
      <c r="G279" t="str">
        <f t="shared" si="28"/>
        <v>48661.771</v>
      </c>
      <c r="H279" s="28">
        <f t="shared" si="29"/>
        <v>57095</v>
      </c>
      <c r="I279" s="64" t="s">
        <v>888</v>
      </c>
      <c r="J279" s="65" t="s">
        <v>889</v>
      </c>
      <c r="K279" s="64">
        <v>57095</v>
      </c>
      <c r="L279" s="64" t="s">
        <v>423</v>
      </c>
      <c r="M279" s="65" t="s">
        <v>273</v>
      </c>
      <c r="N279" s="65"/>
      <c r="O279" s="66" t="s">
        <v>496</v>
      </c>
      <c r="P279" s="66" t="s">
        <v>88</v>
      </c>
    </row>
    <row r="280" spans="1:16">
      <c r="A280" s="28" t="str">
        <f t="shared" si="24"/>
        <v> BBS 100 </v>
      </c>
      <c r="B280" s="16" t="str">
        <f t="shared" si="25"/>
        <v>I</v>
      </c>
      <c r="C280" s="28">
        <f t="shared" si="26"/>
        <v>48686.548000000003</v>
      </c>
      <c r="D280" t="str">
        <f t="shared" si="27"/>
        <v>vis</v>
      </c>
      <c r="E280">
        <f>VLOOKUP(C280,Active!C$21:E$945,3,FALSE)</f>
        <v>57221.001459897983</v>
      </c>
      <c r="F280" s="16" t="s">
        <v>241</v>
      </c>
      <c r="G280" t="str">
        <f t="shared" si="28"/>
        <v>48686.548</v>
      </c>
      <c r="H280" s="28">
        <f t="shared" si="29"/>
        <v>57221</v>
      </c>
      <c r="I280" s="64" t="s">
        <v>890</v>
      </c>
      <c r="J280" s="65" t="s">
        <v>891</v>
      </c>
      <c r="K280" s="64">
        <v>57221</v>
      </c>
      <c r="L280" s="64" t="s">
        <v>262</v>
      </c>
      <c r="M280" s="65" t="s">
        <v>273</v>
      </c>
      <c r="N280" s="65"/>
      <c r="O280" s="66" t="s">
        <v>274</v>
      </c>
      <c r="P280" s="66" t="s">
        <v>892</v>
      </c>
    </row>
    <row r="281" spans="1:16">
      <c r="A281" s="28" t="str">
        <f t="shared" si="24"/>
        <v> AOEB 2 </v>
      </c>
      <c r="B281" s="16" t="str">
        <f t="shared" si="25"/>
        <v>I</v>
      </c>
      <c r="C281" s="28">
        <f t="shared" si="26"/>
        <v>48705.627</v>
      </c>
      <c r="D281" t="str">
        <f t="shared" si="27"/>
        <v>vis</v>
      </c>
      <c r="E281">
        <f>VLOOKUP(C281,Active!C$21:E$945,3,FALSE)</f>
        <v>57318.011048689994</v>
      </c>
      <c r="F281" s="16" t="s">
        <v>241</v>
      </c>
      <c r="G281" t="str">
        <f t="shared" si="28"/>
        <v>48705.627</v>
      </c>
      <c r="H281" s="28">
        <f t="shared" si="29"/>
        <v>57318</v>
      </c>
      <c r="I281" s="64" t="s">
        <v>893</v>
      </c>
      <c r="J281" s="65" t="s">
        <v>894</v>
      </c>
      <c r="K281" s="64">
        <v>57318</v>
      </c>
      <c r="L281" s="64" t="s">
        <v>283</v>
      </c>
      <c r="M281" s="65" t="s">
        <v>273</v>
      </c>
      <c r="N281" s="65"/>
      <c r="O281" s="66" t="s">
        <v>496</v>
      </c>
      <c r="P281" s="66" t="s">
        <v>88</v>
      </c>
    </row>
    <row r="282" spans="1:16">
      <c r="A282" s="28" t="str">
        <f t="shared" si="24"/>
        <v> AOEB 2 </v>
      </c>
      <c r="B282" s="16" t="str">
        <f t="shared" si="25"/>
        <v>I</v>
      </c>
      <c r="C282" s="28">
        <f t="shared" si="26"/>
        <v>48717.819000000003</v>
      </c>
      <c r="D282" t="str">
        <f t="shared" si="27"/>
        <v>vis</v>
      </c>
      <c r="E282">
        <f>VLOOKUP(C282,Active!C$21:E$945,3,FALSE)</f>
        <v>57380.002814849257</v>
      </c>
      <c r="F282" s="16" t="s">
        <v>241</v>
      </c>
      <c r="G282" t="str">
        <f t="shared" si="28"/>
        <v>48717.819</v>
      </c>
      <c r="H282" s="28">
        <f t="shared" si="29"/>
        <v>57380</v>
      </c>
      <c r="I282" s="64" t="s">
        <v>895</v>
      </c>
      <c r="J282" s="65" t="s">
        <v>896</v>
      </c>
      <c r="K282" s="64">
        <v>57380</v>
      </c>
      <c r="L282" s="64" t="s">
        <v>278</v>
      </c>
      <c r="M282" s="65" t="s">
        <v>273</v>
      </c>
      <c r="N282" s="65"/>
      <c r="O282" s="66" t="s">
        <v>496</v>
      </c>
      <c r="P282" s="66" t="s">
        <v>88</v>
      </c>
    </row>
    <row r="283" spans="1:16">
      <c r="A283" s="28" t="str">
        <f t="shared" si="24"/>
        <v> AOEB 2 </v>
      </c>
      <c r="B283" s="16" t="str">
        <f t="shared" si="25"/>
        <v>I</v>
      </c>
      <c r="C283" s="28">
        <f t="shared" si="26"/>
        <v>48762.661999999997</v>
      </c>
      <c r="D283" t="str">
        <f t="shared" si="27"/>
        <v>vis</v>
      </c>
      <c r="E283">
        <f>VLOOKUP(C283,Active!C$21:E$945,3,FALSE)</f>
        <v>57608.012720515166</v>
      </c>
      <c r="F283" s="16" t="s">
        <v>241</v>
      </c>
      <c r="G283" t="str">
        <f t="shared" si="28"/>
        <v>48762.662</v>
      </c>
      <c r="H283" s="28">
        <f t="shared" si="29"/>
        <v>57608</v>
      </c>
      <c r="I283" s="64" t="s">
        <v>897</v>
      </c>
      <c r="J283" s="65" t="s">
        <v>898</v>
      </c>
      <c r="K283" s="64">
        <v>57608</v>
      </c>
      <c r="L283" s="64" t="s">
        <v>290</v>
      </c>
      <c r="M283" s="65" t="s">
        <v>273</v>
      </c>
      <c r="N283" s="65"/>
      <c r="O283" s="66" t="s">
        <v>496</v>
      </c>
      <c r="P283" s="66" t="s">
        <v>88</v>
      </c>
    </row>
    <row r="284" spans="1:16">
      <c r="A284" s="28" t="str">
        <f t="shared" si="24"/>
        <v> BBS 101 </v>
      </c>
      <c r="B284" s="16" t="str">
        <f t="shared" si="25"/>
        <v>I</v>
      </c>
      <c r="C284" s="28">
        <f t="shared" si="26"/>
        <v>48765.411</v>
      </c>
      <c r="D284" t="str">
        <f t="shared" si="27"/>
        <v>vis</v>
      </c>
      <c r="E284">
        <f>VLOOKUP(C284,Active!C$21:E$945,3,FALSE)</f>
        <v>57621.990358734649</v>
      </c>
      <c r="F284" s="16" t="s">
        <v>241</v>
      </c>
      <c r="G284" t="str">
        <f t="shared" si="28"/>
        <v>48765.411</v>
      </c>
      <c r="H284" s="28">
        <f t="shared" si="29"/>
        <v>57622</v>
      </c>
      <c r="I284" s="64" t="s">
        <v>899</v>
      </c>
      <c r="J284" s="65" t="s">
        <v>900</v>
      </c>
      <c r="K284" s="64">
        <v>57622</v>
      </c>
      <c r="L284" s="64" t="s">
        <v>272</v>
      </c>
      <c r="M284" s="65" t="s">
        <v>273</v>
      </c>
      <c r="N284" s="65"/>
      <c r="O284" s="66" t="s">
        <v>274</v>
      </c>
      <c r="P284" s="66" t="s">
        <v>901</v>
      </c>
    </row>
    <row r="285" spans="1:16">
      <c r="A285" s="28" t="str">
        <f t="shared" si="24"/>
        <v> AOEB 2 </v>
      </c>
      <c r="B285" s="16" t="str">
        <f t="shared" si="25"/>
        <v>I</v>
      </c>
      <c r="C285" s="28">
        <f t="shared" si="26"/>
        <v>48835.625</v>
      </c>
      <c r="D285" t="str">
        <f t="shared" si="27"/>
        <v>vis</v>
      </c>
      <c r="E285">
        <f>VLOOKUP(C285,Active!C$21:E$945,3,FALSE)</f>
        <v>57979.002323064167</v>
      </c>
      <c r="F285" s="16" t="s">
        <v>241</v>
      </c>
      <c r="G285" t="str">
        <f t="shared" si="28"/>
        <v>48835.625</v>
      </c>
      <c r="H285" s="28">
        <f t="shared" si="29"/>
        <v>57979</v>
      </c>
      <c r="I285" s="64" t="s">
        <v>902</v>
      </c>
      <c r="J285" s="65" t="s">
        <v>903</v>
      </c>
      <c r="K285" s="64">
        <v>57979</v>
      </c>
      <c r="L285" s="64" t="s">
        <v>262</v>
      </c>
      <c r="M285" s="65" t="s">
        <v>273</v>
      </c>
      <c r="N285" s="65"/>
      <c r="O285" s="66" t="s">
        <v>496</v>
      </c>
      <c r="P285" s="66" t="s">
        <v>88</v>
      </c>
    </row>
    <row r="286" spans="1:16">
      <c r="A286" s="28" t="str">
        <f t="shared" si="24"/>
        <v> AOEB 2 </v>
      </c>
      <c r="B286" s="16" t="str">
        <f t="shared" si="25"/>
        <v>I</v>
      </c>
      <c r="C286" s="28">
        <f t="shared" si="26"/>
        <v>48976.834999999999</v>
      </c>
      <c r="D286" t="str">
        <f t="shared" si="27"/>
        <v>vis</v>
      </c>
      <c r="E286">
        <f>VLOOKUP(C286,Active!C$21:E$945,3,FALSE)</f>
        <v>58697.002429637934</v>
      </c>
      <c r="F286" s="16" t="s">
        <v>241</v>
      </c>
      <c r="G286" t="str">
        <f t="shared" si="28"/>
        <v>48976.835</v>
      </c>
      <c r="H286" s="28">
        <f t="shared" si="29"/>
        <v>58697</v>
      </c>
      <c r="I286" s="64" t="s">
        <v>904</v>
      </c>
      <c r="J286" s="65" t="s">
        <v>905</v>
      </c>
      <c r="K286" s="64">
        <v>58697</v>
      </c>
      <c r="L286" s="64" t="s">
        <v>262</v>
      </c>
      <c r="M286" s="65" t="s">
        <v>273</v>
      </c>
      <c r="N286" s="65"/>
      <c r="O286" s="66" t="s">
        <v>496</v>
      </c>
      <c r="P286" s="66" t="s">
        <v>88</v>
      </c>
    </row>
    <row r="287" spans="1:16">
      <c r="A287" s="28" t="str">
        <f t="shared" si="24"/>
        <v> BBS 103 </v>
      </c>
      <c r="B287" s="16" t="str">
        <f t="shared" si="25"/>
        <v>I</v>
      </c>
      <c r="C287" s="28">
        <f t="shared" si="26"/>
        <v>49032.69</v>
      </c>
      <c r="D287" t="str">
        <f t="shared" si="27"/>
        <v>vis</v>
      </c>
      <c r="E287">
        <f>VLOOKUP(C287,Active!C$21:E$945,3,FALSE)</f>
        <v>58981.004242205599</v>
      </c>
      <c r="F287" s="16" t="s">
        <v>241</v>
      </c>
      <c r="G287" t="str">
        <f t="shared" si="28"/>
        <v>49032.690</v>
      </c>
      <c r="H287" s="28">
        <f t="shared" si="29"/>
        <v>58981</v>
      </c>
      <c r="I287" s="64" t="s">
        <v>906</v>
      </c>
      <c r="J287" s="65" t="s">
        <v>907</v>
      </c>
      <c r="K287" s="64">
        <v>58981</v>
      </c>
      <c r="L287" s="64" t="s">
        <v>278</v>
      </c>
      <c r="M287" s="65" t="s">
        <v>273</v>
      </c>
      <c r="N287" s="65"/>
      <c r="O287" s="66" t="s">
        <v>274</v>
      </c>
      <c r="P287" s="66" t="s">
        <v>908</v>
      </c>
    </row>
    <row r="288" spans="1:16">
      <c r="A288" s="28" t="str">
        <f t="shared" si="24"/>
        <v> AOEB 2 </v>
      </c>
      <c r="B288" s="16" t="str">
        <f t="shared" si="25"/>
        <v>I</v>
      </c>
      <c r="C288" s="28">
        <f t="shared" si="26"/>
        <v>49060.815000000002</v>
      </c>
      <c r="D288" t="str">
        <f t="shared" si="27"/>
        <v>vis</v>
      </c>
      <c r="E288">
        <f>VLOOKUP(C288,Active!C$21:E$945,3,FALSE)</f>
        <v>59124.009362221092</v>
      </c>
      <c r="F288" s="16" t="s">
        <v>241</v>
      </c>
      <c r="G288" t="str">
        <f t="shared" si="28"/>
        <v>49060.815</v>
      </c>
      <c r="H288" s="28">
        <f t="shared" si="29"/>
        <v>59124</v>
      </c>
      <c r="I288" s="64" t="s">
        <v>909</v>
      </c>
      <c r="J288" s="65" t="s">
        <v>910</v>
      </c>
      <c r="K288" s="64">
        <v>59124</v>
      </c>
      <c r="L288" s="64" t="s">
        <v>283</v>
      </c>
      <c r="M288" s="65" t="s">
        <v>273</v>
      </c>
      <c r="N288" s="65"/>
      <c r="O288" s="66" t="s">
        <v>496</v>
      </c>
      <c r="P288" s="66" t="s">
        <v>88</v>
      </c>
    </row>
    <row r="289" spans="1:16">
      <c r="A289" s="28" t="str">
        <f t="shared" si="24"/>
        <v> AOEB 2 </v>
      </c>
      <c r="B289" s="16" t="str">
        <f t="shared" si="25"/>
        <v>I</v>
      </c>
      <c r="C289" s="28">
        <f t="shared" si="26"/>
        <v>49061.601999999999</v>
      </c>
      <c r="D289" t="str">
        <f t="shared" si="27"/>
        <v>vis</v>
      </c>
      <c r="E289">
        <f>VLOOKUP(C289,Active!C$21:E$945,3,FALSE)</f>
        <v>59128.010963268258</v>
      </c>
      <c r="F289" s="16" t="s">
        <v>241</v>
      </c>
      <c r="G289" t="str">
        <f t="shared" si="28"/>
        <v>49061.602</v>
      </c>
      <c r="H289" s="28">
        <f t="shared" si="29"/>
        <v>59128</v>
      </c>
      <c r="I289" s="64" t="s">
        <v>911</v>
      </c>
      <c r="J289" s="65" t="s">
        <v>912</v>
      </c>
      <c r="K289" s="64">
        <v>59128</v>
      </c>
      <c r="L289" s="64" t="s">
        <v>283</v>
      </c>
      <c r="M289" s="65" t="s">
        <v>273</v>
      </c>
      <c r="N289" s="65"/>
      <c r="O289" s="66" t="s">
        <v>496</v>
      </c>
      <c r="P289" s="66" t="s">
        <v>88</v>
      </c>
    </row>
    <row r="290" spans="1:16">
      <c r="A290" s="28" t="str">
        <f t="shared" si="24"/>
        <v> AOEB 2 </v>
      </c>
      <c r="B290" s="16" t="str">
        <f t="shared" si="25"/>
        <v>I</v>
      </c>
      <c r="C290" s="28">
        <f t="shared" si="26"/>
        <v>49129.648000000001</v>
      </c>
      <c r="D290" t="str">
        <f t="shared" si="27"/>
        <v>vis</v>
      </c>
      <c r="E290">
        <f>VLOOKUP(C290,Active!C$21:E$945,3,FALSE)</f>
        <v>59473.999457368678</v>
      </c>
      <c r="F290" s="16" t="s">
        <v>241</v>
      </c>
      <c r="G290" t="str">
        <f t="shared" si="28"/>
        <v>49129.648</v>
      </c>
      <c r="H290" s="28">
        <f t="shared" si="29"/>
        <v>59474</v>
      </c>
      <c r="I290" s="64" t="s">
        <v>913</v>
      </c>
      <c r="J290" s="65" t="s">
        <v>914</v>
      </c>
      <c r="K290" s="64">
        <v>59474</v>
      </c>
      <c r="L290" s="64" t="s">
        <v>310</v>
      </c>
      <c r="M290" s="65" t="s">
        <v>273</v>
      </c>
      <c r="N290" s="65"/>
      <c r="O290" s="66" t="s">
        <v>496</v>
      </c>
      <c r="P290" s="66" t="s">
        <v>88</v>
      </c>
    </row>
    <row r="291" spans="1:16">
      <c r="A291" s="28" t="str">
        <f t="shared" si="24"/>
        <v> AOEB 2 </v>
      </c>
      <c r="B291" s="16" t="str">
        <f t="shared" si="25"/>
        <v>I</v>
      </c>
      <c r="C291" s="28">
        <f t="shared" si="26"/>
        <v>49153.644</v>
      </c>
      <c r="D291" t="str">
        <f t="shared" si="27"/>
        <v>vis</v>
      </c>
      <c r="E291">
        <f>VLOOKUP(C291,Active!C$21:E$945,3,FALSE)</f>
        <v>59596.01015460927</v>
      </c>
      <c r="F291" s="16" t="s">
        <v>241</v>
      </c>
      <c r="G291" t="str">
        <f t="shared" si="28"/>
        <v>49153.644</v>
      </c>
      <c r="H291" s="28">
        <f t="shared" si="29"/>
        <v>59596</v>
      </c>
      <c r="I291" s="64" t="s">
        <v>915</v>
      </c>
      <c r="J291" s="65" t="s">
        <v>916</v>
      </c>
      <c r="K291" s="64">
        <v>59596</v>
      </c>
      <c r="L291" s="64" t="s">
        <v>283</v>
      </c>
      <c r="M291" s="65" t="s">
        <v>273</v>
      </c>
      <c r="N291" s="65"/>
      <c r="O291" s="66" t="s">
        <v>496</v>
      </c>
      <c r="P291" s="66" t="s">
        <v>88</v>
      </c>
    </row>
    <row r="292" spans="1:16">
      <c r="A292" s="28" t="str">
        <f t="shared" si="24"/>
        <v> AOEB 2 </v>
      </c>
      <c r="B292" s="16" t="str">
        <f t="shared" si="25"/>
        <v>I</v>
      </c>
      <c r="C292" s="28">
        <f t="shared" si="26"/>
        <v>49164.656999999999</v>
      </c>
      <c r="D292" t="str">
        <f t="shared" si="27"/>
        <v>vis</v>
      </c>
      <c r="E292">
        <f>VLOOKUP(C292,Active!C$21:E$945,3,FALSE)</f>
        <v>59652.007146137461</v>
      </c>
      <c r="F292" s="16" t="s">
        <v>241</v>
      </c>
      <c r="G292" t="str">
        <f t="shared" si="28"/>
        <v>49164.657</v>
      </c>
      <c r="H292" s="28">
        <f t="shared" si="29"/>
        <v>59652</v>
      </c>
      <c r="I292" s="64" t="s">
        <v>917</v>
      </c>
      <c r="J292" s="65" t="s">
        <v>918</v>
      </c>
      <c r="K292" s="64">
        <v>59652</v>
      </c>
      <c r="L292" s="64" t="s">
        <v>278</v>
      </c>
      <c r="M292" s="65" t="s">
        <v>273</v>
      </c>
      <c r="N292" s="65"/>
      <c r="O292" s="66" t="s">
        <v>496</v>
      </c>
      <c r="P292" s="66" t="s">
        <v>88</v>
      </c>
    </row>
    <row r="293" spans="1:16">
      <c r="A293" s="28" t="str">
        <f t="shared" si="24"/>
        <v> AOEB 2 </v>
      </c>
      <c r="B293" s="16" t="str">
        <f t="shared" si="25"/>
        <v>I</v>
      </c>
      <c r="C293" s="28">
        <f t="shared" si="26"/>
        <v>49188.65</v>
      </c>
      <c r="D293" t="str">
        <f t="shared" si="27"/>
        <v>vis</v>
      </c>
      <c r="E293">
        <f>VLOOKUP(C293,Active!C$21:E$945,3,FALSE)</f>
        <v>59774.002589498603</v>
      </c>
      <c r="F293" s="16" t="s">
        <v>241</v>
      </c>
      <c r="G293" t="str">
        <f t="shared" si="28"/>
        <v>49188.650</v>
      </c>
      <c r="H293" s="28">
        <f t="shared" si="29"/>
        <v>59774</v>
      </c>
      <c r="I293" s="64" t="s">
        <v>919</v>
      </c>
      <c r="J293" s="65" t="s">
        <v>920</v>
      </c>
      <c r="K293" s="64">
        <v>59774</v>
      </c>
      <c r="L293" s="64" t="s">
        <v>278</v>
      </c>
      <c r="M293" s="65" t="s">
        <v>273</v>
      </c>
      <c r="N293" s="65"/>
      <c r="O293" s="66" t="s">
        <v>496</v>
      </c>
      <c r="P293" s="66" t="s">
        <v>88</v>
      </c>
    </row>
    <row r="294" spans="1:16">
      <c r="A294" s="28" t="str">
        <f t="shared" si="24"/>
        <v> BBS 104 </v>
      </c>
      <c r="B294" s="16" t="str">
        <f t="shared" si="25"/>
        <v>I</v>
      </c>
      <c r="C294" s="28">
        <f t="shared" si="26"/>
        <v>49202.415999999997</v>
      </c>
      <c r="D294" t="str">
        <f t="shared" si="27"/>
        <v>vis</v>
      </c>
      <c r="E294">
        <f>VLOOKUP(C294,Active!C$21:E$945,3,FALSE)</f>
        <v>59843.997557752205</v>
      </c>
      <c r="F294" s="16" t="s">
        <v>241</v>
      </c>
      <c r="G294" t="str">
        <f t="shared" si="28"/>
        <v>49202.416</v>
      </c>
      <c r="H294" s="28">
        <f t="shared" si="29"/>
        <v>59844</v>
      </c>
      <c r="I294" s="64" t="s">
        <v>921</v>
      </c>
      <c r="J294" s="65" t="s">
        <v>922</v>
      </c>
      <c r="K294" s="64">
        <v>59844</v>
      </c>
      <c r="L294" s="64" t="s">
        <v>310</v>
      </c>
      <c r="M294" s="65" t="s">
        <v>273</v>
      </c>
      <c r="N294" s="65"/>
      <c r="O294" s="66" t="s">
        <v>274</v>
      </c>
      <c r="P294" s="66" t="s">
        <v>923</v>
      </c>
    </row>
    <row r="295" spans="1:16">
      <c r="A295" s="28" t="str">
        <f t="shared" si="24"/>
        <v> AOEB 2 </v>
      </c>
      <c r="B295" s="16" t="str">
        <f t="shared" si="25"/>
        <v>I</v>
      </c>
      <c r="C295" s="28">
        <f t="shared" si="26"/>
        <v>49224.642999999996</v>
      </c>
      <c r="D295" t="str">
        <f t="shared" si="27"/>
        <v>vis</v>
      </c>
      <c r="E295">
        <f>VLOOKUP(C295,Active!C$21:E$945,3,FALSE)</f>
        <v>59957.013550732976</v>
      </c>
      <c r="F295" s="16" t="s">
        <v>241</v>
      </c>
      <c r="G295" t="str">
        <f t="shared" si="28"/>
        <v>49224.643</v>
      </c>
      <c r="H295" s="28">
        <f t="shared" si="29"/>
        <v>59957</v>
      </c>
      <c r="I295" s="64" t="s">
        <v>924</v>
      </c>
      <c r="J295" s="65" t="s">
        <v>925</v>
      </c>
      <c r="K295" s="64">
        <v>59957</v>
      </c>
      <c r="L295" s="64" t="s">
        <v>290</v>
      </c>
      <c r="M295" s="65" t="s">
        <v>273</v>
      </c>
      <c r="N295" s="65"/>
      <c r="O295" s="66" t="s">
        <v>496</v>
      </c>
      <c r="P295" s="66" t="s">
        <v>88</v>
      </c>
    </row>
    <row r="296" spans="1:16">
      <c r="A296" s="28" t="str">
        <f t="shared" si="24"/>
        <v> AOEB 2 </v>
      </c>
      <c r="B296" s="16" t="str">
        <f t="shared" si="25"/>
        <v>I</v>
      </c>
      <c r="C296" s="28">
        <f t="shared" si="26"/>
        <v>49237.622000000003</v>
      </c>
      <c r="D296" t="str">
        <f t="shared" si="27"/>
        <v>vis</v>
      </c>
      <c r="E296">
        <f>VLOOKUP(C296,Active!C$21:E$945,3,FALSE)</f>
        <v>60023.006917939449</v>
      </c>
      <c r="F296" s="16" t="s">
        <v>241</v>
      </c>
      <c r="G296" t="str">
        <f t="shared" si="28"/>
        <v>49237.622</v>
      </c>
      <c r="H296" s="28">
        <f t="shared" si="29"/>
        <v>60023</v>
      </c>
      <c r="I296" s="64" t="s">
        <v>926</v>
      </c>
      <c r="J296" s="65" t="s">
        <v>927</v>
      </c>
      <c r="K296" s="64">
        <v>60023</v>
      </c>
      <c r="L296" s="64" t="s">
        <v>278</v>
      </c>
      <c r="M296" s="65" t="s">
        <v>273</v>
      </c>
      <c r="N296" s="65"/>
      <c r="O296" s="66" t="s">
        <v>496</v>
      </c>
      <c r="P296" s="66" t="s">
        <v>88</v>
      </c>
    </row>
    <row r="297" spans="1:16">
      <c r="A297" s="28" t="str">
        <f t="shared" si="24"/>
        <v> AOEB 2 </v>
      </c>
      <c r="B297" s="16" t="str">
        <f t="shared" si="25"/>
        <v>I</v>
      </c>
      <c r="C297" s="28">
        <f t="shared" si="26"/>
        <v>49264.567999999999</v>
      </c>
      <c r="D297" t="str">
        <f t="shared" si="27"/>
        <v>vis</v>
      </c>
      <c r="E297">
        <f>VLOOKUP(C297,Active!C$21:E$945,3,FALSE)</f>
        <v>60160.017263323869</v>
      </c>
      <c r="F297" s="16" t="s">
        <v>241</v>
      </c>
      <c r="G297" t="str">
        <f t="shared" si="28"/>
        <v>49264.568</v>
      </c>
      <c r="H297" s="28">
        <f t="shared" si="29"/>
        <v>60160</v>
      </c>
      <c r="I297" s="64" t="s">
        <v>928</v>
      </c>
      <c r="J297" s="65" t="s">
        <v>929</v>
      </c>
      <c r="K297" s="64">
        <v>60160</v>
      </c>
      <c r="L297" s="64" t="s">
        <v>290</v>
      </c>
      <c r="M297" s="65" t="s">
        <v>273</v>
      </c>
      <c r="N297" s="65"/>
      <c r="O297" s="66" t="s">
        <v>496</v>
      </c>
      <c r="P297" s="66" t="s">
        <v>88</v>
      </c>
    </row>
    <row r="298" spans="1:16">
      <c r="A298" s="28" t="str">
        <f t="shared" si="24"/>
        <v> BBS 106 </v>
      </c>
      <c r="B298" s="16" t="str">
        <f t="shared" si="25"/>
        <v>I</v>
      </c>
      <c r="C298" s="28">
        <f t="shared" si="26"/>
        <v>49370.57</v>
      </c>
      <c r="D298" t="str">
        <f t="shared" si="27"/>
        <v>vis</v>
      </c>
      <c r="E298">
        <f>VLOOKUP(C298,Active!C$21:E$945,3,FALSE)</f>
        <v>60698.99784045745</v>
      </c>
      <c r="F298" s="16" t="s">
        <v>241</v>
      </c>
      <c r="G298" t="str">
        <f t="shared" si="28"/>
        <v>49370.570</v>
      </c>
      <c r="H298" s="28">
        <f t="shared" si="29"/>
        <v>60699</v>
      </c>
      <c r="I298" s="64" t="s">
        <v>930</v>
      </c>
      <c r="J298" s="65" t="s">
        <v>931</v>
      </c>
      <c r="K298" s="64">
        <v>60699</v>
      </c>
      <c r="L298" s="64" t="s">
        <v>310</v>
      </c>
      <c r="M298" s="65" t="s">
        <v>273</v>
      </c>
      <c r="N298" s="65"/>
      <c r="O298" s="66" t="s">
        <v>274</v>
      </c>
      <c r="P298" s="66" t="s">
        <v>932</v>
      </c>
    </row>
    <row r="299" spans="1:16">
      <c r="A299" s="28" t="str">
        <f t="shared" si="24"/>
        <v> AOEB 2 </v>
      </c>
      <c r="B299" s="16" t="str">
        <f t="shared" si="25"/>
        <v>I</v>
      </c>
      <c r="C299" s="28">
        <f t="shared" si="26"/>
        <v>49420.723299999998</v>
      </c>
      <c r="D299" t="str">
        <f t="shared" si="27"/>
        <v>vis</v>
      </c>
      <c r="E299">
        <f>VLOOKUP(C299,Active!C$21:E$945,3,FALSE)</f>
        <v>60954.008638170257</v>
      </c>
      <c r="F299" s="16" t="s">
        <v>241</v>
      </c>
      <c r="G299" t="str">
        <f t="shared" si="28"/>
        <v>49420.7233</v>
      </c>
      <c r="H299" s="28">
        <f t="shared" si="29"/>
        <v>60954</v>
      </c>
      <c r="I299" s="64" t="s">
        <v>933</v>
      </c>
      <c r="J299" s="65" t="s">
        <v>934</v>
      </c>
      <c r="K299" s="64">
        <v>60954</v>
      </c>
      <c r="L299" s="64" t="s">
        <v>935</v>
      </c>
      <c r="M299" s="65" t="s">
        <v>936</v>
      </c>
      <c r="N299" s="65" t="s">
        <v>937</v>
      </c>
      <c r="O299" s="66" t="s">
        <v>938</v>
      </c>
      <c r="P299" s="66" t="s">
        <v>88</v>
      </c>
    </row>
    <row r="300" spans="1:16">
      <c r="A300" s="28" t="str">
        <f t="shared" si="24"/>
        <v> AOEB 2 </v>
      </c>
      <c r="B300" s="16" t="str">
        <f t="shared" si="25"/>
        <v>I</v>
      </c>
      <c r="C300" s="28">
        <f t="shared" si="26"/>
        <v>49460.648999999998</v>
      </c>
      <c r="D300" t="str">
        <f t="shared" si="27"/>
        <v>vis</v>
      </c>
      <c r="E300">
        <f>VLOOKUP(C300,Active!C$21:E$945,3,FALSE)</f>
        <v>61157.015909999674</v>
      </c>
      <c r="F300" s="16" t="s">
        <v>241</v>
      </c>
      <c r="G300" t="str">
        <f t="shared" si="28"/>
        <v>49460.649</v>
      </c>
      <c r="H300" s="28">
        <f t="shared" si="29"/>
        <v>61157</v>
      </c>
      <c r="I300" s="64" t="s">
        <v>939</v>
      </c>
      <c r="J300" s="65" t="s">
        <v>940</v>
      </c>
      <c r="K300" s="64">
        <v>61157</v>
      </c>
      <c r="L300" s="64" t="s">
        <v>290</v>
      </c>
      <c r="M300" s="65" t="s">
        <v>273</v>
      </c>
      <c r="N300" s="65"/>
      <c r="O300" s="66" t="s">
        <v>496</v>
      </c>
      <c r="P300" s="66" t="s">
        <v>88</v>
      </c>
    </row>
    <row r="301" spans="1:16">
      <c r="A301" s="28" t="str">
        <f t="shared" si="24"/>
        <v> AOEB 2 </v>
      </c>
      <c r="B301" s="16" t="str">
        <f t="shared" si="25"/>
        <v>I</v>
      </c>
      <c r="C301" s="28">
        <f t="shared" si="26"/>
        <v>49508.832000000002</v>
      </c>
      <c r="D301" t="str">
        <f t="shared" si="27"/>
        <v>vis</v>
      </c>
      <c r="E301">
        <f>VLOOKUP(C301,Active!C$21:E$945,3,FALSE)</f>
        <v>61402.008468140368</v>
      </c>
      <c r="F301" s="16" t="s">
        <v>241</v>
      </c>
      <c r="G301" t="str">
        <f t="shared" si="28"/>
        <v>49508.832</v>
      </c>
      <c r="H301" s="28">
        <f t="shared" si="29"/>
        <v>61402</v>
      </c>
      <c r="I301" s="64" t="s">
        <v>941</v>
      </c>
      <c r="J301" s="65" t="s">
        <v>942</v>
      </c>
      <c r="K301" s="64">
        <v>61402</v>
      </c>
      <c r="L301" s="64" t="s">
        <v>283</v>
      </c>
      <c r="M301" s="65" t="s">
        <v>273</v>
      </c>
      <c r="N301" s="65"/>
      <c r="O301" s="66" t="s">
        <v>496</v>
      </c>
      <c r="P301" s="66" t="s">
        <v>88</v>
      </c>
    </row>
    <row r="302" spans="1:16">
      <c r="A302" s="28" t="str">
        <f t="shared" si="24"/>
        <v> BBS 108 </v>
      </c>
      <c r="B302" s="16" t="str">
        <f t="shared" si="25"/>
        <v>I</v>
      </c>
      <c r="C302" s="28">
        <f t="shared" si="26"/>
        <v>49743.656000000003</v>
      </c>
      <c r="D302" t="str">
        <f t="shared" si="27"/>
        <v>vis</v>
      </c>
      <c r="E302">
        <f>VLOOKUP(C302,Active!C$21:E$945,3,FALSE)</f>
        <v>62596.000798896544</v>
      </c>
      <c r="F302" s="16" t="s">
        <v>241</v>
      </c>
      <c r="G302" t="str">
        <f t="shared" si="28"/>
        <v>49743.656</v>
      </c>
      <c r="H302" s="28">
        <f t="shared" si="29"/>
        <v>62596</v>
      </c>
      <c r="I302" s="64" t="s">
        <v>943</v>
      </c>
      <c r="J302" s="65" t="s">
        <v>944</v>
      </c>
      <c r="K302" s="64">
        <v>62596</v>
      </c>
      <c r="L302" s="64" t="s">
        <v>262</v>
      </c>
      <c r="M302" s="65" t="s">
        <v>273</v>
      </c>
      <c r="N302" s="65"/>
      <c r="O302" s="66" t="s">
        <v>274</v>
      </c>
      <c r="P302" s="66" t="s">
        <v>945</v>
      </c>
    </row>
    <row r="303" spans="1:16">
      <c r="A303" s="28" t="str">
        <f t="shared" si="24"/>
        <v> AOEB 5 </v>
      </c>
      <c r="B303" s="16" t="str">
        <f t="shared" si="25"/>
        <v>I</v>
      </c>
      <c r="C303" s="28">
        <f t="shared" si="26"/>
        <v>49754.67</v>
      </c>
      <c r="D303" t="str">
        <f t="shared" si="27"/>
        <v>vis</v>
      </c>
      <c r="E303">
        <f>VLOOKUP(C303,Active!C$21:E$945,3,FALSE)</f>
        <v>62652.002875051207</v>
      </c>
      <c r="F303" s="16" t="s">
        <v>241</v>
      </c>
      <c r="G303" t="str">
        <f t="shared" si="28"/>
        <v>49754.670</v>
      </c>
      <c r="H303" s="28">
        <f t="shared" si="29"/>
        <v>62652</v>
      </c>
      <c r="I303" s="64" t="s">
        <v>946</v>
      </c>
      <c r="J303" s="65" t="s">
        <v>947</v>
      </c>
      <c r="K303" s="64">
        <v>62652</v>
      </c>
      <c r="L303" s="64" t="s">
        <v>278</v>
      </c>
      <c r="M303" s="65" t="s">
        <v>273</v>
      </c>
      <c r="N303" s="65"/>
      <c r="O303" s="66" t="s">
        <v>496</v>
      </c>
      <c r="P303" s="66" t="s">
        <v>948</v>
      </c>
    </row>
    <row r="304" spans="1:16">
      <c r="A304" s="28" t="str">
        <f t="shared" si="24"/>
        <v> AOEB 5 </v>
      </c>
      <c r="B304" s="16" t="str">
        <f t="shared" si="25"/>
        <v>I</v>
      </c>
      <c r="C304" s="28">
        <f t="shared" si="26"/>
        <v>49779.650999999998</v>
      </c>
      <c r="D304" t="str">
        <f t="shared" si="27"/>
        <v>vis</v>
      </c>
      <c r="E304">
        <f>VLOOKUP(C304,Active!C$21:E$945,3,FALSE)</f>
        <v>62779.021929383896</v>
      </c>
      <c r="F304" s="16" t="s">
        <v>241</v>
      </c>
      <c r="G304" t="str">
        <f t="shared" si="28"/>
        <v>49779.651</v>
      </c>
      <c r="H304" s="28">
        <f t="shared" si="29"/>
        <v>62779</v>
      </c>
      <c r="I304" s="64" t="s">
        <v>949</v>
      </c>
      <c r="J304" s="65" t="s">
        <v>950</v>
      </c>
      <c r="K304" s="64">
        <v>62779</v>
      </c>
      <c r="L304" s="64" t="s">
        <v>423</v>
      </c>
      <c r="M304" s="65" t="s">
        <v>273</v>
      </c>
      <c r="N304" s="65"/>
      <c r="O304" s="66" t="s">
        <v>496</v>
      </c>
      <c r="P304" s="66" t="s">
        <v>948</v>
      </c>
    </row>
    <row r="305" spans="1:16">
      <c r="A305" s="28" t="str">
        <f t="shared" si="24"/>
        <v> BBS 109 </v>
      </c>
      <c r="B305" s="16" t="str">
        <f t="shared" si="25"/>
        <v>I</v>
      </c>
      <c r="C305" s="28">
        <f t="shared" si="26"/>
        <v>49841.402999999998</v>
      </c>
      <c r="D305" t="str">
        <f t="shared" si="27"/>
        <v>vis</v>
      </c>
      <c r="E305">
        <f>VLOOKUP(C305,Active!C$21:E$945,3,FALSE)</f>
        <v>63093.007784359776</v>
      </c>
      <c r="F305" s="16" t="s">
        <v>241</v>
      </c>
      <c r="G305" t="str">
        <f t="shared" si="28"/>
        <v>49841.403</v>
      </c>
      <c r="H305" s="28">
        <f t="shared" si="29"/>
        <v>63093</v>
      </c>
      <c r="I305" s="64" t="s">
        <v>951</v>
      </c>
      <c r="J305" s="65" t="s">
        <v>952</v>
      </c>
      <c r="K305" s="64">
        <v>63093</v>
      </c>
      <c r="L305" s="64" t="s">
        <v>283</v>
      </c>
      <c r="M305" s="65" t="s">
        <v>273</v>
      </c>
      <c r="N305" s="65"/>
      <c r="O305" s="66" t="s">
        <v>274</v>
      </c>
      <c r="P305" s="66" t="s">
        <v>953</v>
      </c>
    </row>
    <row r="306" spans="1:16">
      <c r="A306" s="28" t="str">
        <f t="shared" si="24"/>
        <v> AOEB 2 </v>
      </c>
      <c r="B306" s="16" t="str">
        <f t="shared" si="25"/>
        <v>I</v>
      </c>
      <c r="C306" s="28">
        <f t="shared" si="26"/>
        <v>49867.756099999999</v>
      </c>
      <c r="D306" t="str">
        <f t="shared" si="27"/>
        <v>vis</v>
      </c>
      <c r="E306">
        <f>VLOOKUP(C306,Active!C$21:E$945,3,FALSE)</f>
        <v>63227.003454698628</v>
      </c>
      <c r="F306" s="16" t="s">
        <v>241</v>
      </c>
      <c r="G306" t="str">
        <f t="shared" si="28"/>
        <v>49867.7561</v>
      </c>
      <c r="H306" s="28">
        <f t="shared" si="29"/>
        <v>63227</v>
      </c>
      <c r="I306" s="64" t="s">
        <v>954</v>
      </c>
      <c r="J306" s="65" t="s">
        <v>955</v>
      </c>
      <c r="K306" s="64">
        <v>63227</v>
      </c>
      <c r="L306" s="64" t="s">
        <v>429</v>
      </c>
      <c r="M306" s="65" t="s">
        <v>936</v>
      </c>
      <c r="N306" s="65" t="s">
        <v>937</v>
      </c>
      <c r="O306" s="66" t="s">
        <v>938</v>
      </c>
      <c r="P306" s="66" t="s">
        <v>88</v>
      </c>
    </row>
    <row r="307" spans="1:16">
      <c r="A307" s="28" t="str">
        <f t="shared" si="24"/>
        <v> BBS 111 </v>
      </c>
      <c r="B307" s="16" t="str">
        <f t="shared" si="25"/>
        <v>I</v>
      </c>
      <c r="C307" s="28">
        <f t="shared" si="26"/>
        <v>50073.671000000002</v>
      </c>
      <c r="D307" t="str">
        <f t="shared" si="27"/>
        <v>vis</v>
      </c>
      <c r="E307">
        <f>VLOOKUP(C307,Active!C$21:E$945,3,FALSE)</f>
        <v>64274.003809808964</v>
      </c>
      <c r="F307" s="16" t="s">
        <v>241</v>
      </c>
      <c r="G307" t="str">
        <f t="shared" si="28"/>
        <v>50073.671</v>
      </c>
      <c r="H307" s="28">
        <f t="shared" si="29"/>
        <v>64274</v>
      </c>
      <c r="I307" s="64" t="s">
        <v>956</v>
      </c>
      <c r="J307" s="65" t="s">
        <v>957</v>
      </c>
      <c r="K307" s="64">
        <v>64274</v>
      </c>
      <c r="L307" s="64" t="s">
        <v>278</v>
      </c>
      <c r="M307" s="65" t="s">
        <v>273</v>
      </c>
      <c r="N307" s="65"/>
      <c r="O307" s="66" t="s">
        <v>274</v>
      </c>
      <c r="P307" s="66" t="s">
        <v>958</v>
      </c>
    </row>
    <row r="308" spans="1:16">
      <c r="A308" s="28" t="str">
        <f t="shared" si="24"/>
        <v> AOEB 5 </v>
      </c>
      <c r="B308" s="16" t="str">
        <f t="shared" si="25"/>
        <v>I</v>
      </c>
      <c r="C308" s="28">
        <f t="shared" si="26"/>
        <v>50152.733999999997</v>
      </c>
      <c r="D308" t="str">
        <f t="shared" si="27"/>
        <v>vis</v>
      </c>
      <c r="E308">
        <f>VLOOKUP(C308,Active!C$21:E$945,3,FALSE)</f>
        <v>64676.009633943497</v>
      </c>
      <c r="F308" s="16" t="s">
        <v>241</v>
      </c>
      <c r="G308" t="str">
        <f t="shared" si="28"/>
        <v>50152.734</v>
      </c>
      <c r="H308" s="28">
        <f t="shared" si="29"/>
        <v>64676</v>
      </c>
      <c r="I308" s="64" t="s">
        <v>959</v>
      </c>
      <c r="J308" s="65" t="s">
        <v>960</v>
      </c>
      <c r="K308" s="64">
        <v>64676</v>
      </c>
      <c r="L308" s="64" t="s">
        <v>283</v>
      </c>
      <c r="M308" s="65" t="s">
        <v>273</v>
      </c>
      <c r="N308" s="65"/>
      <c r="O308" s="66" t="s">
        <v>496</v>
      </c>
      <c r="P308" s="66" t="s">
        <v>948</v>
      </c>
    </row>
    <row r="309" spans="1:16">
      <c r="A309" s="28" t="str">
        <f t="shared" si="24"/>
        <v> AOEB 5 </v>
      </c>
      <c r="B309" s="16" t="str">
        <f t="shared" si="25"/>
        <v>I</v>
      </c>
      <c r="C309" s="28">
        <f t="shared" si="26"/>
        <v>50183.614999999998</v>
      </c>
      <c r="D309" t="str">
        <f t="shared" si="27"/>
        <v>vis</v>
      </c>
      <c r="E309">
        <f>VLOOKUP(C309,Active!C$21:E$945,3,FALSE)</f>
        <v>64833.027984563894</v>
      </c>
      <c r="F309" s="16" t="s">
        <v>241</v>
      </c>
      <c r="G309" t="str">
        <f t="shared" si="28"/>
        <v>50183.615</v>
      </c>
      <c r="H309" s="28">
        <f t="shared" si="29"/>
        <v>64833</v>
      </c>
      <c r="I309" s="64" t="s">
        <v>961</v>
      </c>
      <c r="J309" s="65" t="s">
        <v>962</v>
      </c>
      <c r="K309" s="64">
        <v>64833</v>
      </c>
      <c r="L309" s="64" t="s">
        <v>963</v>
      </c>
      <c r="M309" s="65" t="s">
        <v>273</v>
      </c>
      <c r="N309" s="65"/>
      <c r="O309" s="66" t="s">
        <v>496</v>
      </c>
      <c r="P309" s="66" t="s">
        <v>948</v>
      </c>
    </row>
    <row r="310" spans="1:16">
      <c r="A310" s="28" t="str">
        <f t="shared" si="24"/>
        <v> BBS 112 </v>
      </c>
      <c r="B310" s="16" t="str">
        <f t="shared" si="25"/>
        <v>I</v>
      </c>
      <c r="C310" s="28">
        <f t="shared" si="26"/>
        <v>50194.623</v>
      </c>
      <c r="D310" t="str">
        <f t="shared" si="27"/>
        <v>vis</v>
      </c>
      <c r="E310">
        <f>VLOOKUP(C310,Active!C$21:E$945,3,FALSE)</f>
        <v>64888.999552959649</v>
      </c>
      <c r="F310" s="16" t="s">
        <v>241</v>
      </c>
      <c r="G310" t="str">
        <f t="shared" si="28"/>
        <v>50194.623</v>
      </c>
      <c r="H310" s="28">
        <f t="shared" si="29"/>
        <v>64889</v>
      </c>
      <c r="I310" s="64" t="s">
        <v>964</v>
      </c>
      <c r="J310" s="65" t="s">
        <v>965</v>
      </c>
      <c r="K310" s="64">
        <v>64889</v>
      </c>
      <c r="L310" s="64" t="s">
        <v>310</v>
      </c>
      <c r="M310" s="65" t="s">
        <v>273</v>
      </c>
      <c r="N310" s="65"/>
      <c r="O310" s="66" t="s">
        <v>274</v>
      </c>
      <c r="P310" s="66" t="s">
        <v>966</v>
      </c>
    </row>
    <row r="311" spans="1:16">
      <c r="A311" s="28" t="str">
        <f t="shared" si="24"/>
        <v> AOEB 5 </v>
      </c>
      <c r="B311" s="16" t="str">
        <f t="shared" si="25"/>
        <v>I</v>
      </c>
      <c r="C311" s="28">
        <f t="shared" si="26"/>
        <v>50249.694000000003</v>
      </c>
      <c r="D311" t="str">
        <f t="shared" si="27"/>
        <v>vis</v>
      </c>
      <c r="E311">
        <f>VLOOKUP(C311,Active!C$21:E$945,3,FALSE)</f>
        <v>65169.015018359598</v>
      </c>
      <c r="F311" s="16" t="s">
        <v>241</v>
      </c>
      <c r="G311" t="str">
        <f t="shared" si="28"/>
        <v>50249.694</v>
      </c>
      <c r="H311" s="28">
        <f t="shared" si="29"/>
        <v>65169</v>
      </c>
      <c r="I311" s="64" t="s">
        <v>967</v>
      </c>
      <c r="J311" s="65" t="s">
        <v>968</v>
      </c>
      <c r="K311" s="64">
        <v>65169</v>
      </c>
      <c r="L311" s="64" t="s">
        <v>290</v>
      </c>
      <c r="M311" s="65" t="s">
        <v>273</v>
      </c>
      <c r="N311" s="65"/>
      <c r="O311" s="66" t="s">
        <v>496</v>
      </c>
      <c r="P311" s="66" t="s">
        <v>948</v>
      </c>
    </row>
    <row r="312" spans="1:16">
      <c r="A312" s="28" t="str">
        <f t="shared" si="24"/>
        <v> BBS 114 </v>
      </c>
      <c r="B312" s="16" t="str">
        <f t="shared" si="25"/>
        <v>I</v>
      </c>
      <c r="C312" s="28">
        <f t="shared" si="26"/>
        <v>50486.680999999997</v>
      </c>
      <c r="D312" t="str">
        <f t="shared" si="27"/>
        <v>vis</v>
      </c>
      <c r="E312">
        <f>VLOOKUP(C312,Active!C$21:E$945,3,FALSE)</f>
        <v>66374.005396212393</v>
      </c>
      <c r="F312" s="16" t="s">
        <v>241</v>
      </c>
      <c r="G312" t="str">
        <f t="shared" si="28"/>
        <v>50486.681</v>
      </c>
      <c r="H312" s="28">
        <f t="shared" si="29"/>
        <v>66374</v>
      </c>
      <c r="I312" s="64" t="s">
        <v>969</v>
      </c>
      <c r="J312" s="65" t="s">
        <v>970</v>
      </c>
      <c r="K312" s="64">
        <v>66374</v>
      </c>
      <c r="L312" s="64" t="s">
        <v>278</v>
      </c>
      <c r="M312" s="65" t="s">
        <v>273</v>
      </c>
      <c r="N312" s="65"/>
      <c r="O312" s="66" t="s">
        <v>274</v>
      </c>
      <c r="P312" s="66" t="s">
        <v>971</v>
      </c>
    </row>
    <row r="313" spans="1:16">
      <c r="A313" s="28" t="str">
        <f t="shared" si="24"/>
        <v> BBS 115 </v>
      </c>
      <c r="B313" s="16" t="str">
        <f t="shared" si="25"/>
        <v>I</v>
      </c>
      <c r="C313" s="28">
        <f t="shared" si="26"/>
        <v>50551.582999999999</v>
      </c>
      <c r="D313" t="str">
        <f t="shared" si="27"/>
        <v>vis</v>
      </c>
      <c r="E313">
        <f>VLOOKUP(C313,Active!C$21:E$945,3,FALSE)</f>
        <v>66704.007824630025</v>
      </c>
      <c r="F313" s="16" t="s">
        <v>241</v>
      </c>
      <c r="G313" t="str">
        <f t="shared" si="28"/>
        <v>50551.583</v>
      </c>
      <c r="H313" s="28">
        <f t="shared" si="29"/>
        <v>66704</v>
      </c>
      <c r="I313" s="64" t="s">
        <v>972</v>
      </c>
      <c r="J313" s="65" t="s">
        <v>973</v>
      </c>
      <c r="K313" s="64">
        <v>66704</v>
      </c>
      <c r="L313" s="64" t="s">
        <v>283</v>
      </c>
      <c r="M313" s="65" t="s">
        <v>273</v>
      </c>
      <c r="N313" s="65"/>
      <c r="O313" s="66" t="s">
        <v>274</v>
      </c>
      <c r="P313" s="66" t="s">
        <v>974</v>
      </c>
    </row>
    <row r="314" spans="1:16">
      <c r="A314" s="28" t="str">
        <f t="shared" si="24"/>
        <v> AOEB 5 </v>
      </c>
      <c r="B314" s="16" t="str">
        <f t="shared" si="25"/>
        <v>I</v>
      </c>
      <c r="C314" s="28">
        <f t="shared" si="26"/>
        <v>50631.63</v>
      </c>
      <c r="D314" t="str">
        <f t="shared" si="27"/>
        <v>vis</v>
      </c>
      <c r="E314">
        <f>VLOOKUP(C314,Active!C$21:E$945,3,FALSE)</f>
        <v>67111.016921230184</v>
      </c>
      <c r="F314" s="16" t="s">
        <v>241</v>
      </c>
      <c r="G314" t="str">
        <f t="shared" si="28"/>
        <v>50631.630</v>
      </c>
      <c r="H314" s="28">
        <f t="shared" si="29"/>
        <v>67111</v>
      </c>
      <c r="I314" s="64" t="s">
        <v>975</v>
      </c>
      <c r="J314" s="65" t="s">
        <v>976</v>
      </c>
      <c r="K314" s="64">
        <v>67111</v>
      </c>
      <c r="L314" s="64" t="s">
        <v>290</v>
      </c>
      <c r="M314" s="65" t="s">
        <v>273</v>
      </c>
      <c r="N314" s="65"/>
      <c r="O314" s="66" t="s">
        <v>977</v>
      </c>
      <c r="P314" s="66" t="s">
        <v>948</v>
      </c>
    </row>
    <row r="315" spans="1:16">
      <c r="A315" s="28" t="str">
        <f t="shared" si="24"/>
        <v> AOEB 5 </v>
      </c>
      <c r="B315" s="16" t="str">
        <f t="shared" si="25"/>
        <v>I</v>
      </c>
      <c r="C315" s="28">
        <f t="shared" si="26"/>
        <v>50668.603999999999</v>
      </c>
      <c r="D315" t="str">
        <f t="shared" si="27"/>
        <v>vis</v>
      </c>
      <c r="E315">
        <f>VLOOKUP(C315,Active!C$21:E$945,3,FALSE)</f>
        <v>67299.015901050734</v>
      </c>
      <c r="F315" s="16" t="s">
        <v>241</v>
      </c>
      <c r="G315" t="str">
        <f t="shared" si="28"/>
        <v>50668.604</v>
      </c>
      <c r="H315" s="28">
        <f t="shared" si="29"/>
        <v>67299</v>
      </c>
      <c r="I315" s="64" t="s">
        <v>978</v>
      </c>
      <c r="J315" s="65" t="s">
        <v>979</v>
      </c>
      <c r="K315" s="64">
        <v>67299</v>
      </c>
      <c r="L315" s="64" t="s">
        <v>290</v>
      </c>
      <c r="M315" s="65" t="s">
        <v>273</v>
      </c>
      <c r="N315" s="65"/>
      <c r="O315" s="66" t="s">
        <v>977</v>
      </c>
      <c r="P315" s="66" t="s">
        <v>948</v>
      </c>
    </row>
    <row r="316" spans="1:16">
      <c r="A316" s="28" t="str">
        <f t="shared" si="24"/>
        <v> AOEB 5 </v>
      </c>
      <c r="B316" s="16" t="str">
        <f t="shared" si="25"/>
        <v>I</v>
      </c>
      <c r="C316" s="28">
        <f t="shared" si="26"/>
        <v>50670.569000000003</v>
      </c>
      <c r="D316" t="str">
        <f t="shared" si="27"/>
        <v>vis</v>
      </c>
      <c r="E316">
        <f>VLOOKUP(C316,Active!C$21:E$945,3,FALSE)</f>
        <v>67309.007192102508</v>
      </c>
      <c r="F316" s="16" t="s">
        <v>241</v>
      </c>
      <c r="G316" t="str">
        <f t="shared" si="28"/>
        <v>50670.569</v>
      </c>
      <c r="H316" s="28">
        <f t="shared" si="29"/>
        <v>67309</v>
      </c>
      <c r="I316" s="64" t="s">
        <v>980</v>
      </c>
      <c r="J316" s="65" t="s">
        <v>981</v>
      </c>
      <c r="K316" s="64">
        <v>67309</v>
      </c>
      <c r="L316" s="64" t="s">
        <v>278</v>
      </c>
      <c r="M316" s="65" t="s">
        <v>273</v>
      </c>
      <c r="N316" s="65"/>
      <c r="O316" s="66" t="s">
        <v>977</v>
      </c>
      <c r="P316" s="66" t="s">
        <v>948</v>
      </c>
    </row>
    <row r="317" spans="1:16">
      <c r="A317" s="28" t="str">
        <f t="shared" si="24"/>
        <v> BBS 116 </v>
      </c>
      <c r="B317" s="16" t="str">
        <f t="shared" si="25"/>
        <v>I</v>
      </c>
      <c r="C317" s="28">
        <f t="shared" si="26"/>
        <v>50759.659</v>
      </c>
      <c r="D317" t="str">
        <f t="shared" si="27"/>
        <v>vis</v>
      </c>
      <c r="E317">
        <f>VLOOKUP(C317,Active!C$21:E$945,3,FALSE)</f>
        <v>67761.99656604667</v>
      </c>
      <c r="F317" s="16" t="s">
        <v>241</v>
      </c>
      <c r="G317" t="str">
        <f t="shared" si="28"/>
        <v>50759.659</v>
      </c>
      <c r="H317" s="28">
        <f t="shared" si="29"/>
        <v>67762</v>
      </c>
      <c r="I317" s="64" t="s">
        <v>982</v>
      </c>
      <c r="J317" s="65" t="s">
        <v>983</v>
      </c>
      <c r="K317" s="64">
        <v>67762</v>
      </c>
      <c r="L317" s="64" t="s">
        <v>322</v>
      </c>
      <c r="M317" s="65" t="s">
        <v>273</v>
      </c>
      <c r="N317" s="65"/>
      <c r="O317" s="66" t="s">
        <v>274</v>
      </c>
      <c r="P317" s="66" t="s">
        <v>984</v>
      </c>
    </row>
    <row r="318" spans="1:16">
      <c r="A318" s="28" t="str">
        <f t="shared" si="24"/>
        <v> BBS 117 </v>
      </c>
      <c r="B318" s="16" t="str">
        <f t="shared" si="25"/>
        <v>I</v>
      </c>
      <c r="C318" s="28">
        <f t="shared" si="26"/>
        <v>50821.612999999998</v>
      </c>
      <c r="D318" t="str">
        <f t="shared" si="27"/>
        <v>vis</v>
      </c>
      <c r="E318">
        <f>VLOOKUP(C318,Active!C$21:E$945,3,FALSE)</f>
        <v>68077.009515573402</v>
      </c>
      <c r="F318" s="16" t="s">
        <v>241</v>
      </c>
      <c r="G318" t="str">
        <f t="shared" si="28"/>
        <v>50821.613</v>
      </c>
      <c r="H318" s="28">
        <f t="shared" si="29"/>
        <v>68077</v>
      </c>
      <c r="I318" s="64" t="s">
        <v>985</v>
      </c>
      <c r="J318" s="65" t="s">
        <v>986</v>
      </c>
      <c r="K318" s="64">
        <v>68077</v>
      </c>
      <c r="L318" s="64" t="s">
        <v>283</v>
      </c>
      <c r="M318" s="65" t="s">
        <v>273</v>
      </c>
      <c r="N318" s="65"/>
      <c r="O318" s="66" t="s">
        <v>274</v>
      </c>
      <c r="P318" s="66" t="s">
        <v>987</v>
      </c>
    </row>
    <row r="319" spans="1:16">
      <c r="A319" s="28" t="str">
        <f t="shared" si="24"/>
        <v> BBS 118 </v>
      </c>
      <c r="B319" s="16" t="str">
        <f t="shared" si="25"/>
        <v>I</v>
      </c>
      <c r="C319" s="28">
        <f t="shared" si="26"/>
        <v>50952.398999999998</v>
      </c>
      <c r="D319" t="str">
        <f t="shared" si="27"/>
        <v>vis</v>
      </c>
      <c r="E319">
        <f>VLOOKUP(C319,Active!C$21:E$945,3,FALSE)</f>
        <v>68742.007475621256</v>
      </c>
      <c r="F319" s="16" t="s">
        <v>241</v>
      </c>
      <c r="G319" t="str">
        <f t="shared" si="28"/>
        <v>50952.399</v>
      </c>
      <c r="H319" s="28">
        <f t="shared" si="29"/>
        <v>68742</v>
      </c>
      <c r="I319" s="64" t="s">
        <v>988</v>
      </c>
      <c r="J319" s="65" t="s">
        <v>989</v>
      </c>
      <c r="K319" s="64">
        <v>68742</v>
      </c>
      <c r="L319" s="64" t="s">
        <v>278</v>
      </c>
      <c r="M319" s="65" t="s">
        <v>273</v>
      </c>
      <c r="N319" s="65"/>
      <c r="O319" s="66" t="s">
        <v>274</v>
      </c>
      <c r="P319" s="66" t="s">
        <v>990</v>
      </c>
    </row>
    <row r="320" spans="1:16">
      <c r="A320" s="28" t="str">
        <f t="shared" si="24"/>
        <v> AOEB 5 </v>
      </c>
      <c r="B320" s="16" t="str">
        <f t="shared" si="25"/>
        <v>I</v>
      </c>
      <c r="C320" s="28">
        <f t="shared" si="26"/>
        <v>50952.597000000002</v>
      </c>
      <c r="D320" t="str">
        <f t="shared" si="27"/>
        <v>vis</v>
      </c>
      <c r="E320">
        <f>VLOOKUP(C320,Active!C$21:E$945,3,FALSE)</f>
        <v>68743.01423166618</v>
      </c>
      <c r="F320" s="16" t="s">
        <v>241</v>
      </c>
      <c r="G320" t="str">
        <f t="shared" si="28"/>
        <v>50952.597</v>
      </c>
      <c r="H320" s="28">
        <f t="shared" si="29"/>
        <v>68743</v>
      </c>
      <c r="I320" s="64" t="s">
        <v>991</v>
      </c>
      <c r="J320" s="65" t="s">
        <v>992</v>
      </c>
      <c r="K320" s="64">
        <v>68743</v>
      </c>
      <c r="L320" s="64" t="s">
        <v>290</v>
      </c>
      <c r="M320" s="65" t="s">
        <v>273</v>
      </c>
      <c r="N320" s="65"/>
      <c r="O320" s="66" t="s">
        <v>977</v>
      </c>
      <c r="P320" s="66" t="s">
        <v>948</v>
      </c>
    </row>
    <row r="321" spans="1:16">
      <c r="A321" s="28" t="str">
        <f t="shared" si="24"/>
        <v> AOEB 5 </v>
      </c>
      <c r="B321" s="16" t="str">
        <f t="shared" si="25"/>
        <v>I</v>
      </c>
      <c r="C321" s="28">
        <f t="shared" si="26"/>
        <v>50953.578999999998</v>
      </c>
      <c r="D321" t="str">
        <f t="shared" si="27"/>
        <v>vis</v>
      </c>
      <c r="E321">
        <f>VLOOKUP(C321,Active!C$21:E$945,3,FALSE)</f>
        <v>68748.007334878799</v>
      </c>
      <c r="F321" s="16" t="s">
        <v>241</v>
      </c>
      <c r="G321" t="str">
        <f t="shared" si="28"/>
        <v>50953.579</v>
      </c>
      <c r="H321" s="28">
        <f t="shared" si="29"/>
        <v>68748</v>
      </c>
      <c r="I321" s="64" t="s">
        <v>993</v>
      </c>
      <c r="J321" s="65" t="s">
        <v>994</v>
      </c>
      <c r="K321" s="64">
        <v>68748</v>
      </c>
      <c r="L321" s="64" t="s">
        <v>278</v>
      </c>
      <c r="M321" s="65" t="s">
        <v>273</v>
      </c>
      <c r="N321" s="65"/>
      <c r="O321" s="66" t="s">
        <v>977</v>
      </c>
      <c r="P321" s="66" t="s">
        <v>948</v>
      </c>
    </row>
    <row r="322" spans="1:16">
      <c r="A322" s="28" t="str">
        <f t="shared" si="24"/>
        <v> AOEB 5 </v>
      </c>
      <c r="B322" s="16" t="str">
        <f t="shared" si="25"/>
        <v>I</v>
      </c>
      <c r="C322" s="28">
        <f t="shared" si="26"/>
        <v>51110.916400000002</v>
      </c>
      <c r="D322" t="str">
        <f t="shared" si="27"/>
        <v>vis</v>
      </c>
      <c r="E322">
        <f>VLOOKUP(C322,Active!C$21:E$945,3,FALSE)</f>
        <v>69548.009246698377</v>
      </c>
      <c r="F322" s="16" t="s">
        <v>241</v>
      </c>
      <c r="G322" t="str">
        <f t="shared" si="28"/>
        <v>51110.9164</v>
      </c>
      <c r="H322" s="28">
        <f t="shared" si="29"/>
        <v>69548</v>
      </c>
      <c r="I322" s="64" t="s">
        <v>995</v>
      </c>
      <c r="J322" s="65" t="s">
        <v>996</v>
      </c>
      <c r="K322" s="64">
        <v>69548</v>
      </c>
      <c r="L322" s="64" t="s">
        <v>997</v>
      </c>
      <c r="M322" s="65" t="s">
        <v>936</v>
      </c>
      <c r="N322" s="65"/>
      <c r="O322" s="66" t="s">
        <v>496</v>
      </c>
      <c r="P322" s="66" t="s">
        <v>948</v>
      </c>
    </row>
    <row r="323" spans="1:16">
      <c r="A323" s="28" t="str">
        <f t="shared" si="24"/>
        <v> AOEB 5 </v>
      </c>
      <c r="B323" s="16" t="str">
        <f t="shared" si="25"/>
        <v>I</v>
      </c>
      <c r="C323" s="28">
        <f t="shared" si="26"/>
        <v>51160.870900000002</v>
      </c>
      <c r="D323" t="str">
        <f t="shared" si="27"/>
        <v>vis</v>
      </c>
      <c r="E323">
        <f>VLOOKUP(C323,Active!C$21:E$945,3,FALSE)</f>
        <v>69802.009220665088</v>
      </c>
      <c r="F323" s="16" t="s">
        <v>241</v>
      </c>
      <c r="G323" t="str">
        <f t="shared" si="28"/>
        <v>51160.8709</v>
      </c>
      <c r="H323" s="28">
        <f t="shared" si="29"/>
        <v>69802</v>
      </c>
      <c r="I323" s="64" t="s">
        <v>998</v>
      </c>
      <c r="J323" s="65" t="s">
        <v>999</v>
      </c>
      <c r="K323" s="64">
        <v>69802</v>
      </c>
      <c r="L323" s="64" t="s">
        <v>997</v>
      </c>
      <c r="M323" s="65" t="s">
        <v>936</v>
      </c>
      <c r="N323" s="65"/>
      <c r="O323" s="66" t="s">
        <v>496</v>
      </c>
      <c r="P323" s="66" t="s">
        <v>948</v>
      </c>
    </row>
    <row r="324" spans="1:16">
      <c r="A324" s="28" t="str">
        <f t="shared" si="24"/>
        <v>IBVS 5263 </v>
      </c>
      <c r="B324" s="16" t="str">
        <f t="shared" si="25"/>
        <v>I</v>
      </c>
      <c r="C324" s="28">
        <f t="shared" si="26"/>
        <v>51195.683400000002</v>
      </c>
      <c r="D324" t="str">
        <f t="shared" si="27"/>
        <v>vis</v>
      </c>
      <c r="E324">
        <f>VLOOKUP(C324,Active!C$21:E$945,3,FALSE)</f>
        <v>69979.017780328708</v>
      </c>
      <c r="F324" s="16" t="s">
        <v>241</v>
      </c>
      <c r="G324" t="str">
        <f t="shared" si="28"/>
        <v>51195.6834</v>
      </c>
      <c r="H324" s="28">
        <f t="shared" si="29"/>
        <v>69979</v>
      </c>
      <c r="I324" s="64" t="s">
        <v>1000</v>
      </c>
      <c r="J324" s="65" t="s">
        <v>1001</v>
      </c>
      <c r="K324" s="64">
        <v>69979</v>
      </c>
      <c r="L324" s="64" t="s">
        <v>1002</v>
      </c>
      <c r="M324" s="65" t="s">
        <v>430</v>
      </c>
      <c r="N324" s="65" t="s">
        <v>431</v>
      </c>
      <c r="O324" s="66" t="s">
        <v>1003</v>
      </c>
      <c r="P324" s="67" t="s">
        <v>1004</v>
      </c>
    </row>
    <row r="325" spans="1:16">
      <c r="A325" s="28" t="str">
        <f t="shared" si="24"/>
        <v> AOEB 5 </v>
      </c>
      <c r="B325" s="16" t="str">
        <f t="shared" si="25"/>
        <v>I</v>
      </c>
      <c r="C325" s="28">
        <f t="shared" si="26"/>
        <v>51256.650999999998</v>
      </c>
      <c r="D325" t="str">
        <f t="shared" si="27"/>
        <v>vis</v>
      </c>
      <c r="E325">
        <f>VLOOKUP(C325,Active!C$21:E$945,3,FALSE)</f>
        <v>70289.015254286249</v>
      </c>
      <c r="F325" s="16" t="s">
        <v>241</v>
      </c>
      <c r="G325" t="str">
        <f t="shared" si="28"/>
        <v>51256.651</v>
      </c>
      <c r="H325" s="28">
        <f t="shared" si="29"/>
        <v>70289</v>
      </c>
      <c r="I325" s="64" t="s">
        <v>1005</v>
      </c>
      <c r="J325" s="65" t="s">
        <v>1006</v>
      </c>
      <c r="K325" s="64">
        <v>70289</v>
      </c>
      <c r="L325" s="64" t="s">
        <v>290</v>
      </c>
      <c r="M325" s="65" t="s">
        <v>273</v>
      </c>
      <c r="N325" s="65"/>
      <c r="O325" s="66" t="s">
        <v>496</v>
      </c>
      <c r="P325" s="66" t="s">
        <v>948</v>
      </c>
    </row>
    <row r="326" spans="1:16">
      <c r="A326" s="28" t="str">
        <f t="shared" si="24"/>
        <v> AOEB 5 </v>
      </c>
      <c r="B326" s="16" t="str">
        <f t="shared" si="25"/>
        <v>I</v>
      </c>
      <c r="C326" s="28">
        <f t="shared" si="26"/>
        <v>51265.696799999998</v>
      </c>
      <c r="D326" t="str">
        <f t="shared" si="27"/>
        <v>vis</v>
      </c>
      <c r="E326">
        <f>VLOOKUP(C326,Active!C$21:E$945,3,FALSE)</f>
        <v>70335.009768584408</v>
      </c>
      <c r="F326" s="16" t="s">
        <v>241</v>
      </c>
      <c r="G326" t="str">
        <f t="shared" si="28"/>
        <v>51265.6968</v>
      </c>
      <c r="H326" s="28">
        <f t="shared" si="29"/>
        <v>70335</v>
      </c>
      <c r="I326" s="64" t="s">
        <v>1007</v>
      </c>
      <c r="J326" s="65" t="s">
        <v>1008</v>
      </c>
      <c r="K326" s="64">
        <v>70335</v>
      </c>
      <c r="L326" s="64" t="s">
        <v>1009</v>
      </c>
      <c r="M326" s="65" t="s">
        <v>936</v>
      </c>
      <c r="N326" s="65"/>
      <c r="O326" s="66" t="s">
        <v>496</v>
      </c>
      <c r="P326" s="66" t="s">
        <v>948</v>
      </c>
    </row>
    <row r="327" spans="1:16">
      <c r="A327" s="28" t="str">
        <f t="shared" si="24"/>
        <v>BAVM 128 </v>
      </c>
      <c r="B327" s="16" t="str">
        <f t="shared" si="25"/>
        <v>I</v>
      </c>
      <c r="C327" s="28">
        <f t="shared" si="26"/>
        <v>51273.366600000001</v>
      </c>
      <c r="D327" t="str">
        <f t="shared" si="27"/>
        <v>vis</v>
      </c>
      <c r="E327">
        <f>VLOOKUP(C327,Active!C$21:E$945,3,FALSE)</f>
        <v>70374.007836833131</v>
      </c>
      <c r="F327" s="16" t="s">
        <v>241</v>
      </c>
      <c r="G327" t="str">
        <f t="shared" si="28"/>
        <v>51273.3666</v>
      </c>
      <c r="H327" s="28">
        <f t="shared" si="29"/>
        <v>70374</v>
      </c>
      <c r="I327" s="64" t="s">
        <v>1010</v>
      </c>
      <c r="J327" s="65" t="s">
        <v>1011</v>
      </c>
      <c r="K327" s="64">
        <v>70374</v>
      </c>
      <c r="L327" s="64" t="s">
        <v>1012</v>
      </c>
      <c r="M327" s="65" t="s">
        <v>430</v>
      </c>
      <c r="N327" s="65" t="s">
        <v>1013</v>
      </c>
      <c r="O327" s="66" t="s">
        <v>1014</v>
      </c>
      <c r="P327" s="67" t="s">
        <v>1015</v>
      </c>
    </row>
    <row r="328" spans="1:16">
      <c r="A328" s="28" t="str">
        <f t="shared" si="24"/>
        <v> AOEB 5 </v>
      </c>
      <c r="B328" s="16" t="str">
        <f t="shared" si="25"/>
        <v>I</v>
      </c>
      <c r="C328" s="28">
        <f t="shared" si="26"/>
        <v>51306.800900000002</v>
      </c>
      <c r="D328" t="str">
        <f t="shared" si="27"/>
        <v>vis</v>
      </c>
      <c r="E328">
        <f>VLOOKUP(C328,Active!C$21:E$945,3,FALSE)</f>
        <v>70544.008764269005</v>
      </c>
      <c r="F328" s="16" t="s">
        <v>241</v>
      </c>
      <c r="G328" t="str">
        <f t="shared" si="28"/>
        <v>51306.8009</v>
      </c>
      <c r="H328" s="28">
        <f t="shared" si="29"/>
        <v>70544</v>
      </c>
      <c r="I328" s="64" t="s">
        <v>1016</v>
      </c>
      <c r="J328" s="65" t="s">
        <v>1017</v>
      </c>
      <c r="K328" s="64">
        <v>70544</v>
      </c>
      <c r="L328" s="64" t="s">
        <v>935</v>
      </c>
      <c r="M328" s="65" t="s">
        <v>936</v>
      </c>
      <c r="N328" s="65"/>
      <c r="O328" s="66" t="s">
        <v>1018</v>
      </c>
      <c r="P328" s="66" t="s">
        <v>948</v>
      </c>
    </row>
    <row r="329" spans="1:16">
      <c r="A329" s="28" t="str">
        <f t="shared" si="24"/>
        <v> AOEB 5 </v>
      </c>
      <c r="B329" s="16" t="str">
        <f t="shared" si="25"/>
        <v>I</v>
      </c>
      <c r="C329" s="28">
        <f t="shared" si="26"/>
        <v>51313.881500000003</v>
      </c>
      <c r="D329" t="str">
        <f t="shared" si="27"/>
        <v>vis</v>
      </c>
      <c r="E329">
        <f>VLOOKUP(C329,Active!C$21:E$945,3,FALSE)</f>
        <v>70580.010970590141</v>
      </c>
      <c r="F329" s="16" t="s">
        <v>241</v>
      </c>
      <c r="G329" t="str">
        <f t="shared" si="28"/>
        <v>51313.8815</v>
      </c>
      <c r="H329" s="28">
        <f t="shared" si="29"/>
        <v>70580</v>
      </c>
      <c r="I329" s="64" t="s">
        <v>1019</v>
      </c>
      <c r="J329" s="65" t="s">
        <v>1020</v>
      </c>
      <c r="K329" s="64">
        <v>70580</v>
      </c>
      <c r="L329" s="64" t="s">
        <v>1021</v>
      </c>
      <c r="M329" s="65" t="s">
        <v>936</v>
      </c>
      <c r="N329" s="65"/>
      <c r="O329" s="66" t="s">
        <v>1018</v>
      </c>
      <c r="P329" s="66" t="s">
        <v>948</v>
      </c>
    </row>
    <row r="330" spans="1:16">
      <c r="A330" s="28" t="str">
        <f t="shared" si="24"/>
        <v> AOEB 5 </v>
      </c>
      <c r="B330" s="16" t="str">
        <f t="shared" si="25"/>
        <v>I</v>
      </c>
      <c r="C330" s="28">
        <f t="shared" si="26"/>
        <v>51319.781499999997</v>
      </c>
      <c r="D330" t="str">
        <f t="shared" si="27"/>
        <v>vis</v>
      </c>
      <c r="E330">
        <f>VLOOKUP(C330,Active!C$21:E$945,3,FALSE)</f>
        <v>70610.010266877813</v>
      </c>
      <c r="F330" s="16" t="s">
        <v>241</v>
      </c>
      <c r="G330" t="str">
        <f t="shared" si="28"/>
        <v>51319.7815</v>
      </c>
      <c r="H330" s="28">
        <f t="shared" si="29"/>
        <v>70610</v>
      </c>
      <c r="I330" s="64" t="s">
        <v>1022</v>
      </c>
      <c r="J330" s="65" t="s">
        <v>1023</v>
      </c>
      <c r="K330" s="64">
        <v>70610</v>
      </c>
      <c r="L330" s="64" t="s">
        <v>1024</v>
      </c>
      <c r="M330" s="65" t="s">
        <v>936</v>
      </c>
      <c r="N330" s="65"/>
      <c r="O330" s="66" t="s">
        <v>1018</v>
      </c>
      <c r="P330" s="66" t="s">
        <v>948</v>
      </c>
    </row>
    <row r="331" spans="1:16">
      <c r="A331" s="28" t="str">
        <f t="shared" ref="A331:A394" si="30">P331</f>
        <v> AOEB 5 </v>
      </c>
      <c r="B331" s="16" t="str">
        <f t="shared" ref="B331:B394" si="31">IF(H331=INT(H331),"I","II")</f>
        <v>I</v>
      </c>
      <c r="C331" s="28">
        <f t="shared" ref="C331:C394" si="32">1*G331</f>
        <v>51328.631300000001</v>
      </c>
      <c r="D331" t="str">
        <f t="shared" ref="D331:D394" si="33">VLOOKUP(F331,I$1:J$5,2,FALSE)</f>
        <v>vis</v>
      </c>
      <c r="E331">
        <f>VLOOKUP(C331,Active!C$21:E$945,3,FALSE)</f>
        <v>70655.008194384063</v>
      </c>
      <c r="F331" s="16" t="s">
        <v>241</v>
      </c>
      <c r="G331" t="str">
        <f t="shared" ref="G331:G394" si="34">MID(I331,3,LEN(I331)-3)</f>
        <v>51328.6313</v>
      </c>
      <c r="H331" s="28">
        <f t="shared" ref="H331:H394" si="35">1*K331</f>
        <v>70655</v>
      </c>
      <c r="I331" s="64" t="s">
        <v>1025</v>
      </c>
      <c r="J331" s="65" t="s">
        <v>1026</v>
      </c>
      <c r="K331" s="64">
        <v>70655</v>
      </c>
      <c r="L331" s="64" t="s">
        <v>1027</v>
      </c>
      <c r="M331" s="65" t="s">
        <v>936</v>
      </c>
      <c r="N331" s="65"/>
      <c r="O331" s="66" t="s">
        <v>496</v>
      </c>
      <c r="P331" s="66" t="s">
        <v>948</v>
      </c>
    </row>
    <row r="332" spans="1:16">
      <c r="A332" s="28" t="str">
        <f t="shared" si="30"/>
        <v> AOEB 5 </v>
      </c>
      <c r="B332" s="16" t="str">
        <f t="shared" si="31"/>
        <v>I</v>
      </c>
      <c r="C332" s="28">
        <f t="shared" si="32"/>
        <v>51350.6587</v>
      </c>
      <c r="D332" t="str">
        <f t="shared" si="33"/>
        <v>vis</v>
      </c>
      <c r="E332">
        <f>VLOOKUP(C332,Active!C$21:E$945,3,FALSE)</f>
        <v>70767.009295917553</v>
      </c>
      <c r="F332" s="16" t="s">
        <v>241</v>
      </c>
      <c r="G332" t="str">
        <f t="shared" si="34"/>
        <v>51350.6587</v>
      </c>
      <c r="H332" s="28">
        <f t="shared" si="35"/>
        <v>70767</v>
      </c>
      <c r="I332" s="64" t="s">
        <v>1028</v>
      </c>
      <c r="J332" s="65" t="s">
        <v>1029</v>
      </c>
      <c r="K332" s="64">
        <v>70767</v>
      </c>
      <c r="L332" s="64" t="s">
        <v>997</v>
      </c>
      <c r="M332" s="65" t="s">
        <v>936</v>
      </c>
      <c r="N332" s="65"/>
      <c r="O332" s="66" t="s">
        <v>496</v>
      </c>
      <c r="P332" s="66" t="s">
        <v>948</v>
      </c>
    </row>
    <row r="333" spans="1:16">
      <c r="A333" s="28" t="str">
        <f t="shared" si="30"/>
        <v> AOEB 5 </v>
      </c>
      <c r="B333" s="16" t="str">
        <f t="shared" si="31"/>
        <v>I</v>
      </c>
      <c r="C333" s="28">
        <f t="shared" si="32"/>
        <v>51370.718999999997</v>
      </c>
      <c r="D333" t="str">
        <f t="shared" si="33"/>
        <v>vis</v>
      </c>
      <c r="E333">
        <f>VLOOKUP(C333,Active!C$21:E$945,3,FALSE)</f>
        <v>70869.008428683635</v>
      </c>
      <c r="F333" s="16" t="s">
        <v>241</v>
      </c>
      <c r="G333" t="str">
        <f t="shared" si="34"/>
        <v>51370.7190</v>
      </c>
      <c r="H333" s="28">
        <f t="shared" si="35"/>
        <v>70869</v>
      </c>
      <c r="I333" s="64" t="s">
        <v>1030</v>
      </c>
      <c r="J333" s="65" t="s">
        <v>1031</v>
      </c>
      <c r="K333" s="64">
        <v>70869</v>
      </c>
      <c r="L333" s="64" t="s">
        <v>935</v>
      </c>
      <c r="M333" s="65" t="s">
        <v>936</v>
      </c>
      <c r="N333" s="65"/>
      <c r="O333" s="66" t="s">
        <v>495</v>
      </c>
      <c r="P333" s="66" t="s">
        <v>948</v>
      </c>
    </row>
    <row r="334" spans="1:16">
      <c r="A334" s="28" t="str">
        <f t="shared" si="30"/>
        <v>BAVM 152 </v>
      </c>
      <c r="B334" s="16" t="str">
        <f t="shared" si="31"/>
        <v>I</v>
      </c>
      <c r="C334" s="28">
        <f t="shared" si="32"/>
        <v>51966.436000000002</v>
      </c>
      <c r="D334" t="str">
        <f t="shared" si="33"/>
        <v>vis</v>
      </c>
      <c r="E334">
        <f>VLOOKUP(C334,Active!C$21:E$945,3,FALSE)</f>
        <v>73898.00686709318</v>
      </c>
      <c r="F334" s="16" t="s">
        <v>241</v>
      </c>
      <c r="G334" t="str">
        <f t="shared" si="34"/>
        <v>51966.4360</v>
      </c>
      <c r="H334" s="28">
        <f t="shared" si="35"/>
        <v>73898</v>
      </c>
      <c r="I334" s="64" t="s">
        <v>1032</v>
      </c>
      <c r="J334" s="65" t="s">
        <v>1033</v>
      </c>
      <c r="K334" s="64">
        <v>73898</v>
      </c>
      <c r="L334" s="64" t="s">
        <v>1034</v>
      </c>
      <c r="M334" s="65" t="s">
        <v>430</v>
      </c>
      <c r="N334" s="65" t="s">
        <v>1013</v>
      </c>
      <c r="O334" s="66" t="s">
        <v>1035</v>
      </c>
      <c r="P334" s="67" t="s">
        <v>1036</v>
      </c>
    </row>
    <row r="335" spans="1:16">
      <c r="A335" s="28" t="str">
        <f t="shared" si="30"/>
        <v> BBS 129 </v>
      </c>
      <c r="B335" s="16" t="str">
        <f t="shared" si="31"/>
        <v>I</v>
      </c>
      <c r="C335" s="28">
        <f t="shared" si="32"/>
        <v>52590.671000000002</v>
      </c>
      <c r="D335" t="str">
        <f t="shared" si="33"/>
        <v>vis</v>
      </c>
      <c r="E335">
        <f>VLOOKUP(C335,Active!C$21:E$945,3,FALSE)</f>
        <v>77072.008683728534</v>
      </c>
      <c r="F335" s="16" t="s">
        <v>241</v>
      </c>
      <c r="G335" t="str">
        <f t="shared" si="34"/>
        <v>52590.671</v>
      </c>
      <c r="H335" s="28">
        <f t="shared" si="35"/>
        <v>77072</v>
      </c>
      <c r="I335" s="64" t="s">
        <v>1037</v>
      </c>
      <c r="J335" s="65" t="s">
        <v>1038</v>
      </c>
      <c r="K335" s="64">
        <v>77072</v>
      </c>
      <c r="L335" s="64" t="s">
        <v>283</v>
      </c>
      <c r="M335" s="65" t="s">
        <v>273</v>
      </c>
      <c r="N335" s="65"/>
      <c r="O335" s="66" t="s">
        <v>274</v>
      </c>
      <c r="P335" s="66" t="s">
        <v>1039</v>
      </c>
    </row>
    <row r="336" spans="1:16">
      <c r="A336" s="28" t="str">
        <f t="shared" si="30"/>
        <v> BBS 130 </v>
      </c>
      <c r="B336" s="16" t="str">
        <f t="shared" si="31"/>
        <v>I</v>
      </c>
      <c r="C336" s="28">
        <f t="shared" si="32"/>
        <v>52997.586000000003</v>
      </c>
      <c r="D336" t="str">
        <f t="shared" si="33"/>
        <v>vis</v>
      </c>
      <c r="E336">
        <f>VLOOKUP(C336,Active!C$21:E$945,3,FALSE)</f>
        <v>79141.019471678868</v>
      </c>
      <c r="F336" s="16" t="s">
        <v>241</v>
      </c>
      <c r="G336" t="str">
        <f t="shared" si="34"/>
        <v>52997.586</v>
      </c>
      <c r="H336" s="28">
        <f t="shared" si="35"/>
        <v>79141</v>
      </c>
      <c r="I336" s="64" t="s">
        <v>1040</v>
      </c>
      <c r="J336" s="65" t="s">
        <v>1041</v>
      </c>
      <c r="K336" s="64">
        <v>79141</v>
      </c>
      <c r="L336" s="64" t="s">
        <v>423</v>
      </c>
      <c r="M336" s="65" t="s">
        <v>273</v>
      </c>
      <c r="N336" s="65"/>
      <c r="O336" s="66" t="s">
        <v>274</v>
      </c>
      <c r="P336" s="66" t="s">
        <v>1042</v>
      </c>
    </row>
    <row r="337" spans="1:16">
      <c r="A337" s="28" t="str">
        <f t="shared" si="30"/>
        <v>OEJV 0074 </v>
      </c>
      <c r="B337" s="16" t="str">
        <f t="shared" si="31"/>
        <v>I</v>
      </c>
      <c r="C337" s="28">
        <f t="shared" si="32"/>
        <v>53108.303509999998</v>
      </c>
      <c r="D337" t="str">
        <f t="shared" si="33"/>
        <v>vis</v>
      </c>
      <c r="E337">
        <f>VLOOKUP(C337,Active!C$21:E$945,3,FALSE)</f>
        <v>79703.976655869628</v>
      </c>
      <c r="F337" s="16" t="s">
        <v>241</v>
      </c>
      <c r="G337" t="str">
        <f t="shared" si="34"/>
        <v>53108.30351</v>
      </c>
      <c r="H337" s="28">
        <f t="shared" si="35"/>
        <v>79704</v>
      </c>
      <c r="I337" s="64" t="s">
        <v>1043</v>
      </c>
      <c r="J337" s="65" t="s">
        <v>1044</v>
      </c>
      <c r="K337" s="64">
        <v>79704</v>
      </c>
      <c r="L337" s="64" t="s">
        <v>1045</v>
      </c>
      <c r="M337" s="65" t="s">
        <v>936</v>
      </c>
      <c r="N337" s="65" t="s">
        <v>236</v>
      </c>
      <c r="O337" s="66" t="s">
        <v>1046</v>
      </c>
      <c r="P337" s="67" t="s">
        <v>1047</v>
      </c>
    </row>
    <row r="338" spans="1:16">
      <c r="A338" s="28" t="str">
        <f t="shared" si="30"/>
        <v>IBVS 5741 </v>
      </c>
      <c r="B338" s="16" t="str">
        <f t="shared" si="31"/>
        <v>I</v>
      </c>
      <c r="C338" s="28">
        <f t="shared" si="32"/>
        <v>53290.623599999999</v>
      </c>
      <c r="D338" t="str">
        <f t="shared" si="33"/>
        <v>vis</v>
      </c>
      <c r="E338">
        <f>VLOOKUP(C338,Active!C$21:E$945,3,FALSE)</f>
        <v>80631.006215040659</v>
      </c>
      <c r="F338" s="16" t="s">
        <v>241</v>
      </c>
      <c r="G338" t="str">
        <f t="shared" si="34"/>
        <v>53290.6236</v>
      </c>
      <c r="H338" s="28">
        <f t="shared" si="35"/>
        <v>80631</v>
      </c>
      <c r="I338" s="64" t="s">
        <v>1048</v>
      </c>
      <c r="J338" s="65" t="s">
        <v>1049</v>
      </c>
      <c r="K338" s="64">
        <v>80631</v>
      </c>
      <c r="L338" s="64" t="s">
        <v>1050</v>
      </c>
      <c r="M338" s="65" t="s">
        <v>430</v>
      </c>
      <c r="N338" s="65" t="s">
        <v>431</v>
      </c>
      <c r="O338" s="66" t="s">
        <v>1051</v>
      </c>
      <c r="P338" s="67" t="s">
        <v>1052</v>
      </c>
    </row>
    <row r="339" spans="1:16">
      <c r="A339" s="28" t="str">
        <f t="shared" si="30"/>
        <v>OEJV 0003 </v>
      </c>
      <c r="B339" s="16" t="str">
        <f t="shared" si="31"/>
        <v>I</v>
      </c>
      <c r="C339" s="28">
        <f t="shared" si="32"/>
        <v>53384.633999999998</v>
      </c>
      <c r="D339" t="str">
        <f t="shared" si="33"/>
        <v>vis</v>
      </c>
      <c r="E339">
        <f>VLOOKUP(C339,Active!C$21:E$945,3,FALSE)</f>
        <v>81109.013985163474</v>
      </c>
      <c r="F339" s="16" t="s">
        <v>241</v>
      </c>
      <c r="G339" t="str">
        <f t="shared" si="34"/>
        <v>53384.634</v>
      </c>
      <c r="H339" s="28">
        <f t="shared" si="35"/>
        <v>81109</v>
      </c>
      <c r="I339" s="64" t="s">
        <v>1053</v>
      </c>
      <c r="J339" s="65" t="s">
        <v>1054</v>
      </c>
      <c r="K339" s="64">
        <v>81109</v>
      </c>
      <c r="L339" s="64" t="s">
        <v>290</v>
      </c>
      <c r="M339" s="65" t="s">
        <v>273</v>
      </c>
      <c r="N339" s="65"/>
      <c r="O339" s="66" t="s">
        <v>274</v>
      </c>
      <c r="P339" s="67" t="s">
        <v>1055</v>
      </c>
    </row>
    <row r="340" spans="1:16">
      <c r="A340" s="28" t="str">
        <f t="shared" si="30"/>
        <v>BAVM 173 </v>
      </c>
      <c r="B340" s="16" t="str">
        <f t="shared" si="31"/>
        <v>I</v>
      </c>
      <c r="C340" s="28">
        <f t="shared" si="32"/>
        <v>53461.530200000001</v>
      </c>
      <c r="D340" t="str">
        <f t="shared" si="33"/>
        <v>vis</v>
      </c>
      <c r="E340">
        <f>VLOOKUP(C340,Active!C$21:E$945,3,FALSE)</f>
        <v>81500.002440620738</v>
      </c>
      <c r="F340" s="16" t="s">
        <v>241</v>
      </c>
      <c r="G340" t="str">
        <f t="shared" si="34"/>
        <v>53461.5302</v>
      </c>
      <c r="H340" s="28">
        <f t="shared" si="35"/>
        <v>81500</v>
      </c>
      <c r="I340" s="64" t="s">
        <v>1056</v>
      </c>
      <c r="J340" s="65" t="s">
        <v>1057</v>
      </c>
      <c r="K340" s="64">
        <v>81500</v>
      </c>
      <c r="L340" s="64" t="s">
        <v>1058</v>
      </c>
      <c r="M340" s="65" t="s">
        <v>430</v>
      </c>
      <c r="N340" s="65" t="s">
        <v>1059</v>
      </c>
      <c r="O340" s="66" t="s">
        <v>1060</v>
      </c>
      <c r="P340" s="67" t="s">
        <v>1061</v>
      </c>
    </row>
    <row r="341" spans="1:16">
      <c r="A341" s="28" t="str">
        <f t="shared" si="30"/>
        <v>BAVM 173 </v>
      </c>
      <c r="B341" s="16" t="str">
        <f t="shared" si="31"/>
        <v>I</v>
      </c>
      <c r="C341" s="28">
        <f t="shared" si="32"/>
        <v>53485.524799999999</v>
      </c>
      <c r="D341" t="str">
        <f t="shared" si="33"/>
        <v>vis</v>
      </c>
      <c r="E341">
        <f>VLOOKUP(C341,Active!C$21:E$945,3,FALSE)</f>
        <v>81622.006019384236</v>
      </c>
      <c r="F341" s="16" t="s">
        <v>241</v>
      </c>
      <c r="G341" t="str">
        <f t="shared" si="34"/>
        <v>53485.5248</v>
      </c>
      <c r="H341" s="28">
        <f t="shared" si="35"/>
        <v>81622</v>
      </c>
      <c r="I341" s="64" t="s">
        <v>1062</v>
      </c>
      <c r="J341" s="65" t="s">
        <v>1063</v>
      </c>
      <c r="K341" s="64" t="s">
        <v>1064</v>
      </c>
      <c r="L341" s="64" t="s">
        <v>1050</v>
      </c>
      <c r="M341" s="65" t="s">
        <v>430</v>
      </c>
      <c r="N341" s="65" t="s">
        <v>1059</v>
      </c>
      <c r="O341" s="66" t="s">
        <v>1060</v>
      </c>
      <c r="P341" s="67" t="s">
        <v>1061</v>
      </c>
    </row>
    <row r="342" spans="1:16">
      <c r="A342" s="28" t="str">
        <f t="shared" si="30"/>
        <v>BAVM 173 </v>
      </c>
      <c r="B342" s="16" t="str">
        <f t="shared" si="31"/>
        <v>I</v>
      </c>
      <c r="C342" s="28">
        <f t="shared" si="32"/>
        <v>53503.422100000003</v>
      </c>
      <c r="D342" t="str">
        <f t="shared" si="33"/>
        <v>vis</v>
      </c>
      <c r="E342">
        <f>VLOOKUP(C342,Active!C$21:E$945,3,FALSE)</f>
        <v>81713.007105053708</v>
      </c>
      <c r="F342" s="16" t="s">
        <v>241</v>
      </c>
      <c r="G342" t="str">
        <f t="shared" si="34"/>
        <v>53503.4221</v>
      </c>
      <c r="H342" s="28">
        <f t="shared" si="35"/>
        <v>81713</v>
      </c>
      <c r="I342" s="64" t="s">
        <v>1065</v>
      </c>
      <c r="J342" s="65" t="s">
        <v>1066</v>
      </c>
      <c r="K342" s="64" t="s">
        <v>1067</v>
      </c>
      <c r="L342" s="64" t="s">
        <v>1034</v>
      </c>
      <c r="M342" s="65" t="s">
        <v>430</v>
      </c>
      <c r="N342" s="65" t="s">
        <v>1059</v>
      </c>
      <c r="O342" s="66" t="s">
        <v>1060</v>
      </c>
      <c r="P342" s="67" t="s">
        <v>1061</v>
      </c>
    </row>
    <row r="343" spans="1:16">
      <c r="A343" s="28" t="str">
        <f t="shared" si="30"/>
        <v> JAAVSO 41;328 </v>
      </c>
      <c r="B343" s="16" t="str">
        <f t="shared" si="31"/>
        <v>I</v>
      </c>
      <c r="C343" s="28">
        <f t="shared" si="32"/>
        <v>53890.6679</v>
      </c>
      <c r="D343" t="str">
        <f t="shared" si="33"/>
        <v>vis</v>
      </c>
      <c r="E343">
        <f>VLOOKUP(C343,Active!C$21:E$945,3,FALSE)</f>
        <v>83682.007357657931</v>
      </c>
      <c r="F343" s="16" t="s">
        <v>241</v>
      </c>
      <c r="G343" t="str">
        <f t="shared" si="34"/>
        <v>53890.6679</v>
      </c>
      <c r="H343" s="28">
        <f t="shared" si="35"/>
        <v>83682</v>
      </c>
      <c r="I343" s="64" t="s">
        <v>1068</v>
      </c>
      <c r="J343" s="65" t="s">
        <v>1069</v>
      </c>
      <c r="K343" s="64" t="s">
        <v>1070</v>
      </c>
      <c r="L343" s="64" t="s">
        <v>1034</v>
      </c>
      <c r="M343" s="65" t="s">
        <v>936</v>
      </c>
      <c r="N343" s="65" t="s">
        <v>1071</v>
      </c>
      <c r="O343" s="66" t="s">
        <v>938</v>
      </c>
      <c r="P343" s="66" t="s">
        <v>1072</v>
      </c>
    </row>
    <row r="344" spans="1:16">
      <c r="A344" s="28" t="str">
        <f t="shared" si="30"/>
        <v>IBVS 5820 </v>
      </c>
      <c r="B344" s="16" t="str">
        <f t="shared" si="31"/>
        <v>I</v>
      </c>
      <c r="C344" s="28">
        <f t="shared" si="32"/>
        <v>54126.8701</v>
      </c>
      <c r="D344" t="str">
        <f t="shared" si="33"/>
        <v>vis</v>
      </c>
      <c r="E344">
        <f>VLOOKUP(C344,Active!C$21:E$945,3,FALSE)</f>
        <v>84883.007320641846</v>
      </c>
      <c r="F344" s="16" t="s">
        <v>241</v>
      </c>
      <c r="G344" t="str">
        <f t="shared" si="34"/>
        <v>54126.8701</v>
      </c>
      <c r="H344" s="28">
        <f t="shared" si="35"/>
        <v>84883</v>
      </c>
      <c r="I344" s="64" t="s">
        <v>1073</v>
      </c>
      <c r="J344" s="65" t="s">
        <v>1074</v>
      </c>
      <c r="K344" s="64" t="s">
        <v>1075</v>
      </c>
      <c r="L344" s="64" t="s">
        <v>1034</v>
      </c>
      <c r="M344" s="65" t="s">
        <v>936</v>
      </c>
      <c r="N344" s="65" t="s">
        <v>1013</v>
      </c>
      <c r="O344" s="66" t="s">
        <v>1076</v>
      </c>
      <c r="P344" s="67" t="s">
        <v>1077</v>
      </c>
    </row>
    <row r="345" spans="1:16" ht="25.5">
      <c r="A345" s="28" t="str">
        <f t="shared" si="30"/>
        <v> BBS 133 (=IBVS 5781) </v>
      </c>
      <c r="B345" s="16" t="str">
        <f t="shared" si="31"/>
        <v>I</v>
      </c>
      <c r="C345" s="28">
        <f t="shared" si="32"/>
        <v>54200.426800000001</v>
      </c>
      <c r="D345" t="str">
        <f t="shared" si="33"/>
        <v>vis</v>
      </c>
      <c r="E345">
        <f>VLOOKUP(C345,Active!C$21:E$945,3,FALSE)</f>
        <v>85257.015665937623</v>
      </c>
      <c r="F345" s="16" t="s">
        <v>241</v>
      </c>
      <c r="G345" t="str">
        <f t="shared" si="34"/>
        <v>54200.4268</v>
      </c>
      <c r="H345" s="28">
        <f t="shared" si="35"/>
        <v>85257</v>
      </c>
      <c r="I345" s="64" t="s">
        <v>1078</v>
      </c>
      <c r="J345" s="65" t="s">
        <v>1079</v>
      </c>
      <c r="K345" s="64" t="s">
        <v>1080</v>
      </c>
      <c r="L345" s="64" t="s">
        <v>1081</v>
      </c>
      <c r="M345" s="65" t="s">
        <v>936</v>
      </c>
      <c r="N345" s="65" t="s">
        <v>241</v>
      </c>
      <c r="O345" s="66" t="s">
        <v>385</v>
      </c>
      <c r="P345" s="66" t="s">
        <v>1082</v>
      </c>
    </row>
    <row r="346" spans="1:16">
      <c r="A346" s="28" t="str">
        <f t="shared" si="30"/>
        <v>IBVS 5898 </v>
      </c>
      <c r="B346" s="16" t="str">
        <f t="shared" si="31"/>
        <v>I</v>
      </c>
      <c r="C346" s="28">
        <f t="shared" si="32"/>
        <v>54433.678099999997</v>
      </c>
      <c r="D346" t="str">
        <f t="shared" si="33"/>
        <v>vis</v>
      </c>
      <c r="E346">
        <f>VLOOKUP(C346,Active!C$21:E$945,3,FALSE)</f>
        <v>86443.011404613833</v>
      </c>
      <c r="F346" s="16" t="s">
        <v>241</v>
      </c>
      <c r="G346" t="str">
        <f t="shared" si="34"/>
        <v>54433.6781</v>
      </c>
      <c r="H346" s="28">
        <f t="shared" si="35"/>
        <v>86443</v>
      </c>
      <c r="I346" s="64" t="s">
        <v>1083</v>
      </c>
      <c r="J346" s="65" t="s">
        <v>1084</v>
      </c>
      <c r="K346" s="64" t="s">
        <v>1085</v>
      </c>
      <c r="L346" s="64" t="s">
        <v>1021</v>
      </c>
      <c r="M346" s="65" t="s">
        <v>936</v>
      </c>
      <c r="N346" s="65" t="s">
        <v>1086</v>
      </c>
      <c r="O346" s="66" t="s">
        <v>1087</v>
      </c>
      <c r="P346" s="67" t="s">
        <v>1088</v>
      </c>
    </row>
    <row r="347" spans="1:16">
      <c r="A347" s="28" t="str">
        <f t="shared" si="30"/>
        <v>OEJV 0116 </v>
      </c>
      <c r="B347" s="16" t="str">
        <f t="shared" si="31"/>
        <v>I</v>
      </c>
      <c r="C347" s="28">
        <f t="shared" si="32"/>
        <v>54505.659</v>
      </c>
      <c r="D347" t="str">
        <f t="shared" si="33"/>
        <v>vis</v>
      </c>
      <c r="E347">
        <f>VLOOKUP(C347,Active!C$21:E$945,3,FALSE)</f>
        <v>86809.007395487555</v>
      </c>
      <c r="F347" s="16" t="s">
        <v>241</v>
      </c>
      <c r="G347" t="str">
        <f t="shared" si="34"/>
        <v>54505.659</v>
      </c>
      <c r="H347" s="28">
        <f t="shared" si="35"/>
        <v>86809</v>
      </c>
      <c r="I347" s="64" t="s">
        <v>1089</v>
      </c>
      <c r="J347" s="65" t="s">
        <v>1090</v>
      </c>
      <c r="K347" s="64" t="s">
        <v>1091</v>
      </c>
      <c r="L347" s="64" t="s">
        <v>278</v>
      </c>
      <c r="M347" s="65" t="s">
        <v>936</v>
      </c>
      <c r="N347" s="65" t="s">
        <v>1013</v>
      </c>
      <c r="O347" s="66" t="s">
        <v>1092</v>
      </c>
      <c r="P347" s="67" t="s">
        <v>1093</v>
      </c>
    </row>
    <row r="348" spans="1:16" ht="25.5">
      <c r="A348" s="28" t="str">
        <f t="shared" si="30"/>
        <v>JAAVSO 36(2);171 </v>
      </c>
      <c r="B348" s="16" t="str">
        <f t="shared" si="31"/>
        <v>I</v>
      </c>
      <c r="C348" s="28">
        <f t="shared" si="32"/>
        <v>54505.856</v>
      </c>
      <c r="D348" t="str">
        <f t="shared" si="33"/>
        <v>vis</v>
      </c>
      <c r="E348">
        <f>VLOOKUP(C348,Active!C$21:E$945,3,FALSE)</f>
        <v>86810.009066905972</v>
      </c>
      <c r="F348" s="16" t="s">
        <v>241</v>
      </c>
      <c r="G348" t="str">
        <f t="shared" si="34"/>
        <v>54505.8560</v>
      </c>
      <c r="H348" s="28">
        <f t="shared" si="35"/>
        <v>86810</v>
      </c>
      <c r="I348" s="64" t="s">
        <v>1094</v>
      </c>
      <c r="J348" s="65" t="s">
        <v>1095</v>
      </c>
      <c r="K348" s="64" t="s">
        <v>1096</v>
      </c>
      <c r="L348" s="64" t="s">
        <v>997</v>
      </c>
      <c r="M348" s="65" t="s">
        <v>936</v>
      </c>
      <c r="N348" s="65" t="s">
        <v>937</v>
      </c>
      <c r="O348" s="66" t="s">
        <v>1097</v>
      </c>
      <c r="P348" s="67" t="s">
        <v>1098</v>
      </c>
    </row>
    <row r="349" spans="1:16">
      <c r="A349" s="28" t="str">
        <f t="shared" si="30"/>
        <v>IBVS 5898 </v>
      </c>
      <c r="B349" s="16" t="str">
        <f t="shared" si="31"/>
        <v>I</v>
      </c>
      <c r="C349" s="28">
        <f t="shared" si="32"/>
        <v>54508.609400000001</v>
      </c>
      <c r="D349" t="str">
        <f t="shared" si="33"/>
        <v>vis</v>
      </c>
      <c r="E349">
        <f>VLOOKUP(C349,Active!C$21:E$945,3,FALSE)</f>
        <v>86824.009077481998</v>
      </c>
      <c r="F349" s="16" t="s">
        <v>241</v>
      </c>
      <c r="G349" t="str">
        <f t="shared" si="34"/>
        <v>54508.6094</v>
      </c>
      <c r="H349" s="28">
        <f t="shared" si="35"/>
        <v>86824</v>
      </c>
      <c r="I349" s="64" t="s">
        <v>1099</v>
      </c>
      <c r="J349" s="65" t="s">
        <v>1100</v>
      </c>
      <c r="K349" s="64" t="s">
        <v>1101</v>
      </c>
      <c r="L349" s="64" t="s">
        <v>997</v>
      </c>
      <c r="M349" s="65" t="s">
        <v>936</v>
      </c>
      <c r="N349" s="65" t="s">
        <v>1086</v>
      </c>
      <c r="O349" s="66" t="s">
        <v>1087</v>
      </c>
      <c r="P349" s="67" t="s">
        <v>1088</v>
      </c>
    </row>
    <row r="350" spans="1:16">
      <c r="A350" s="28" t="str">
        <f t="shared" si="30"/>
        <v>IBVS 5898 </v>
      </c>
      <c r="B350" s="16" t="str">
        <f t="shared" si="31"/>
        <v>I</v>
      </c>
      <c r="C350" s="28">
        <f t="shared" si="32"/>
        <v>54509.592799999999</v>
      </c>
      <c r="D350" t="str">
        <f t="shared" si="33"/>
        <v>vis</v>
      </c>
      <c r="E350">
        <f>VLOOKUP(C350,Active!C$21:E$945,3,FALSE)</f>
        <v>86829.009299171696</v>
      </c>
      <c r="F350" s="16" t="s">
        <v>241</v>
      </c>
      <c r="G350" t="str">
        <f t="shared" si="34"/>
        <v>54509.5928</v>
      </c>
      <c r="H350" s="28">
        <f t="shared" si="35"/>
        <v>86829</v>
      </c>
      <c r="I350" s="64" t="s">
        <v>1102</v>
      </c>
      <c r="J350" s="65" t="s">
        <v>1103</v>
      </c>
      <c r="K350" s="64" t="s">
        <v>1104</v>
      </c>
      <c r="L350" s="64" t="s">
        <v>997</v>
      </c>
      <c r="M350" s="65" t="s">
        <v>936</v>
      </c>
      <c r="N350" s="65" t="s">
        <v>1086</v>
      </c>
      <c r="O350" s="66" t="s">
        <v>1087</v>
      </c>
      <c r="P350" s="67" t="s">
        <v>1088</v>
      </c>
    </row>
    <row r="351" spans="1:16" ht="25.5">
      <c r="A351" s="28" t="str">
        <f t="shared" si="30"/>
        <v>JAAVSO 36(2);186 </v>
      </c>
      <c r="B351" s="16" t="str">
        <f t="shared" si="31"/>
        <v>I</v>
      </c>
      <c r="C351" s="28">
        <f t="shared" si="32"/>
        <v>54519.426399999997</v>
      </c>
      <c r="D351" t="str">
        <f t="shared" si="33"/>
        <v>vis</v>
      </c>
      <c r="E351">
        <f>VLOOKUP(C351,Active!C$21:E$945,3,FALSE)</f>
        <v>86879.009482218244</v>
      </c>
      <c r="F351" s="16" t="s">
        <v>241</v>
      </c>
      <c r="G351" t="str">
        <f t="shared" si="34"/>
        <v>54519.4264</v>
      </c>
      <c r="H351" s="28">
        <f t="shared" si="35"/>
        <v>86879</v>
      </c>
      <c r="I351" s="64" t="s">
        <v>1105</v>
      </c>
      <c r="J351" s="65" t="s">
        <v>1106</v>
      </c>
      <c r="K351" s="64" t="s">
        <v>1107</v>
      </c>
      <c r="L351" s="64" t="s">
        <v>1009</v>
      </c>
      <c r="M351" s="65" t="s">
        <v>936</v>
      </c>
      <c r="N351" s="65" t="s">
        <v>1013</v>
      </c>
      <c r="O351" s="66" t="s">
        <v>1108</v>
      </c>
      <c r="P351" s="67" t="s">
        <v>1109</v>
      </c>
    </row>
    <row r="352" spans="1:16" ht="25.5">
      <c r="A352" s="28" t="str">
        <f t="shared" si="30"/>
        <v>JAAVSO 36(2);171 </v>
      </c>
      <c r="B352" s="16" t="str">
        <f t="shared" si="31"/>
        <v>I</v>
      </c>
      <c r="C352" s="28">
        <f t="shared" si="32"/>
        <v>54519.8194</v>
      </c>
      <c r="D352" t="str">
        <f t="shared" si="33"/>
        <v>vis</v>
      </c>
      <c r="E352">
        <f>VLOOKUP(C352,Active!C$21:E$945,3,FALSE)</f>
        <v>86881.007740428613</v>
      </c>
      <c r="F352" s="16" t="s">
        <v>241</v>
      </c>
      <c r="G352" t="str">
        <f t="shared" si="34"/>
        <v>54519.8194</v>
      </c>
      <c r="H352" s="28">
        <f t="shared" si="35"/>
        <v>86881</v>
      </c>
      <c r="I352" s="64" t="s">
        <v>1110</v>
      </c>
      <c r="J352" s="65" t="s">
        <v>1111</v>
      </c>
      <c r="K352" s="64" t="s">
        <v>1112</v>
      </c>
      <c r="L352" s="64" t="s">
        <v>1012</v>
      </c>
      <c r="M352" s="65" t="s">
        <v>936</v>
      </c>
      <c r="N352" s="65" t="s">
        <v>937</v>
      </c>
      <c r="O352" s="66" t="s">
        <v>496</v>
      </c>
      <c r="P352" s="67" t="s">
        <v>1098</v>
      </c>
    </row>
    <row r="353" spans="1:16">
      <c r="A353" s="28" t="str">
        <f t="shared" si="30"/>
        <v>IBVS 5898 </v>
      </c>
      <c r="B353" s="16" t="str">
        <f t="shared" si="31"/>
        <v>I</v>
      </c>
      <c r="C353" s="28">
        <f t="shared" si="32"/>
        <v>54521.589899999999</v>
      </c>
      <c r="D353" t="str">
        <f t="shared" si="33"/>
        <v>vis</v>
      </c>
      <c r="E353">
        <f>VLOOKUP(C353,Active!C$21:E$945,3,FALSE)</f>
        <v>86890.010071628159</v>
      </c>
      <c r="F353" s="16" t="s">
        <v>241</v>
      </c>
      <c r="G353" t="str">
        <f t="shared" si="34"/>
        <v>54521.5899</v>
      </c>
      <c r="H353" s="28">
        <f t="shared" si="35"/>
        <v>86890</v>
      </c>
      <c r="I353" s="64" t="s">
        <v>1113</v>
      </c>
      <c r="J353" s="65" t="s">
        <v>1114</v>
      </c>
      <c r="K353" s="64" t="s">
        <v>1115</v>
      </c>
      <c r="L353" s="64" t="s">
        <v>1024</v>
      </c>
      <c r="M353" s="65" t="s">
        <v>936</v>
      </c>
      <c r="N353" s="65" t="s">
        <v>1086</v>
      </c>
      <c r="O353" s="66" t="s">
        <v>1087</v>
      </c>
      <c r="P353" s="67" t="s">
        <v>1088</v>
      </c>
    </row>
    <row r="354" spans="1:16" ht="25.5">
      <c r="A354" s="28" t="str">
        <f t="shared" si="30"/>
        <v>JAAVSO 36(2);186 </v>
      </c>
      <c r="B354" s="16" t="str">
        <f t="shared" si="31"/>
        <v>I</v>
      </c>
      <c r="C354" s="28">
        <f t="shared" si="32"/>
        <v>54534.570099999997</v>
      </c>
      <c r="D354" t="str">
        <f t="shared" si="33"/>
        <v>vis</v>
      </c>
      <c r="E354">
        <f>VLOOKUP(C354,Active!C$21:E$945,3,FALSE)</f>
        <v>86956.009540386382</v>
      </c>
      <c r="F354" s="16" t="s">
        <v>241</v>
      </c>
      <c r="G354" t="str">
        <f t="shared" si="34"/>
        <v>54534.5701</v>
      </c>
      <c r="H354" s="28">
        <f t="shared" si="35"/>
        <v>86956</v>
      </c>
      <c r="I354" s="64" t="s">
        <v>1116</v>
      </c>
      <c r="J354" s="65" t="s">
        <v>1117</v>
      </c>
      <c r="K354" s="64" t="s">
        <v>1118</v>
      </c>
      <c r="L354" s="64" t="s">
        <v>1009</v>
      </c>
      <c r="M354" s="65" t="s">
        <v>936</v>
      </c>
      <c r="N354" s="65" t="s">
        <v>1013</v>
      </c>
      <c r="O354" s="66" t="s">
        <v>496</v>
      </c>
      <c r="P354" s="67" t="s">
        <v>1109</v>
      </c>
    </row>
    <row r="355" spans="1:16" ht="25.5">
      <c r="A355" s="28" t="str">
        <f t="shared" si="30"/>
        <v>JAAVSO 36(2);186 </v>
      </c>
      <c r="B355" s="16" t="str">
        <f t="shared" si="31"/>
        <v>I</v>
      </c>
      <c r="C355" s="28">
        <f t="shared" si="32"/>
        <v>54545.583500000001</v>
      </c>
      <c r="D355" t="str">
        <f t="shared" si="33"/>
        <v>vis</v>
      </c>
      <c r="E355">
        <f>VLOOKUP(C355,Active!C$21:E$945,3,FALSE)</f>
        <v>87012.00856576518</v>
      </c>
      <c r="F355" s="16" t="s">
        <v>241</v>
      </c>
      <c r="G355" t="str">
        <f t="shared" si="34"/>
        <v>54545.5835</v>
      </c>
      <c r="H355" s="28">
        <f t="shared" si="35"/>
        <v>87012</v>
      </c>
      <c r="I355" s="64" t="s">
        <v>1119</v>
      </c>
      <c r="J355" s="65" t="s">
        <v>1120</v>
      </c>
      <c r="K355" s="64" t="s">
        <v>1121</v>
      </c>
      <c r="L355" s="64" t="s">
        <v>935</v>
      </c>
      <c r="M355" s="65" t="s">
        <v>936</v>
      </c>
      <c r="N355" s="65" t="s">
        <v>1013</v>
      </c>
      <c r="O355" s="66" t="s">
        <v>496</v>
      </c>
      <c r="P355" s="67" t="s">
        <v>1109</v>
      </c>
    </row>
    <row r="356" spans="1:16" ht="25.5">
      <c r="A356" s="28" t="str">
        <f t="shared" si="30"/>
        <v>JAAVSO 36(2);186 </v>
      </c>
      <c r="B356" s="16" t="str">
        <f t="shared" si="31"/>
        <v>I</v>
      </c>
      <c r="C356" s="28">
        <f t="shared" si="32"/>
        <v>54558.760600000001</v>
      </c>
      <c r="D356" t="str">
        <f t="shared" si="33"/>
        <v>vis</v>
      </c>
      <c r="E356">
        <f>VLOOKUP(C356,Active!C$21:E$945,3,FALSE)</f>
        <v>87079.009197479187</v>
      </c>
      <c r="F356" s="16" t="s">
        <v>241</v>
      </c>
      <c r="G356" t="str">
        <f t="shared" si="34"/>
        <v>54558.7606</v>
      </c>
      <c r="H356" s="28">
        <f t="shared" si="35"/>
        <v>87079</v>
      </c>
      <c r="I356" s="64" t="s">
        <v>1122</v>
      </c>
      <c r="J356" s="65" t="s">
        <v>1123</v>
      </c>
      <c r="K356" s="64" t="s">
        <v>1124</v>
      </c>
      <c r="L356" s="64" t="s">
        <v>997</v>
      </c>
      <c r="M356" s="65" t="s">
        <v>936</v>
      </c>
      <c r="N356" s="65" t="s">
        <v>1013</v>
      </c>
      <c r="O356" s="66" t="s">
        <v>1125</v>
      </c>
      <c r="P356" s="67" t="s">
        <v>1109</v>
      </c>
    </row>
    <row r="357" spans="1:16">
      <c r="A357" s="28" t="str">
        <f t="shared" si="30"/>
        <v>BAVM 201 </v>
      </c>
      <c r="B357" s="16" t="str">
        <f t="shared" si="31"/>
        <v>I</v>
      </c>
      <c r="C357" s="28">
        <f t="shared" si="32"/>
        <v>54570.364300000001</v>
      </c>
      <c r="D357" t="str">
        <f t="shared" si="33"/>
        <v>vis</v>
      </c>
      <c r="E357">
        <f>VLOOKUP(C357,Active!C$21:E$945,3,FALSE)</f>
        <v>87138.009677874696</v>
      </c>
      <c r="F357" s="16" t="s">
        <v>241</v>
      </c>
      <c r="G357" t="str">
        <f t="shared" si="34"/>
        <v>54570.3643</v>
      </c>
      <c r="H357" s="28">
        <f t="shared" si="35"/>
        <v>87138</v>
      </c>
      <c r="I357" s="64" t="s">
        <v>1126</v>
      </c>
      <c r="J357" s="65" t="s">
        <v>1127</v>
      </c>
      <c r="K357" s="64" t="s">
        <v>1128</v>
      </c>
      <c r="L357" s="64" t="s">
        <v>1009</v>
      </c>
      <c r="M357" s="65" t="s">
        <v>936</v>
      </c>
      <c r="N357" s="65" t="s">
        <v>1013</v>
      </c>
      <c r="O357" s="66" t="s">
        <v>1129</v>
      </c>
      <c r="P357" s="67" t="s">
        <v>1130</v>
      </c>
    </row>
    <row r="358" spans="1:16">
      <c r="A358" s="28" t="str">
        <f t="shared" si="30"/>
        <v>BAVM 201 </v>
      </c>
      <c r="B358" s="16" t="str">
        <f t="shared" si="31"/>
        <v>I</v>
      </c>
      <c r="C358" s="28">
        <f t="shared" si="32"/>
        <v>54570.561000000002</v>
      </c>
      <c r="D358" t="str">
        <f t="shared" si="33"/>
        <v>vis</v>
      </c>
      <c r="E358">
        <f>VLOOKUP(C358,Active!C$21:E$945,3,FALSE)</f>
        <v>87139.009823905173</v>
      </c>
      <c r="F358" s="16" t="s">
        <v>241</v>
      </c>
      <c r="G358" t="str">
        <f t="shared" si="34"/>
        <v>54570.5610</v>
      </c>
      <c r="H358" s="28">
        <f t="shared" si="35"/>
        <v>87139</v>
      </c>
      <c r="I358" s="64" t="s">
        <v>1131</v>
      </c>
      <c r="J358" s="65" t="s">
        <v>1132</v>
      </c>
      <c r="K358" s="64" t="s">
        <v>1133</v>
      </c>
      <c r="L358" s="64" t="s">
        <v>1009</v>
      </c>
      <c r="M358" s="65" t="s">
        <v>936</v>
      </c>
      <c r="N358" s="65" t="s">
        <v>1013</v>
      </c>
      <c r="O358" s="66" t="s">
        <v>1129</v>
      </c>
      <c r="P358" s="67" t="s">
        <v>1130</v>
      </c>
    </row>
    <row r="359" spans="1:16">
      <c r="A359" s="28" t="str">
        <f t="shared" si="30"/>
        <v>IBVS 5898 </v>
      </c>
      <c r="B359" s="16" t="str">
        <f t="shared" si="31"/>
        <v>I</v>
      </c>
      <c r="C359" s="28">
        <f t="shared" si="32"/>
        <v>54651.392699999997</v>
      </c>
      <c r="D359" t="str">
        <f t="shared" si="33"/>
        <v>vis</v>
      </c>
      <c r="E359">
        <f>VLOOKUP(C359,Active!C$21:E$945,3,FALSE)</f>
        <v>87550.00882691158</v>
      </c>
      <c r="F359" s="16" t="s">
        <v>241</v>
      </c>
      <c r="G359" t="str">
        <f t="shared" si="34"/>
        <v>54651.3927</v>
      </c>
      <c r="H359" s="28">
        <f t="shared" si="35"/>
        <v>87550</v>
      </c>
      <c r="I359" s="64" t="s">
        <v>1134</v>
      </c>
      <c r="J359" s="65" t="s">
        <v>1135</v>
      </c>
      <c r="K359" s="64" t="s">
        <v>1136</v>
      </c>
      <c r="L359" s="64" t="s">
        <v>935</v>
      </c>
      <c r="M359" s="65" t="s">
        <v>936</v>
      </c>
      <c r="N359" s="65" t="s">
        <v>1086</v>
      </c>
      <c r="O359" s="66" t="s">
        <v>1087</v>
      </c>
      <c r="P359" s="67" t="s">
        <v>1088</v>
      </c>
    </row>
    <row r="360" spans="1:16" ht="25.5">
      <c r="A360" s="28" t="str">
        <f t="shared" si="30"/>
        <v>JAAVSO 36(2);186 </v>
      </c>
      <c r="B360" s="16" t="str">
        <f t="shared" si="31"/>
        <v>I</v>
      </c>
      <c r="C360" s="28">
        <f t="shared" si="32"/>
        <v>54659.653200000001</v>
      </c>
      <c r="D360" t="str">
        <f t="shared" si="33"/>
        <v>vis</v>
      </c>
      <c r="E360">
        <f>VLOOKUP(C360,Active!C$21:E$945,3,FALSE)</f>
        <v>87592.010384027613</v>
      </c>
      <c r="F360" s="16" t="s">
        <v>241</v>
      </c>
      <c r="G360" t="str">
        <f t="shared" si="34"/>
        <v>54659.6532</v>
      </c>
      <c r="H360" s="28">
        <f t="shared" si="35"/>
        <v>87592</v>
      </c>
      <c r="I360" s="64" t="s">
        <v>1137</v>
      </c>
      <c r="J360" s="65" t="s">
        <v>1138</v>
      </c>
      <c r="K360" s="64" t="s">
        <v>1139</v>
      </c>
      <c r="L360" s="64" t="s">
        <v>1024</v>
      </c>
      <c r="M360" s="65" t="s">
        <v>936</v>
      </c>
      <c r="N360" s="65" t="s">
        <v>1013</v>
      </c>
      <c r="O360" s="66" t="s">
        <v>496</v>
      </c>
      <c r="P360" s="67" t="s">
        <v>1109</v>
      </c>
    </row>
    <row r="361" spans="1:16">
      <c r="A361" s="28" t="str">
        <f t="shared" si="30"/>
        <v>JAAVSO 37(1);44 </v>
      </c>
      <c r="B361" s="16" t="str">
        <f t="shared" si="31"/>
        <v>I</v>
      </c>
      <c r="C361" s="28">
        <f t="shared" si="32"/>
        <v>54797.912799999998</v>
      </c>
      <c r="D361" t="str">
        <f t="shared" si="33"/>
        <v>vis</v>
      </c>
      <c r="E361">
        <f>VLOOKUP(C361,Active!C$21:E$945,3,FALSE)</f>
        <v>88295.00880860693</v>
      </c>
      <c r="F361" s="16" t="s">
        <v>241</v>
      </c>
      <c r="G361" t="str">
        <f t="shared" si="34"/>
        <v>54797.9128</v>
      </c>
      <c r="H361" s="28">
        <f t="shared" si="35"/>
        <v>88295</v>
      </c>
      <c r="I361" s="64" t="s">
        <v>1140</v>
      </c>
      <c r="J361" s="65" t="s">
        <v>1141</v>
      </c>
      <c r="K361" s="64" t="s">
        <v>1142</v>
      </c>
      <c r="L361" s="64" t="s">
        <v>935</v>
      </c>
      <c r="M361" s="65" t="s">
        <v>936</v>
      </c>
      <c r="N361" s="65" t="s">
        <v>937</v>
      </c>
      <c r="O361" s="66" t="s">
        <v>496</v>
      </c>
      <c r="P361" s="67" t="s">
        <v>1143</v>
      </c>
    </row>
    <row r="362" spans="1:16">
      <c r="A362" s="28" t="str">
        <f t="shared" si="30"/>
        <v> JAAVSO 38;85 </v>
      </c>
      <c r="B362" s="16" t="str">
        <f t="shared" si="31"/>
        <v>I</v>
      </c>
      <c r="C362" s="28">
        <f t="shared" si="32"/>
        <v>54912.768900000003</v>
      </c>
      <c r="D362" t="str">
        <f t="shared" si="33"/>
        <v>vis</v>
      </c>
      <c r="E362">
        <f>VLOOKUP(C362,Active!C$21:E$945,3,FALSE)</f>
        <v>88879.009177140688</v>
      </c>
      <c r="F362" s="16" t="s">
        <v>241</v>
      </c>
      <c r="G362" t="str">
        <f t="shared" si="34"/>
        <v>54912.7689</v>
      </c>
      <c r="H362" s="28">
        <f t="shared" si="35"/>
        <v>88879</v>
      </c>
      <c r="I362" s="64" t="s">
        <v>1144</v>
      </c>
      <c r="J362" s="65" t="s">
        <v>1145</v>
      </c>
      <c r="K362" s="64" t="s">
        <v>1146</v>
      </c>
      <c r="L362" s="64" t="s">
        <v>997</v>
      </c>
      <c r="M362" s="65" t="s">
        <v>936</v>
      </c>
      <c r="N362" s="65" t="s">
        <v>937</v>
      </c>
      <c r="O362" s="66" t="s">
        <v>496</v>
      </c>
      <c r="P362" s="66" t="s">
        <v>1147</v>
      </c>
    </row>
    <row r="363" spans="1:16">
      <c r="A363" s="28" t="str">
        <f t="shared" si="30"/>
        <v> JAAVSO 38;85 </v>
      </c>
      <c r="B363" s="16" t="str">
        <f t="shared" si="31"/>
        <v>I</v>
      </c>
      <c r="C363" s="28">
        <f t="shared" si="32"/>
        <v>54933.6158</v>
      </c>
      <c r="D363" t="str">
        <f t="shared" si="33"/>
        <v>vis</v>
      </c>
      <c r="E363">
        <f>VLOOKUP(C363,Active!C$21:E$945,3,FALSE)</f>
        <v>88985.007877103373</v>
      </c>
      <c r="F363" s="16" t="s">
        <v>241</v>
      </c>
      <c r="G363" t="str">
        <f t="shared" si="34"/>
        <v>54933.6158</v>
      </c>
      <c r="H363" s="28">
        <f t="shared" si="35"/>
        <v>88985</v>
      </c>
      <c r="I363" s="64" t="s">
        <v>1148</v>
      </c>
      <c r="J363" s="65" t="s">
        <v>1149</v>
      </c>
      <c r="K363" s="64" t="s">
        <v>1150</v>
      </c>
      <c r="L363" s="64" t="s">
        <v>1012</v>
      </c>
      <c r="M363" s="65" t="s">
        <v>936</v>
      </c>
      <c r="N363" s="65" t="s">
        <v>937</v>
      </c>
      <c r="O363" s="66" t="s">
        <v>496</v>
      </c>
      <c r="P363" s="66" t="s">
        <v>1147</v>
      </c>
    </row>
    <row r="364" spans="1:16">
      <c r="A364" s="28" t="str">
        <f t="shared" si="30"/>
        <v>IBVS 5894 </v>
      </c>
      <c r="B364" s="16" t="str">
        <f t="shared" si="31"/>
        <v>I</v>
      </c>
      <c r="C364" s="28">
        <f t="shared" si="32"/>
        <v>54948.758199999997</v>
      </c>
      <c r="D364" t="str">
        <f t="shared" si="33"/>
        <v>vis</v>
      </c>
      <c r="E364">
        <f>VLOOKUP(C364,Active!C$21:E$945,3,FALSE)</f>
        <v>89062.00132525705</v>
      </c>
      <c r="F364" s="16" t="s">
        <v>241</v>
      </c>
      <c r="G364" t="str">
        <f t="shared" si="34"/>
        <v>54948.7582</v>
      </c>
      <c r="H364" s="28">
        <f t="shared" si="35"/>
        <v>89062</v>
      </c>
      <c r="I364" s="64" t="s">
        <v>1151</v>
      </c>
      <c r="J364" s="65" t="s">
        <v>1152</v>
      </c>
      <c r="K364" s="64" t="s">
        <v>1153</v>
      </c>
      <c r="L364" s="64" t="s">
        <v>1154</v>
      </c>
      <c r="M364" s="65" t="s">
        <v>936</v>
      </c>
      <c r="N364" s="65" t="s">
        <v>241</v>
      </c>
      <c r="O364" s="66" t="s">
        <v>385</v>
      </c>
      <c r="P364" s="67" t="s">
        <v>1155</v>
      </c>
    </row>
    <row r="365" spans="1:16">
      <c r="A365" s="28" t="str">
        <f t="shared" si="30"/>
        <v>IBVS 5894 </v>
      </c>
      <c r="B365" s="16" t="str">
        <f t="shared" si="31"/>
        <v>I</v>
      </c>
      <c r="C365" s="28">
        <f t="shared" si="32"/>
        <v>54948.955999999998</v>
      </c>
      <c r="D365" t="str">
        <f t="shared" si="33"/>
        <v>vis</v>
      </c>
      <c r="E365">
        <f>VLOOKUP(C365,Active!C$21:E$945,3,FALSE)</f>
        <v>89063.007064376667</v>
      </c>
      <c r="F365" s="16" t="s">
        <v>241</v>
      </c>
      <c r="G365" t="str">
        <f t="shared" si="34"/>
        <v>54948.956</v>
      </c>
      <c r="H365" s="28">
        <f t="shared" si="35"/>
        <v>89063</v>
      </c>
      <c r="I365" s="64" t="s">
        <v>1156</v>
      </c>
      <c r="J365" s="65" t="s">
        <v>1157</v>
      </c>
      <c r="K365" s="64" t="s">
        <v>1158</v>
      </c>
      <c r="L365" s="64" t="s">
        <v>278</v>
      </c>
      <c r="M365" s="65" t="s">
        <v>936</v>
      </c>
      <c r="N365" s="65" t="s">
        <v>241</v>
      </c>
      <c r="O365" s="66" t="s">
        <v>385</v>
      </c>
      <c r="P365" s="67" t="s">
        <v>1155</v>
      </c>
    </row>
    <row r="366" spans="1:16">
      <c r="A366" s="28" t="str">
        <f t="shared" si="30"/>
        <v> JAAVSO 38;85 </v>
      </c>
      <c r="B366" s="16" t="str">
        <f t="shared" si="31"/>
        <v>I</v>
      </c>
      <c r="C366" s="28">
        <f t="shared" si="32"/>
        <v>54953.676200000002</v>
      </c>
      <c r="D366" t="str">
        <f t="shared" si="33"/>
        <v>vis</v>
      </c>
      <c r="E366">
        <f>VLOOKUP(C366,Active!C$21:E$945,3,FALSE)</f>
        <v>89087.007518332131</v>
      </c>
      <c r="F366" s="16" t="s">
        <v>241</v>
      </c>
      <c r="G366" t="str">
        <f t="shared" si="34"/>
        <v>54953.6762</v>
      </c>
      <c r="H366" s="28">
        <f t="shared" si="35"/>
        <v>89087</v>
      </c>
      <c r="I366" s="64" t="s">
        <v>1159</v>
      </c>
      <c r="J366" s="65" t="s">
        <v>1160</v>
      </c>
      <c r="K366" s="64" t="s">
        <v>1161</v>
      </c>
      <c r="L366" s="64" t="s">
        <v>1012</v>
      </c>
      <c r="M366" s="65" t="s">
        <v>936</v>
      </c>
      <c r="N366" s="65" t="s">
        <v>937</v>
      </c>
      <c r="O366" s="66" t="s">
        <v>496</v>
      </c>
      <c r="P366" s="66" t="s">
        <v>1147</v>
      </c>
    </row>
    <row r="367" spans="1:16">
      <c r="A367" s="28" t="str">
        <f t="shared" si="30"/>
        <v> JAAVSO 38;85 </v>
      </c>
      <c r="B367" s="16" t="str">
        <f t="shared" si="31"/>
        <v>I</v>
      </c>
      <c r="C367" s="28">
        <f t="shared" si="32"/>
        <v>54970.389300000003</v>
      </c>
      <c r="D367" t="str">
        <f t="shared" si="33"/>
        <v>vis</v>
      </c>
      <c r="E367">
        <f>VLOOKUP(C367,Active!C$21:E$945,3,FALSE)</f>
        <v>89171.987389312795</v>
      </c>
      <c r="F367" s="16" t="s">
        <v>241</v>
      </c>
      <c r="G367" t="str">
        <f t="shared" si="34"/>
        <v>54970.3893</v>
      </c>
      <c r="H367" s="28">
        <f t="shared" si="35"/>
        <v>89172</v>
      </c>
      <c r="I367" s="64" t="s">
        <v>1162</v>
      </c>
      <c r="J367" s="65" t="s">
        <v>1163</v>
      </c>
      <c r="K367" s="64" t="s">
        <v>1164</v>
      </c>
      <c r="L367" s="64" t="s">
        <v>1165</v>
      </c>
      <c r="M367" s="65" t="s">
        <v>936</v>
      </c>
      <c r="N367" s="65" t="s">
        <v>937</v>
      </c>
      <c r="O367" s="66" t="s">
        <v>1166</v>
      </c>
      <c r="P367" s="66" t="s">
        <v>1147</v>
      </c>
    </row>
    <row r="368" spans="1:16">
      <c r="A368" s="28" t="str">
        <f t="shared" si="30"/>
        <v> JAAVSO 38;85 </v>
      </c>
      <c r="B368" s="16" t="str">
        <f t="shared" si="31"/>
        <v>I</v>
      </c>
      <c r="C368" s="28">
        <f t="shared" si="32"/>
        <v>54975.305699999997</v>
      </c>
      <c r="D368" t="str">
        <f t="shared" si="33"/>
        <v>vis</v>
      </c>
      <c r="E368">
        <f>VLOOKUP(C368,Active!C$21:E$945,3,FALSE)</f>
        <v>89196.985446985447</v>
      </c>
      <c r="F368" s="16" t="s">
        <v>241</v>
      </c>
      <c r="G368" t="str">
        <f t="shared" si="34"/>
        <v>54975.3057</v>
      </c>
      <c r="H368" s="28">
        <f t="shared" si="35"/>
        <v>89197</v>
      </c>
      <c r="I368" s="64" t="s">
        <v>1167</v>
      </c>
      <c r="J368" s="65" t="s">
        <v>1168</v>
      </c>
      <c r="K368" s="64" t="s">
        <v>1169</v>
      </c>
      <c r="L368" s="64" t="s">
        <v>1170</v>
      </c>
      <c r="M368" s="65" t="s">
        <v>936</v>
      </c>
      <c r="N368" s="65" t="s">
        <v>937</v>
      </c>
      <c r="O368" s="66" t="s">
        <v>1166</v>
      </c>
      <c r="P368" s="66" t="s">
        <v>1147</v>
      </c>
    </row>
    <row r="369" spans="1:16">
      <c r="A369" s="28" t="str">
        <f t="shared" si="30"/>
        <v> JAAVSO 38;85 </v>
      </c>
      <c r="B369" s="16" t="str">
        <f t="shared" si="31"/>
        <v>I</v>
      </c>
      <c r="C369" s="28">
        <f t="shared" si="32"/>
        <v>55004.418100000003</v>
      </c>
      <c r="D369" t="str">
        <f t="shared" si="33"/>
        <v>vis</v>
      </c>
      <c r="E369">
        <f>VLOOKUP(C369,Active!C$21:E$945,3,FALSE)</f>
        <v>89345.011127196631</v>
      </c>
      <c r="F369" s="16" t="s">
        <v>241</v>
      </c>
      <c r="G369" t="str">
        <f t="shared" si="34"/>
        <v>55004.4181</v>
      </c>
      <c r="H369" s="28">
        <f t="shared" si="35"/>
        <v>89345</v>
      </c>
      <c r="I369" s="64" t="s">
        <v>1171</v>
      </c>
      <c r="J369" s="65" t="s">
        <v>1172</v>
      </c>
      <c r="K369" s="64" t="s">
        <v>1173</v>
      </c>
      <c r="L369" s="64" t="s">
        <v>1021</v>
      </c>
      <c r="M369" s="65" t="s">
        <v>936</v>
      </c>
      <c r="N369" s="65" t="s">
        <v>937</v>
      </c>
      <c r="O369" s="66" t="s">
        <v>1166</v>
      </c>
      <c r="P369" s="66" t="s">
        <v>1147</v>
      </c>
    </row>
    <row r="370" spans="1:16">
      <c r="A370" s="28" t="str">
        <f t="shared" si="30"/>
        <v> JAAVSO 39;94 </v>
      </c>
      <c r="B370" s="16" t="str">
        <f t="shared" si="31"/>
        <v>I</v>
      </c>
      <c r="C370" s="28">
        <f t="shared" si="32"/>
        <v>55259.696900000003</v>
      </c>
      <c r="D370" t="str">
        <f t="shared" si="33"/>
        <v>vis</v>
      </c>
      <c r="E370">
        <f>VLOOKUP(C370,Active!C$21:E$945,3,FALSE)</f>
        <v>90643.008475869006</v>
      </c>
      <c r="F370" s="16" t="s">
        <v>241</v>
      </c>
      <c r="G370" t="str">
        <f t="shared" si="34"/>
        <v>55259.6969</v>
      </c>
      <c r="H370" s="28">
        <f t="shared" si="35"/>
        <v>90643</v>
      </c>
      <c r="I370" s="64" t="s">
        <v>1174</v>
      </c>
      <c r="J370" s="65" t="s">
        <v>1175</v>
      </c>
      <c r="K370" s="64" t="s">
        <v>1176</v>
      </c>
      <c r="L370" s="64" t="s">
        <v>935</v>
      </c>
      <c r="M370" s="65" t="s">
        <v>936</v>
      </c>
      <c r="N370" s="65" t="s">
        <v>937</v>
      </c>
      <c r="O370" s="66" t="s">
        <v>496</v>
      </c>
      <c r="P370" s="66" t="s">
        <v>1177</v>
      </c>
    </row>
    <row r="371" spans="1:16">
      <c r="A371" s="28" t="str">
        <f t="shared" si="30"/>
        <v> JAAVSO 39;94 </v>
      </c>
      <c r="B371" s="16" t="str">
        <f t="shared" si="31"/>
        <v>I</v>
      </c>
      <c r="C371" s="28">
        <f t="shared" si="32"/>
        <v>55279.7572</v>
      </c>
      <c r="D371" t="str">
        <f t="shared" si="33"/>
        <v>vis</v>
      </c>
      <c r="E371">
        <f>VLOOKUP(C371,Active!C$21:E$945,3,FALSE)</f>
        <v>90745.007608635089</v>
      </c>
      <c r="F371" s="16" t="s">
        <v>241</v>
      </c>
      <c r="G371" t="str">
        <f t="shared" si="34"/>
        <v>55279.7572</v>
      </c>
      <c r="H371" s="28">
        <f t="shared" si="35"/>
        <v>90745</v>
      </c>
      <c r="I371" s="64" t="s">
        <v>1178</v>
      </c>
      <c r="J371" s="65" t="s">
        <v>1179</v>
      </c>
      <c r="K371" s="64" t="s">
        <v>1180</v>
      </c>
      <c r="L371" s="64" t="s">
        <v>1012</v>
      </c>
      <c r="M371" s="65" t="s">
        <v>936</v>
      </c>
      <c r="N371" s="65" t="s">
        <v>937</v>
      </c>
      <c r="O371" s="66" t="s">
        <v>496</v>
      </c>
      <c r="P371" s="66" t="s">
        <v>1177</v>
      </c>
    </row>
    <row r="372" spans="1:16">
      <c r="A372" s="28" t="str">
        <f t="shared" si="30"/>
        <v> JAAVSO 39;94 </v>
      </c>
      <c r="B372" s="16" t="str">
        <f t="shared" si="31"/>
        <v>I</v>
      </c>
      <c r="C372" s="28">
        <f t="shared" si="32"/>
        <v>55283.690799999997</v>
      </c>
      <c r="D372" t="str">
        <f t="shared" si="33"/>
        <v>vis</v>
      </c>
      <c r="E372">
        <f>VLOOKUP(C372,Active!C$21:E$945,3,FALSE)</f>
        <v>90765.008495393937</v>
      </c>
      <c r="F372" s="16" t="s">
        <v>241</v>
      </c>
      <c r="G372" t="str">
        <f t="shared" si="34"/>
        <v>55283.6908</v>
      </c>
      <c r="H372" s="28">
        <f t="shared" si="35"/>
        <v>90765</v>
      </c>
      <c r="I372" s="64" t="s">
        <v>1181</v>
      </c>
      <c r="J372" s="65" t="s">
        <v>1182</v>
      </c>
      <c r="K372" s="64" t="s">
        <v>1183</v>
      </c>
      <c r="L372" s="64" t="s">
        <v>935</v>
      </c>
      <c r="M372" s="65" t="s">
        <v>936</v>
      </c>
      <c r="N372" s="65" t="s">
        <v>937</v>
      </c>
      <c r="O372" s="66" t="s">
        <v>1097</v>
      </c>
      <c r="P372" s="66" t="s">
        <v>1177</v>
      </c>
    </row>
    <row r="373" spans="1:16">
      <c r="A373" s="28" t="str">
        <f t="shared" si="30"/>
        <v> JAAVSO 39;94 </v>
      </c>
      <c r="B373" s="16" t="str">
        <f t="shared" si="31"/>
        <v>I</v>
      </c>
      <c r="C373" s="28">
        <f t="shared" si="32"/>
        <v>55298.637799999997</v>
      </c>
      <c r="D373" t="str">
        <f t="shared" si="33"/>
        <v>vis</v>
      </c>
      <c r="E373">
        <f>VLOOKUP(C373,Active!C$21:E$945,3,FALSE)</f>
        <v>90841.008407531597</v>
      </c>
      <c r="F373" s="16" t="s">
        <v>241</v>
      </c>
      <c r="G373" t="str">
        <f t="shared" si="34"/>
        <v>55298.6378</v>
      </c>
      <c r="H373" s="28">
        <f t="shared" si="35"/>
        <v>90841</v>
      </c>
      <c r="I373" s="64" t="s">
        <v>1184</v>
      </c>
      <c r="J373" s="65" t="s">
        <v>1185</v>
      </c>
      <c r="K373" s="64" t="s">
        <v>1186</v>
      </c>
      <c r="L373" s="64" t="s">
        <v>935</v>
      </c>
      <c r="M373" s="65" t="s">
        <v>936</v>
      </c>
      <c r="N373" s="65" t="s">
        <v>937</v>
      </c>
      <c r="O373" s="66" t="s">
        <v>496</v>
      </c>
      <c r="P373" s="66" t="s">
        <v>1177</v>
      </c>
    </row>
    <row r="374" spans="1:16">
      <c r="A374" s="28" t="str">
        <f t="shared" si="30"/>
        <v> JAAVSO 39;94 </v>
      </c>
      <c r="B374" s="16" t="str">
        <f t="shared" si="31"/>
        <v>I</v>
      </c>
      <c r="C374" s="28">
        <f t="shared" si="32"/>
        <v>55309.6512</v>
      </c>
      <c r="D374" t="str">
        <f t="shared" si="33"/>
        <v>vis</v>
      </c>
      <c r="E374">
        <f>VLOOKUP(C374,Active!C$21:E$945,3,FALSE)</f>
        <v>90897.007432910395</v>
      </c>
      <c r="F374" s="16" t="s">
        <v>241</v>
      </c>
      <c r="G374" t="str">
        <f t="shared" si="34"/>
        <v>55309.6512</v>
      </c>
      <c r="H374" s="28">
        <f t="shared" si="35"/>
        <v>90897</v>
      </c>
      <c r="I374" s="64" t="s">
        <v>1187</v>
      </c>
      <c r="J374" s="65" t="s">
        <v>1188</v>
      </c>
      <c r="K374" s="64" t="s">
        <v>1189</v>
      </c>
      <c r="L374" s="64" t="s">
        <v>1012</v>
      </c>
      <c r="M374" s="65" t="s">
        <v>936</v>
      </c>
      <c r="N374" s="65" t="s">
        <v>937</v>
      </c>
      <c r="O374" s="66" t="s">
        <v>496</v>
      </c>
      <c r="P374" s="66" t="s">
        <v>1177</v>
      </c>
    </row>
    <row r="375" spans="1:16">
      <c r="A375" s="28" t="str">
        <f t="shared" si="30"/>
        <v> JAAVSO 39;94 </v>
      </c>
      <c r="B375" s="16" t="str">
        <f t="shared" si="31"/>
        <v>I</v>
      </c>
      <c r="C375" s="28">
        <f t="shared" si="32"/>
        <v>55346.625399999997</v>
      </c>
      <c r="D375" t="str">
        <f t="shared" si="33"/>
        <v>vis</v>
      </c>
      <c r="E375">
        <f>VLOOKUP(C375,Active!C$21:E$945,3,FALSE)</f>
        <v>91085.007429656223</v>
      </c>
      <c r="F375" s="16" t="s">
        <v>241</v>
      </c>
      <c r="G375" t="str">
        <f t="shared" si="34"/>
        <v>55346.6254</v>
      </c>
      <c r="H375" s="28">
        <f t="shared" si="35"/>
        <v>91085</v>
      </c>
      <c r="I375" s="64" t="s">
        <v>1190</v>
      </c>
      <c r="J375" s="65" t="s">
        <v>1191</v>
      </c>
      <c r="K375" s="64" t="s">
        <v>1192</v>
      </c>
      <c r="L375" s="64" t="s">
        <v>1012</v>
      </c>
      <c r="M375" s="65" t="s">
        <v>936</v>
      </c>
      <c r="N375" s="65" t="s">
        <v>937</v>
      </c>
      <c r="O375" s="66" t="s">
        <v>496</v>
      </c>
      <c r="P375" s="66" t="s">
        <v>1177</v>
      </c>
    </row>
    <row r="376" spans="1:16">
      <c r="A376" s="28" t="str">
        <f t="shared" si="30"/>
        <v> JAAVSO 39;177 </v>
      </c>
      <c r="B376" s="16" t="str">
        <f t="shared" si="31"/>
        <v>I</v>
      </c>
      <c r="C376" s="28">
        <f t="shared" si="32"/>
        <v>55612.720999999998</v>
      </c>
      <c r="D376" t="str">
        <f t="shared" si="33"/>
        <v>vis</v>
      </c>
      <c r="E376">
        <f>VLOOKUP(C376,Active!C$21:E$945,3,FALSE)</f>
        <v>92438.004166139566</v>
      </c>
      <c r="F376" s="16" t="s">
        <v>241</v>
      </c>
      <c r="G376" t="str">
        <f t="shared" si="34"/>
        <v>55612.7210</v>
      </c>
      <c r="H376" s="28">
        <f t="shared" si="35"/>
        <v>92438</v>
      </c>
      <c r="I376" s="64" t="s">
        <v>1193</v>
      </c>
      <c r="J376" s="65" t="s">
        <v>1194</v>
      </c>
      <c r="K376" s="64" t="s">
        <v>1195</v>
      </c>
      <c r="L376" s="64" t="s">
        <v>1196</v>
      </c>
      <c r="M376" s="65" t="s">
        <v>936</v>
      </c>
      <c r="N376" s="65" t="s">
        <v>241</v>
      </c>
      <c r="O376" s="66" t="s">
        <v>496</v>
      </c>
      <c r="P376" s="66" t="s">
        <v>1197</v>
      </c>
    </row>
    <row r="377" spans="1:16">
      <c r="A377" s="28" t="str">
        <f t="shared" si="30"/>
        <v>IBVS 5992 </v>
      </c>
      <c r="B377" s="16" t="str">
        <f t="shared" si="31"/>
        <v>I</v>
      </c>
      <c r="C377" s="28">
        <f t="shared" si="32"/>
        <v>55634.945200000002</v>
      </c>
      <c r="D377" t="str">
        <f t="shared" si="33"/>
        <v>vis</v>
      </c>
      <c r="E377">
        <f>VLOOKUP(C377,Active!C$21:E$945,3,FALSE)</f>
        <v>92551.005922166194</v>
      </c>
      <c r="F377" s="16" t="s">
        <v>241</v>
      </c>
      <c r="G377" t="str">
        <f t="shared" si="34"/>
        <v>55634.9452</v>
      </c>
      <c r="H377" s="28">
        <f t="shared" si="35"/>
        <v>92551</v>
      </c>
      <c r="I377" s="64" t="s">
        <v>1198</v>
      </c>
      <c r="J377" s="65" t="s">
        <v>1199</v>
      </c>
      <c r="K377" s="64" t="s">
        <v>1200</v>
      </c>
      <c r="L377" s="64" t="s">
        <v>1050</v>
      </c>
      <c r="M377" s="65" t="s">
        <v>936</v>
      </c>
      <c r="N377" s="65" t="s">
        <v>241</v>
      </c>
      <c r="O377" s="66" t="s">
        <v>385</v>
      </c>
      <c r="P377" s="67" t="s">
        <v>1201</v>
      </c>
    </row>
    <row r="378" spans="1:16">
      <c r="A378" s="28" t="str">
        <f t="shared" si="30"/>
        <v> JAAVSO 40;975 </v>
      </c>
      <c r="B378" s="16" t="str">
        <f t="shared" si="31"/>
        <v>I</v>
      </c>
      <c r="C378" s="28">
        <f t="shared" si="32"/>
        <v>55757.275999999998</v>
      </c>
      <c r="D378" t="str">
        <f t="shared" si="33"/>
        <v>vis</v>
      </c>
      <c r="E378">
        <f>VLOOKUP(C378,Active!C$21:E$945,3,FALSE)</f>
        <v>93173.01234832051</v>
      </c>
      <c r="F378" s="16" t="s">
        <v>241</v>
      </c>
      <c r="G378" t="str">
        <f t="shared" si="34"/>
        <v>55757.2760</v>
      </c>
      <c r="H378" s="28">
        <f t="shared" si="35"/>
        <v>93173</v>
      </c>
      <c r="I378" s="64" t="s">
        <v>1202</v>
      </c>
      <c r="J378" s="65" t="s">
        <v>1203</v>
      </c>
      <c r="K378" s="64" t="s">
        <v>1204</v>
      </c>
      <c r="L378" s="64" t="s">
        <v>1205</v>
      </c>
      <c r="M378" s="65" t="s">
        <v>936</v>
      </c>
      <c r="N378" s="65" t="s">
        <v>236</v>
      </c>
      <c r="O378" s="66" t="s">
        <v>1166</v>
      </c>
      <c r="P378" s="66" t="s">
        <v>1206</v>
      </c>
    </row>
    <row r="379" spans="1:16">
      <c r="A379" s="28" t="str">
        <f t="shared" si="30"/>
        <v> JAAVSO 41;122 </v>
      </c>
      <c r="B379" s="16" t="str">
        <f t="shared" si="31"/>
        <v>I</v>
      </c>
      <c r="C379" s="28">
        <f t="shared" si="32"/>
        <v>55942.932500000003</v>
      </c>
      <c r="D379" t="str">
        <f t="shared" si="33"/>
        <v>vis</v>
      </c>
      <c r="E379">
        <f>VLOOKUP(C379,Active!C$21:E$945,3,FALSE)</f>
        <v>94117.006306157185</v>
      </c>
      <c r="F379" s="16" t="s">
        <v>241</v>
      </c>
      <c r="G379" t="str">
        <f t="shared" si="34"/>
        <v>55942.9325</v>
      </c>
      <c r="H379" s="28">
        <f t="shared" si="35"/>
        <v>94117</v>
      </c>
      <c r="I379" s="64" t="s">
        <v>1207</v>
      </c>
      <c r="J379" s="65" t="s">
        <v>1208</v>
      </c>
      <c r="K379" s="64" t="s">
        <v>1209</v>
      </c>
      <c r="L379" s="64" t="s">
        <v>1050</v>
      </c>
      <c r="M379" s="65" t="s">
        <v>936</v>
      </c>
      <c r="N379" s="65" t="s">
        <v>241</v>
      </c>
      <c r="O379" s="66" t="s">
        <v>1097</v>
      </c>
      <c r="P379" s="66" t="s">
        <v>1210</v>
      </c>
    </row>
    <row r="380" spans="1:16">
      <c r="A380" s="28" t="str">
        <f t="shared" si="30"/>
        <v> JAAVSO 41;122 </v>
      </c>
      <c r="B380" s="16" t="str">
        <f t="shared" si="31"/>
        <v>I</v>
      </c>
      <c r="C380" s="28">
        <f t="shared" si="32"/>
        <v>55978.922400000003</v>
      </c>
      <c r="D380" t="str">
        <f t="shared" si="33"/>
        <v>vis</v>
      </c>
      <c r="E380">
        <f>VLOOKUP(C380,Active!C$21:E$945,3,FALSE)</f>
        <v>94300.001505049469</v>
      </c>
      <c r="F380" s="16" t="s">
        <v>241</v>
      </c>
      <c r="G380" t="str">
        <f t="shared" si="34"/>
        <v>55978.9224</v>
      </c>
      <c r="H380" s="28">
        <f t="shared" si="35"/>
        <v>94300</v>
      </c>
      <c r="I380" s="64" t="s">
        <v>1211</v>
      </c>
      <c r="J380" s="65" t="s">
        <v>1212</v>
      </c>
      <c r="K380" s="64" t="s">
        <v>1213</v>
      </c>
      <c r="L380" s="64" t="s">
        <v>1154</v>
      </c>
      <c r="M380" s="65" t="s">
        <v>936</v>
      </c>
      <c r="N380" s="65" t="s">
        <v>241</v>
      </c>
      <c r="O380" s="66" t="s">
        <v>1097</v>
      </c>
      <c r="P380" s="66" t="s">
        <v>1210</v>
      </c>
    </row>
    <row r="381" spans="1:16">
      <c r="A381" s="28" t="str">
        <f t="shared" si="30"/>
        <v>IBVS 6029 </v>
      </c>
      <c r="B381" s="16" t="str">
        <f t="shared" si="31"/>
        <v>I</v>
      </c>
      <c r="C381" s="28">
        <f t="shared" si="32"/>
        <v>55991.901299999998</v>
      </c>
      <c r="D381" t="str">
        <f t="shared" si="33"/>
        <v>vis</v>
      </c>
      <c r="E381">
        <f>VLOOKUP(C381,Active!C$21:E$945,3,FALSE)</f>
        <v>94365.99436379323</v>
      </c>
      <c r="F381" s="16" t="s">
        <v>241</v>
      </c>
      <c r="G381" t="str">
        <f t="shared" si="34"/>
        <v>55991.9013</v>
      </c>
      <c r="H381" s="28">
        <f t="shared" si="35"/>
        <v>94366</v>
      </c>
      <c r="I381" s="64" t="s">
        <v>1214</v>
      </c>
      <c r="J381" s="65" t="s">
        <v>1215</v>
      </c>
      <c r="K381" s="64" t="s">
        <v>1216</v>
      </c>
      <c r="L381" s="64" t="s">
        <v>1217</v>
      </c>
      <c r="M381" s="65" t="s">
        <v>936</v>
      </c>
      <c r="N381" s="65" t="s">
        <v>241</v>
      </c>
      <c r="O381" s="66" t="s">
        <v>385</v>
      </c>
      <c r="P381" s="67" t="s">
        <v>1218</v>
      </c>
    </row>
    <row r="382" spans="1:16">
      <c r="A382" s="28" t="str">
        <f t="shared" si="30"/>
        <v> JAAVSO 42;426 </v>
      </c>
      <c r="B382" s="16" t="str">
        <f t="shared" si="31"/>
        <v>I</v>
      </c>
      <c r="C382" s="28">
        <f t="shared" si="32"/>
        <v>56395.274899999997</v>
      </c>
      <c r="D382" t="str">
        <f t="shared" si="33"/>
        <v>vis</v>
      </c>
      <c r="E382">
        <f>VLOOKUP(C382,Active!C$21:E$945,3,FALSE)</f>
        <v>96416.998455493856</v>
      </c>
      <c r="F382" s="16" t="s">
        <v>241</v>
      </c>
      <c r="G382" t="str">
        <f t="shared" si="34"/>
        <v>56395.2749</v>
      </c>
      <c r="H382" s="28">
        <f t="shared" si="35"/>
        <v>96417</v>
      </c>
      <c r="I382" s="64" t="s">
        <v>1219</v>
      </c>
      <c r="J382" s="65" t="s">
        <v>1220</v>
      </c>
      <c r="K382" s="64" t="s">
        <v>1221</v>
      </c>
      <c r="L382" s="64" t="s">
        <v>1222</v>
      </c>
      <c r="M382" s="65" t="s">
        <v>936</v>
      </c>
      <c r="N382" s="65" t="s">
        <v>236</v>
      </c>
      <c r="O382" s="66" t="s">
        <v>1166</v>
      </c>
      <c r="P382" s="66" t="s">
        <v>1223</v>
      </c>
    </row>
    <row r="383" spans="1:16">
      <c r="A383" s="28" t="str">
        <f t="shared" si="30"/>
        <v> JAAVSO 41;328 </v>
      </c>
      <c r="B383" s="16" t="str">
        <f t="shared" si="31"/>
        <v>I</v>
      </c>
      <c r="C383" s="28">
        <f t="shared" si="32"/>
        <v>56400.781499999997</v>
      </c>
      <c r="D383" t="str">
        <f t="shared" si="33"/>
        <v>vis</v>
      </c>
      <c r="E383">
        <f>VLOOKUP(C383,Active!C$21:E$945,3,FALSE)</f>
        <v>96444.997459720602</v>
      </c>
      <c r="F383" s="16" t="s">
        <v>241</v>
      </c>
      <c r="G383" t="str">
        <f t="shared" si="34"/>
        <v>56400.7815</v>
      </c>
      <c r="H383" s="28">
        <f t="shared" si="35"/>
        <v>96445</v>
      </c>
      <c r="I383" s="64" t="s">
        <v>1224</v>
      </c>
      <c r="J383" s="65" t="s">
        <v>1225</v>
      </c>
      <c r="K383" s="64" t="s">
        <v>1226</v>
      </c>
      <c r="L383" s="64" t="s">
        <v>1227</v>
      </c>
      <c r="M383" s="65" t="s">
        <v>936</v>
      </c>
      <c r="N383" s="65" t="s">
        <v>241</v>
      </c>
      <c r="O383" s="66" t="s">
        <v>1097</v>
      </c>
      <c r="P383" s="66" t="s">
        <v>1072</v>
      </c>
    </row>
    <row r="384" spans="1:16">
      <c r="A384" s="28" t="str">
        <f t="shared" si="30"/>
        <v> JAAVSO 41;328 </v>
      </c>
      <c r="B384" s="16" t="str">
        <f t="shared" si="31"/>
        <v>I</v>
      </c>
      <c r="C384" s="28">
        <f t="shared" si="32"/>
        <v>56454.669199999997</v>
      </c>
      <c r="D384" t="str">
        <f t="shared" si="33"/>
        <v>vis</v>
      </c>
      <c r="E384">
        <f>VLOOKUP(C384,Active!C$21:E$945,3,FALSE)</f>
        <v>96718.996286595575</v>
      </c>
      <c r="F384" s="16" t="s">
        <v>241</v>
      </c>
      <c r="G384" t="str">
        <f t="shared" si="34"/>
        <v>56454.6692</v>
      </c>
      <c r="H384" s="28">
        <f t="shared" si="35"/>
        <v>96719</v>
      </c>
      <c r="I384" s="64" t="s">
        <v>1228</v>
      </c>
      <c r="J384" s="65" t="s">
        <v>1229</v>
      </c>
      <c r="K384" s="64" t="s">
        <v>1230</v>
      </c>
      <c r="L384" s="64" t="s">
        <v>1231</v>
      </c>
      <c r="M384" s="65" t="s">
        <v>936</v>
      </c>
      <c r="N384" s="65" t="s">
        <v>241</v>
      </c>
      <c r="O384" s="66" t="s">
        <v>496</v>
      </c>
      <c r="P384" s="66" t="s">
        <v>1072</v>
      </c>
    </row>
    <row r="385" spans="1:16">
      <c r="A385" s="28" t="str">
        <f t="shared" si="30"/>
        <v> JAAVSO 42;426 </v>
      </c>
      <c r="B385" s="16" t="str">
        <f t="shared" si="31"/>
        <v>I</v>
      </c>
      <c r="C385" s="28">
        <f t="shared" si="32"/>
        <v>56750.855900000002</v>
      </c>
      <c r="D385" t="str">
        <f t="shared" si="33"/>
        <v>vis</v>
      </c>
      <c r="E385">
        <f>VLOOKUP(C385,Active!C$21:E$945,3,FALSE)</f>
        <v>98224.995027235316</v>
      </c>
      <c r="F385" s="16" t="s">
        <v>241</v>
      </c>
      <c r="G385" t="str">
        <f t="shared" si="34"/>
        <v>56750.8559</v>
      </c>
      <c r="H385" s="28">
        <f t="shared" si="35"/>
        <v>98225</v>
      </c>
      <c r="I385" s="64" t="s">
        <v>1232</v>
      </c>
      <c r="J385" s="65" t="s">
        <v>1233</v>
      </c>
      <c r="K385" s="64" t="s">
        <v>1234</v>
      </c>
      <c r="L385" s="64" t="s">
        <v>1235</v>
      </c>
      <c r="M385" s="65" t="s">
        <v>936</v>
      </c>
      <c r="N385" s="65" t="s">
        <v>241</v>
      </c>
      <c r="O385" s="66" t="s">
        <v>1097</v>
      </c>
      <c r="P385" s="66" t="s">
        <v>1223</v>
      </c>
    </row>
    <row r="386" spans="1:16">
      <c r="A386" s="28" t="str">
        <f t="shared" si="30"/>
        <v> JAAVSO 42;426 </v>
      </c>
      <c r="B386" s="16" t="str">
        <f t="shared" si="31"/>
        <v>I</v>
      </c>
      <c r="C386" s="28">
        <f t="shared" si="32"/>
        <v>56792.352700000003</v>
      </c>
      <c r="D386" t="str">
        <f t="shared" si="33"/>
        <v>vis</v>
      </c>
      <c r="E386">
        <f>VLOOKUP(C386,Active!C$21:E$945,3,FALSE)</f>
        <v>98435.990755742299</v>
      </c>
      <c r="F386" s="16" t="s">
        <v>241</v>
      </c>
      <c r="G386" t="str">
        <f t="shared" si="34"/>
        <v>56792.3527</v>
      </c>
      <c r="H386" s="28">
        <f t="shared" si="35"/>
        <v>98436</v>
      </c>
      <c r="I386" s="64" t="s">
        <v>1236</v>
      </c>
      <c r="J386" s="65" t="s">
        <v>1237</v>
      </c>
      <c r="K386" s="64" t="s">
        <v>1238</v>
      </c>
      <c r="L386" s="64" t="s">
        <v>1239</v>
      </c>
      <c r="M386" s="65" t="s">
        <v>936</v>
      </c>
      <c r="N386" s="65" t="s">
        <v>236</v>
      </c>
      <c r="O386" s="66" t="s">
        <v>1166</v>
      </c>
      <c r="P386" s="66" t="s">
        <v>1223</v>
      </c>
    </row>
    <row r="387" spans="1:16">
      <c r="A387" s="28" t="str">
        <f t="shared" si="30"/>
        <v> JAAVSO 42;426 </v>
      </c>
      <c r="B387" s="16" t="str">
        <f t="shared" si="31"/>
        <v>I</v>
      </c>
      <c r="C387" s="28">
        <f t="shared" si="32"/>
        <v>56794.319000000003</v>
      </c>
      <c r="D387" t="str">
        <f t="shared" si="33"/>
        <v>vis</v>
      </c>
      <c r="E387">
        <f>VLOOKUP(C387,Active!C$21:E$945,3,FALSE)</f>
        <v>98445.988656808491</v>
      </c>
      <c r="F387" s="16" t="s">
        <v>241</v>
      </c>
      <c r="G387" t="str">
        <f t="shared" si="34"/>
        <v>56794.3190</v>
      </c>
      <c r="H387" s="28">
        <f t="shared" si="35"/>
        <v>98446</v>
      </c>
      <c r="I387" s="64" t="s">
        <v>1240</v>
      </c>
      <c r="J387" s="65" t="s">
        <v>1241</v>
      </c>
      <c r="K387" s="64" t="s">
        <v>1242</v>
      </c>
      <c r="L387" s="64" t="s">
        <v>1243</v>
      </c>
      <c r="M387" s="65" t="s">
        <v>936</v>
      </c>
      <c r="N387" s="65" t="s">
        <v>236</v>
      </c>
      <c r="O387" s="66" t="s">
        <v>1166</v>
      </c>
      <c r="P387" s="66" t="s">
        <v>1223</v>
      </c>
    </row>
    <row r="388" spans="1:16">
      <c r="A388" s="28" t="str">
        <f t="shared" si="30"/>
        <v> PZ 4.196 </v>
      </c>
      <c r="B388" s="16" t="str">
        <f t="shared" si="31"/>
        <v>I</v>
      </c>
      <c r="C388" s="28">
        <f t="shared" si="32"/>
        <v>26432.36</v>
      </c>
      <c r="D388" t="str">
        <f t="shared" si="33"/>
        <v>vis</v>
      </c>
      <c r="E388">
        <f>VLOOKUP(C388,Active!C$21:E$945,3,FALSE)</f>
        <v>-55933.232345871729</v>
      </c>
      <c r="F388" s="16" t="s">
        <v>241</v>
      </c>
      <c r="G388" t="str">
        <f t="shared" si="34"/>
        <v>26432.360</v>
      </c>
      <c r="H388" s="28">
        <f t="shared" si="35"/>
        <v>-55933</v>
      </c>
      <c r="I388" s="64" t="s">
        <v>1244</v>
      </c>
      <c r="J388" s="65" t="s">
        <v>1245</v>
      </c>
      <c r="K388" s="64">
        <v>-55933</v>
      </c>
      <c r="L388" s="64" t="s">
        <v>1246</v>
      </c>
      <c r="M388" s="65" t="s">
        <v>1247</v>
      </c>
      <c r="N388" s="65"/>
      <c r="O388" s="66" t="s">
        <v>1248</v>
      </c>
      <c r="P388" s="66" t="s">
        <v>44</v>
      </c>
    </row>
    <row r="389" spans="1:16">
      <c r="A389" s="28" t="str">
        <f t="shared" si="30"/>
        <v> PZ 4.196 </v>
      </c>
      <c r="B389" s="16" t="str">
        <f t="shared" si="31"/>
        <v>I</v>
      </c>
      <c r="C389" s="28">
        <f t="shared" si="32"/>
        <v>26450.312999999998</v>
      </c>
      <c r="D389" t="str">
        <f t="shared" si="33"/>
        <v>vis</v>
      </c>
      <c r="E389">
        <f>VLOOKUP(C389,Active!C$21:E$945,3,FALSE)</f>
        <v>-55841.948046506834</v>
      </c>
      <c r="F389" s="16" t="s">
        <v>241</v>
      </c>
      <c r="G389" t="str">
        <f t="shared" si="34"/>
        <v>26450.313</v>
      </c>
      <c r="H389" s="28">
        <f t="shared" si="35"/>
        <v>-55842</v>
      </c>
      <c r="I389" s="64" t="s">
        <v>1249</v>
      </c>
      <c r="J389" s="65" t="s">
        <v>1250</v>
      </c>
      <c r="K389" s="64">
        <v>-55842</v>
      </c>
      <c r="L389" s="64" t="s">
        <v>1251</v>
      </c>
      <c r="M389" s="65" t="s">
        <v>1247</v>
      </c>
      <c r="N389" s="65"/>
      <c r="O389" s="66" t="s">
        <v>1248</v>
      </c>
      <c r="P389" s="66" t="s">
        <v>44</v>
      </c>
    </row>
    <row r="390" spans="1:16">
      <c r="A390" s="28" t="str">
        <f t="shared" si="30"/>
        <v> PZ 5.128 </v>
      </c>
      <c r="B390" s="16" t="str">
        <f t="shared" si="31"/>
        <v>I</v>
      </c>
      <c r="C390" s="28">
        <f t="shared" si="32"/>
        <v>27307.395</v>
      </c>
      <c r="D390" t="str">
        <f t="shared" si="33"/>
        <v>vis</v>
      </c>
      <c r="E390">
        <f>VLOOKUP(C390,Active!C$21:E$945,3,FALSE)</f>
        <v>-51484.00620568492</v>
      </c>
      <c r="F390" s="16" t="s">
        <v>241</v>
      </c>
      <c r="G390" t="str">
        <f t="shared" si="34"/>
        <v>27307.395</v>
      </c>
      <c r="H390" s="28">
        <f t="shared" si="35"/>
        <v>-51484</v>
      </c>
      <c r="I390" s="64" t="s">
        <v>1252</v>
      </c>
      <c r="J390" s="65" t="s">
        <v>1253</v>
      </c>
      <c r="K390" s="64">
        <v>-51484</v>
      </c>
      <c r="L390" s="64" t="s">
        <v>322</v>
      </c>
      <c r="M390" s="65" t="s">
        <v>273</v>
      </c>
      <c r="N390" s="65"/>
      <c r="O390" s="66" t="s">
        <v>1254</v>
      </c>
      <c r="P390" s="66" t="s">
        <v>46</v>
      </c>
    </row>
    <row r="391" spans="1:16">
      <c r="A391" s="28" t="str">
        <f t="shared" si="30"/>
        <v> PZ 5.128 </v>
      </c>
      <c r="B391" s="16" t="str">
        <f t="shared" si="31"/>
        <v>I</v>
      </c>
      <c r="C391" s="28">
        <f t="shared" si="32"/>
        <v>27329.421999999999</v>
      </c>
      <c r="D391" t="str">
        <f t="shared" si="33"/>
        <v>vis</v>
      </c>
      <c r="E391">
        <f>VLOOKUP(C391,Active!C$21:E$945,3,FALSE)</f>
        <v>-51372.007138002038</v>
      </c>
      <c r="F391" s="16" t="s">
        <v>241</v>
      </c>
      <c r="G391" t="str">
        <f t="shared" si="34"/>
        <v>27329.422</v>
      </c>
      <c r="H391" s="28">
        <f t="shared" si="35"/>
        <v>-51372</v>
      </c>
      <c r="I391" s="64" t="s">
        <v>1255</v>
      </c>
      <c r="J391" s="65" t="s">
        <v>1256</v>
      </c>
      <c r="K391" s="64">
        <v>-51372</v>
      </c>
      <c r="L391" s="64" t="s">
        <v>322</v>
      </c>
      <c r="M391" s="65" t="s">
        <v>273</v>
      </c>
      <c r="N391" s="65"/>
      <c r="O391" s="66" t="s">
        <v>1257</v>
      </c>
      <c r="P391" s="66" t="s">
        <v>46</v>
      </c>
    </row>
    <row r="392" spans="1:16">
      <c r="A392" s="28" t="str">
        <f t="shared" si="30"/>
        <v> PZ 5.128 </v>
      </c>
      <c r="B392" s="16" t="str">
        <f t="shared" si="31"/>
        <v>I</v>
      </c>
      <c r="C392" s="28">
        <f t="shared" si="32"/>
        <v>27338.272000000001</v>
      </c>
      <c r="D392" t="str">
        <f t="shared" si="33"/>
        <v>vis</v>
      </c>
      <c r="E392">
        <f>VLOOKUP(C392,Active!C$21:E$945,3,FALSE)</f>
        <v>-51327.008193570487</v>
      </c>
      <c r="F392" s="16" t="s">
        <v>241</v>
      </c>
      <c r="G392" t="str">
        <f t="shared" si="34"/>
        <v>27338.272</v>
      </c>
      <c r="H392" s="28">
        <f t="shared" si="35"/>
        <v>-51327</v>
      </c>
      <c r="I392" s="64" t="s">
        <v>1258</v>
      </c>
      <c r="J392" s="65" t="s">
        <v>1259</v>
      </c>
      <c r="K392" s="64">
        <v>-51327</v>
      </c>
      <c r="L392" s="64" t="s">
        <v>272</v>
      </c>
      <c r="M392" s="65" t="s">
        <v>273</v>
      </c>
      <c r="N392" s="65"/>
      <c r="O392" s="66" t="s">
        <v>1254</v>
      </c>
      <c r="P392" s="66" t="s">
        <v>46</v>
      </c>
    </row>
    <row r="393" spans="1:16">
      <c r="A393" s="28" t="str">
        <f t="shared" si="30"/>
        <v> PZ 5.128 </v>
      </c>
      <c r="B393" s="16" t="str">
        <f t="shared" si="31"/>
        <v>I</v>
      </c>
      <c r="C393" s="28">
        <f t="shared" si="32"/>
        <v>27338.273000000001</v>
      </c>
      <c r="D393" t="str">
        <f t="shared" si="33"/>
        <v>vis</v>
      </c>
      <c r="E393">
        <f>VLOOKUP(C393,Active!C$21:E$945,3,FALSE)</f>
        <v>-51327.003108944002</v>
      </c>
      <c r="F393" s="16" t="s">
        <v>241</v>
      </c>
      <c r="G393" t="str">
        <f t="shared" si="34"/>
        <v>27338.273</v>
      </c>
      <c r="H393" s="28">
        <f t="shared" si="35"/>
        <v>-51327</v>
      </c>
      <c r="I393" s="64" t="s">
        <v>1260</v>
      </c>
      <c r="J393" s="65" t="s">
        <v>1261</v>
      </c>
      <c r="K393" s="64">
        <v>-51327</v>
      </c>
      <c r="L393" s="64" t="s">
        <v>322</v>
      </c>
      <c r="M393" s="65" t="s">
        <v>273</v>
      </c>
      <c r="N393" s="65"/>
      <c r="O393" s="66" t="s">
        <v>1257</v>
      </c>
      <c r="P393" s="66" t="s">
        <v>46</v>
      </c>
    </row>
    <row r="394" spans="1:16">
      <c r="A394" s="28" t="str">
        <f t="shared" si="30"/>
        <v> PZ 5.128 </v>
      </c>
      <c r="B394" s="16" t="str">
        <f t="shared" si="31"/>
        <v>I</v>
      </c>
      <c r="C394" s="28">
        <f t="shared" si="32"/>
        <v>27339.255000000001</v>
      </c>
      <c r="D394" t="str">
        <f t="shared" si="33"/>
        <v>vis</v>
      </c>
      <c r="E394">
        <f>VLOOKUP(C394,Active!C$21:E$945,3,FALSE)</f>
        <v>-51322.010005731368</v>
      </c>
      <c r="F394" s="16" t="s">
        <v>241</v>
      </c>
      <c r="G394" t="str">
        <f t="shared" si="34"/>
        <v>27339.255</v>
      </c>
      <c r="H394" s="28">
        <f t="shared" si="35"/>
        <v>-51322</v>
      </c>
      <c r="I394" s="64" t="s">
        <v>1262</v>
      </c>
      <c r="J394" s="65" t="s">
        <v>1263</v>
      </c>
      <c r="K394" s="64">
        <v>-51322</v>
      </c>
      <c r="L394" s="64" t="s">
        <v>272</v>
      </c>
      <c r="M394" s="65" t="s">
        <v>273</v>
      </c>
      <c r="N394" s="65"/>
      <c r="O394" s="66" t="s">
        <v>1254</v>
      </c>
      <c r="P394" s="66" t="s">
        <v>46</v>
      </c>
    </row>
    <row r="395" spans="1:16">
      <c r="A395" s="28" t="str">
        <f t="shared" ref="A395:A458" si="36">P395</f>
        <v> PSMO 12.1 </v>
      </c>
      <c r="B395" s="16" t="str">
        <f t="shared" ref="B395:B458" si="37">IF(H395=INT(H395),"I","II")</f>
        <v>I</v>
      </c>
      <c r="C395" s="28">
        <f t="shared" ref="C395:C458" si="38">1*G395</f>
        <v>27339.256000000001</v>
      </c>
      <c r="D395" t="str">
        <f t="shared" ref="D395:D458" si="39">VLOOKUP(F395,I$1:J$5,2,FALSE)</f>
        <v>vis</v>
      </c>
      <c r="E395">
        <f>VLOOKUP(C395,Active!C$21:E$945,3,FALSE)</f>
        <v>-51322.004921104875</v>
      </c>
      <c r="F395" s="16" t="s">
        <v>241</v>
      </c>
      <c r="G395" t="str">
        <f t="shared" ref="G395:G458" si="40">MID(I395,3,LEN(I395)-3)</f>
        <v>27339.256</v>
      </c>
      <c r="H395" s="28">
        <f t="shared" ref="H395:H458" si="41">1*K395</f>
        <v>-51322</v>
      </c>
      <c r="I395" s="64" t="s">
        <v>1264</v>
      </c>
      <c r="J395" s="65" t="s">
        <v>1265</v>
      </c>
      <c r="K395" s="64">
        <v>-51322</v>
      </c>
      <c r="L395" s="64" t="s">
        <v>322</v>
      </c>
      <c r="M395" s="65" t="s">
        <v>273</v>
      </c>
      <c r="N395" s="65"/>
      <c r="O395" s="66" t="s">
        <v>1266</v>
      </c>
      <c r="P395" s="66" t="s">
        <v>47</v>
      </c>
    </row>
    <row r="396" spans="1:16">
      <c r="A396" s="28" t="str">
        <f t="shared" si="36"/>
        <v> PZ 5.128 </v>
      </c>
      <c r="B396" s="16" t="str">
        <f t="shared" si="37"/>
        <v>I</v>
      </c>
      <c r="C396" s="28">
        <f t="shared" si="38"/>
        <v>27339.257000000001</v>
      </c>
      <c r="D396" t="str">
        <f t="shared" si="39"/>
        <v>vis</v>
      </c>
      <c r="E396">
        <f>VLOOKUP(C396,Active!C$21:E$945,3,FALSE)</f>
        <v>-51321.99983647839</v>
      </c>
      <c r="F396" s="16" t="s">
        <v>241</v>
      </c>
      <c r="G396" t="str">
        <f t="shared" si="40"/>
        <v>27339.257</v>
      </c>
      <c r="H396" s="28">
        <f t="shared" si="41"/>
        <v>-51322</v>
      </c>
      <c r="I396" s="64" t="s">
        <v>1267</v>
      </c>
      <c r="J396" s="65" t="s">
        <v>1268</v>
      </c>
      <c r="K396" s="64">
        <v>-51322</v>
      </c>
      <c r="L396" s="64" t="s">
        <v>262</v>
      </c>
      <c r="M396" s="65" t="s">
        <v>273</v>
      </c>
      <c r="N396" s="65"/>
      <c r="O396" s="66" t="s">
        <v>1257</v>
      </c>
      <c r="P396" s="66" t="s">
        <v>46</v>
      </c>
    </row>
    <row r="397" spans="1:16">
      <c r="A397" s="28" t="str">
        <f t="shared" si="36"/>
        <v> PZ 5.128 </v>
      </c>
      <c r="B397" s="16" t="str">
        <f t="shared" si="37"/>
        <v>I</v>
      </c>
      <c r="C397" s="28">
        <f t="shared" si="38"/>
        <v>27341.222000000002</v>
      </c>
      <c r="D397" t="str">
        <f t="shared" si="39"/>
        <v>vis</v>
      </c>
      <c r="E397">
        <f>VLOOKUP(C397,Active!C$21:E$945,3,FALSE)</f>
        <v>-51312.008545426637</v>
      </c>
      <c r="F397" s="16" t="s">
        <v>241</v>
      </c>
      <c r="G397" t="str">
        <f t="shared" si="40"/>
        <v>27341.222</v>
      </c>
      <c r="H397" s="28">
        <f t="shared" si="41"/>
        <v>-51312</v>
      </c>
      <c r="I397" s="64" t="s">
        <v>1269</v>
      </c>
      <c r="J397" s="65" t="s">
        <v>1270</v>
      </c>
      <c r="K397" s="64">
        <v>-51312</v>
      </c>
      <c r="L397" s="64" t="s">
        <v>272</v>
      </c>
      <c r="M397" s="65" t="s">
        <v>273</v>
      </c>
      <c r="N397" s="65"/>
      <c r="O397" s="66" t="s">
        <v>1257</v>
      </c>
      <c r="P397" s="66" t="s">
        <v>46</v>
      </c>
    </row>
    <row r="398" spans="1:16">
      <c r="A398" s="28" t="str">
        <f t="shared" si="36"/>
        <v> PZ 5.128 </v>
      </c>
      <c r="B398" s="16" t="str">
        <f t="shared" si="37"/>
        <v>I</v>
      </c>
      <c r="C398" s="28">
        <f t="shared" si="38"/>
        <v>27341.222000000002</v>
      </c>
      <c r="D398" t="str">
        <f t="shared" si="39"/>
        <v>vis</v>
      </c>
      <c r="E398">
        <f>VLOOKUP(C398,Active!C$21:E$945,3,FALSE)</f>
        <v>-51312.008545426637</v>
      </c>
      <c r="F398" s="16" t="s">
        <v>241</v>
      </c>
      <c r="G398" t="str">
        <f t="shared" si="40"/>
        <v>27341.222</v>
      </c>
      <c r="H398" s="28">
        <f t="shared" si="41"/>
        <v>-51312</v>
      </c>
      <c r="I398" s="64" t="s">
        <v>1269</v>
      </c>
      <c r="J398" s="65" t="s">
        <v>1270</v>
      </c>
      <c r="K398" s="64">
        <v>-51312</v>
      </c>
      <c r="L398" s="64" t="s">
        <v>272</v>
      </c>
      <c r="M398" s="65" t="s">
        <v>273</v>
      </c>
      <c r="N398" s="65"/>
      <c r="O398" s="66" t="s">
        <v>1254</v>
      </c>
      <c r="P398" s="66" t="s">
        <v>46</v>
      </c>
    </row>
    <row r="399" spans="1:16">
      <c r="A399" s="28" t="str">
        <f t="shared" si="36"/>
        <v> PZ 5.128 </v>
      </c>
      <c r="B399" s="16" t="str">
        <f t="shared" si="37"/>
        <v>I</v>
      </c>
      <c r="C399" s="28">
        <f t="shared" si="38"/>
        <v>27341.419000000002</v>
      </c>
      <c r="D399" t="str">
        <f t="shared" si="39"/>
        <v>vis</v>
      </c>
      <c r="E399">
        <f>VLOOKUP(C399,Active!C$21:E$945,3,FALSE)</f>
        <v>-51311.006874008221</v>
      </c>
      <c r="F399" s="16" t="s">
        <v>241</v>
      </c>
      <c r="G399" t="str">
        <f t="shared" si="40"/>
        <v>27341.419</v>
      </c>
      <c r="H399" s="28">
        <f t="shared" si="41"/>
        <v>-51311</v>
      </c>
      <c r="I399" s="64" t="s">
        <v>1271</v>
      </c>
      <c r="J399" s="65" t="s">
        <v>1272</v>
      </c>
      <c r="K399" s="64">
        <v>-51311</v>
      </c>
      <c r="L399" s="64" t="s">
        <v>322</v>
      </c>
      <c r="M399" s="65" t="s">
        <v>273</v>
      </c>
      <c r="N399" s="65"/>
      <c r="O399" s="66" t="s">
        <v>1254</v>
      </c>
      <c r="P399" s="66" t="s">
        <v>46</v>
      </c>
    </row>
    <row r="400" spans="1:16">
      <c r="A400" s="28" t="str">
        <f t="shared" si="36"/>
        <v> PZ 5.128 </v>
      </c>
      <c r="B400" s="16" t="str">
        <f t="shared" si="37"/>
        <v>I</v>
      </c>
      <c r="C400" s="28">
        <f t="shared" si="38"/>
        <v>27341.42</v>
      </c>
      <c r="D400" t="str">
        <f t="shared" si="39"/>
        <v>vis</v>
      </c>
      <c r="E400">
        <f>VLOOKUP(C400,Active!C$21:E$945,3,FALSE)</f>
        <v>-51311.001789381749</v>
      </c>
      <c r="F400" s="16" t="s">
        <v>241</v>
      </c>
      <c r="G400" t="str">
        <f t="shared" si="40"/>
        <v>27341.420</v>
      </c>
      <c r="H400" s="28">
        <f t="shared" si="41"/>
        <v>-51311</v>
      </c>
      <c r="I400" s="64" t="s">
        <v>1273</v>
      </c>
      <c r="J400" s="65" t="s">
        <v>1274</v>
      </c>
      <c r="K400" s="64">
        <v>-51311</v>
      </c>
      <c r="L400" s="64" t="s">
        <v>310</v>
      </c>
      <c r="M400" s="65" t="s">
        <v>273</v>
      </c>
      <c r="N400" s="65"/>
      <c r="O400" s="66" t="s">
        <v>1257</v>
      </c>
      <c r="P400" s="66" t="s">
        <v>46</v>
      </c>
    </row>
    <row r="401" spans="1:16">
      <c r="A401" s="28" t="str">
        <f t="shared" si="36"/>
        <v> PZ 5.128 </v>
      </c>
      <c r="B401" s="16" t="str">
        <f t="shared" si="37"/>
        <v>I</v>
      </c>
      <c r="C401" s="28">
        <f t="shared" si="38"/>
        <v>27342.205000000002</v>
      </c>
      <c r="D401" t="str">
        <f t="shared" si="39"/>
        <v>vis</v>
      </c>
      <c r="E401">
        <f>VLOOKUP(C401,Active!C$21:E$945,3,FALSE)</f>
        <v>-51307.010357587518</v>
      </c>
      <c r="F401" s="16" t="s">
        <v>241</v>
      </c>
      <c r="G401" t="str">
        <f t="shared" si="40"/>
        <v>27342.205</v>
      </c>
      <c r="H401" s="28">
        <f t="shared" si="41"/>
        <v>-51307</v>
      </c>
      <c r="I401" s="64" t="s">
        <v>1275</v>
      </c>
      <c r="J401" s="65" t="s">
        <v>1276</v>
      </c>
      <c r="K401" s="64">
        <v>-51307</v>
      </c>
      <c r="L401" s="64" t="s">
        <v>272</v>
      </c>
      <c r="M401" s="65" t="s">
        <v>273</v>
      </c>
      <c r="N401" s="65"/>
      <c r="O401" s="66" t="s">
        <v>1254</v>
      </c>
      <c r="P401" s="66" t="s">
        <v>46</v>
      </c>
    </row>
    <row r="402" spans="1:16">
      <c r="A402" s="28" t="str">
        <f t="shared" si="36"/>
        <v> PZ 5.128 </v>
      </c>
      <c r="B402" s="16" t="str">
        <f t="shared" si="37"/>
        <v>I</v>
      </c>
      <c r="C402" s="28">
        <f t="shared" si="38"/>
        <v>27356.562999999998</v>
      </c>
      <c r="D402" t="str">
        <f t="shared" si="39"/>
        <v>vis</v>
      </c>
      <c r="E402">
        <f>VLOOKUP(C402,Active!C$21:E$945,3,FALSE)</f>
        <v>-51234.005290452158</v>
      </c>
      <c r="F402" s="16" t="s">
        <v>241</v>
      </c>
      <c r="G402" t="str">
        <f t="shared" si="40"/>
        <v>27356.563</v>
      </c>
      <c r="H402" s="28">
        <f t="shared" si="41"/>
        <v>-51234</v>
      </c>
      <c r="I402" s="64" t="s">
        <v>1277</v>
      </c>
      <c r="J402" s="65" t="s">
        <v>1278</v>
      </c>
      <c r="K402" s="64">
        <v>-51234</v>
      </c>
      <c r="L402" s="64" t="s">
        <v>322</v>
      </c>
      <c r="M402" s="65" t="s">
        <v>273</v>
      </c>
      <c r="N402" s="65"/>
      <c r="O402" s="66" t="s">
        <v>1254</v>
      </c>
      <c r="P402" s="66" t="s">
        <v>46</v>
      </c>
    </row>
    <row r="403" spans="1:16">
      <c r="A403" s="28" t="str">
        <f t="shared" si="36"/>
        <v> PZ 5.128 </v>
      </c>
      <c r="B403" s="16" t="str">
        <f t="shared" si="37"/>
        <v>I</v>
      </c>
      <c r="C403" s="28">
        <f t="shared" si="38"/>
        <v>27482.432000000001</v>
      </c>
      <c r="D403" t="str">
        <f t="shared" si="39"/>
        <v>vis</v>
      </c>
      <c r="E403">
        <f>VLOOKUP(C403,Active!C$21:E$945,3,FALSE)</f>
        <v>-50594.00843885287</v>
      </c>
      <c r="F403" s="16" t="s">
        <v>241</v>
      </c>
      <c r="G403" t="str">
        <f t="shared" si="40"/>
        <v>27482.432</v>
      </c>
      <c r="H403" s="28">
        <f t="shared" si="41"/>
        <v>-50594</v>
      </c>
      <c r="I403" s="64" t="s">
        <v>1279</v>
      </c>
      <c r="J403" s="65" t="s">
        <v>1280</v>
      </c>
      <c r="K403" s="64">
        <v>-50594</v>
      </c>
      <c r="L403" s="64" t="s">
        <v>272</v>
      </c>
      <c r="M403" s="65" t="s">
        <v>273</v>
      </c>
      <c r="N403" s="65"/>
      <c r="O403" s="66" t="s">
        <v>1254</v>
      </c>
      <c r="P403" s="66" t="s">
        <v>46</v>
      </c>
    </row>
    <row r="404" spans="1:16">
      <c r="A404" s="28" t="str">
        <f t="shared" si="36"/>
        <v> PZ 5.128 </v>
      </c>
      <c r="B404" s="16" t="str">
        <f t="shared" si="37"/>
        <v>I</v>
      </c>
      <c r="C404" s="28">
        <f t="shared" si="38"/>
        <v>27532.386999999999</v>
      </c>
      <c r="D404" t="str">
        <f t="shared" si="39"/>
        <v>vis</v>
      </c>
      <c r="E404">
        <f>VLOOKUP(C404,Active!C$21:E$945,3,FALSE)</f>
        <v>-50340.005922572927</v>
      </c>
      <c r="F404" s="16" t="s">
        <v>241</v>
      </c>
      <c r="G404" t="str">
        <f t="shared" si="40"/>
        <v>27532.387</v>
      </c>
      <c r="H404" s="28">
        <f t="shared" si="41"/>
        <v>-50340</v>
      </c>
      <c r="I404" s="64" t="s">
        <v>1281</v>
      </c>
      <c r="J404" s="65" t="s">
        <v>1282</v>
      </c>
      <c r="K404" s="64">
        <v>-50340</v>
      </c>
      <c r="L404" s="64" t="s">
        <v>322</v>
      </c>
      <c r="M404" s="65" t="s">
        <v>273</v>
      </c>
      <c r="N404" s="65"/>
      <c r="O404" s="66" t="s">
        <v>1257</v>
      </c>
      <c r="P404" s="66" t="s">
        <v>46</v>
      </c>
    </row>
    <row r="405" spans="1:16">
      <c r="A405" s="28" t="str">
        <f t="shared" si="36"/>
        <v> PZ 5.128 </v>
      </c>
      <c r="B405" s="16" t="str">
        <f t="shared" si="37"/>
        <v>I</v>
      </c>
      <c r="C405" s="28">
        <f t="shared" si="38"/>
        <v>27532.387999999999</v>
      </c>
      <c r="D405" t="str">
        <f t="shared" si="39"/>
        <v>vis</v>
      </c>
      <c r="E405">
        <f>VLOOKUP(C405,Active!C$21:E$945,3,FALSE)</f>
        <v>-50340.000837946434</v>
      </c>
      <c r="F405" s="16" t="s">
        <v>241</v>
      </c>
      <c r="G405" t="str">
        <f t="shared" si="40"/>
        <v>27532.388</v>
      </c>
      <c r="H405" s="28">
        <f t="shared" si="41"/>
        <v>-50340</v>
      </c>
      <c r="I405" s="64" t="s">
        <v>1283</v>
      </c>
      <c r="J405" s="65" t="s">
        <v>1284</v>
      </c>
      <c r="K405" s="64">
        <v>-50340</v>
      </c>
      <c r="L405" s="64" t="s">
        <v>310</v>
      </c>
      <c r="M405" s="65" t="s">
        <v>273</v>
      </c>
      <c r="N405" s="65"/>
      <c r="O405" s="66" t="s">
        <v>1254</v>
      </c>
      <c r="P405" s="66" t="s">
        <v>46</v>
      </c>
    </row>
    <row r="406" spans="1:16">
      <c r="A406" s="28" t="str">
        <f t="shared" si="36"/>
        <v> PZ 5.128 </v>
      </c>
      <c r="B406" s="16" t="str">
        <f t="shared" si="37"/>
        <v>I</v>
      </c>
      <c r="C406" s="28">
        <f t="shared" si="38"/>
        <v>27534.353999999999</v>
      </c>
      <c r="D406" t="str">
        <f t="shared" si="39"/>
        <v>vis</v>
      </c>
      <c r="E406">
        <f>VLOOKUP(C406,Active!C$21:E$945,3,FALSE)</f>
        <v>-50330.004462268196</v>
      </c>
      <c r="F406" s="16" t="s">
        <v>241</v>
      </c>
      <c r="G406" t="str">
        <f t="shared" si="40"/>
        <v>27534.354</v>
      </c>
      <c r="H406" s="28">
        <f t="shared" si="41"/>
        <v>-50330</v>
      </c>
      <c r="I406" s="64" t="s">
        <v>1285</v>
      </c>
      <c r="J406" s="65" t="s">
        <v>1286</v>
      </c>
      <c r="K406" s="64">
        <v>-50330</v>
      </c>
      <c r="L406" s="64" t="s">
        <v>322</v>
      </c>
      <c r="M406" s="65" t="s">
        <v>273</v>
      </c>
      <c r="N406" s="65"/>
      <c r="O406" s="66" t="s">
        <v>1254</v>
      </c>
      <c r="P406" s="66" t="s">
        <v>46</v>
      </c>
    </row>
    <row r="407" spans="1:16">
      <c r="A407" s="28" t="str">
        <f t="shared" si="36"/>
        <v> PZ 5.128 </v>
      </c>
      <c r="B407" s="16" t="str">
        <f t="shared" si="37"/>
        <v>I</v>
      </c>
      <c r="C407" s="28">
        <f t="shared" si="38"/>
        <v>27543.4</v>
      </c>
      <c r="D407" t="str">
        <f t="shared" si="39"/>
        <v>vis</v>
      </c>
      <c r="E407">
        <f>VLOOKUP(C407,Active!C$21:E$945,3,FALSE)</f>
        <v>-50284.008931044715</v>
      </c>
      <c r="F407" s="16" t="s">
        <v>241</v>
      </c>
      <c r="G407" t="str">
        <f t="shared" si="40"/>
        <v>27543.400</v>
      </c>
      <c r="H407" s="28">
        <f t="shared" si="41"/>
        <v>-50284</v>
      </c>
      <c r="I407" s="64" t="s">
        <v>1287</v>
      </c>
      <c r="J407" s="65" t="s">
        <v>1288</v>
      </c>
      <c r="K407" s="64">
        <v>-50284</v>
      </c>
      <c r="L407" s="64" t="s">
        <v>272</v>
      </c>
      <c r="M407" s="65" t="s">
        <v>273</v>
      </c>
      <c r="N407" s="65"/>
      <c r="O407" s="66" t="s">
        <v>1254</v>
      </c>
      <c r="P407" s="66" t="s">
        <v>46</v>
      </c>
    </row>
    <row r="408" spans="1:16">
      <c r="A408" s="28" t="str">
        <f t="shared" si="36"/>
        <v> PZ 5.128 </v>
      </c>
      <c r="B408" s="16" t="str">
        <f t="shared" si="37"/>
        <v>I</v>
      </c>
      <c r="C408" s="28">
        <f t="shared" si="38"/>
        <v>27566.41</v>
      </c>
      <c r="D408" t="str">
        <f t="shared" si="39"/>
        <v>vis</v>
      </c>
      <c r="E408">
        <f>VLOOKUP(C408,Active!C$21:E$945,3,FALSE)</f>
        <v>-50167.011675522714</v>
      </c>
      <c r="F408" s="16" t="s">
        <v>241</v>
      </c>
      <c r="G408" t="str">
        <f t="shared" si="40"/>
        <v>27566.410</v>
      </c>
      <c r="H408" s="28">
        <f t="shared" si="41"/>
        <v>-50167</v>
      </c>
      <c r="I408" s="64" t="s">
        <v>1289</v>
      </c>
      <c r="J408" s="65" t="s">
        <v>1290</v>
      </c>
      <c r="K408" s="64">
        <v>-50167</v>
      </c>
      <c r="L408" s="64" t="s">
        <v>272</v>
      </c>
      <c r="M408" s="65" t="s">
        <v>273</v>
      </c>
      <c r="N408" s="65"/>
      <c r="O408" s="66" t="s">
        <v>1254</v>
      </c>
      <c r="P408" s="66" t="s">
        <v>46</v>
      </c>
    </row>
    <row r="409" spans="1:16">
      <c r="A409" s="28" t="str">
        <f t="shared" si="36"/>
        <v> PZ 5.128 </v>
      </c>
      <c r="B409" s="16" t="str">
        <f t="shared" si="37"/>
        <v>I</v>
      </c>
      <c r="C409" s="28">
        <f t="shared" si="38"/>
        <v>27671.433000000001</v>
      </c>
      <c r="D409" t="str">
        <f t="shared" si="39"/>
        <v>vis</v>
      </c>
      <c r="E409">
        <f>VLOOKUP(C409,Active!C$21:E$945,3,FALSE)</f>
        <v>-49633.008947722286</v>
      </c>
      <c r="F409" s="16" t="s">
        <v>241</v>
      </c>
      <c r="G409" t="str">
        <f t="shared" si="40"/>
        <v>27671.433</v>
      </c>
      <c r="H409" s="28">
        <f t="shared" si="41"/>
        <v>-49633</v>
      </c>
      <c r="I409" s="64" t="s">
        <v>1291</v>
      </c>
      <c r="J409" s="65" t="s">
        <v>1292</v>
      </c>
      <c r="K409" s="64">
        <v>-49633</v>
      </c>
      <c r="L409" s="64" t="s">
        <v>272</v>
      </c>
      <c r="M409" s="65" t="s">
        <v>273</v>
      </c>
      <c r="N409" s="65"/>
      <c r="O409" s="66" t="s">
        <v>1254</v>
      </c>
      <c r="P409" s="66" t="s">
        <v>46</v>
      </c>
    </row>
    <row r="410" spans="1:16">
      <c r="A410" s="28" t="str">
        <f t="shared" si="36"/>
        <v> PZ 5.128 </v>
      </c>
      <c r="B410" s="16" t="str">
        <f t="shared" si="37"/>
        <v>I</v>
      </c>
      <c r="C410" s="28">
        <f t="shared" si="38"/>
        <v>27671.434000000001</v>
      </c>
      <c r="D410" t="str">
        <f t="shared" si="39"/>
        <v>vis</v>
      </c>
      <c r="E410">
        <f>VLOOKUP(C410,Active!C$21:E$945,3,FALSE)</f>
        <v>-49633.003863095801</v>
      </c>
      <c r="F410" s="16" t="s">
        <v>241</v>
      </c>
      <c r="G410" t="str">
        <f t="shared" si="40"/>
        <v>27671.434</v>
      </c>
      <c r="H410" s="28">
        <f t="shared" si="41"/>
        <v>-49633</v>
      </c>
      <c r="I410" s="64" t="s">
        <v>1293</v>
      </c>
      <c r="J410" s="65" t="s">
        <v>1294</v>
      </c>
      <c r="K410" s="64">
        <v>-49633</v>
      </c>
      <c r="L410" s="64" t="s">
        <v>322</v>
      </c>
      <c r="M410" s="65" t="s">
        <v>273</v>
      </c>
      <c r="N410" s="65"/>
      <c r="O410" s="66" t="s">
        <v>1257</v>
      </c>
      <c r="P410" s="66" t="s">
        <v>46</v>
      </c>
    </row>
    <row r="411" spans="1:16">
      <c r="A411" s="28" t="str">
        <f t="shared" si="36"/>
        <v> PZ 5.128 </v>
      </c>
      <c r="B411" s="16" t="str">
        <f t="shared" si="37"/>
        <v>I</v>
      </c>
      <c r="C411" s="28">
        <f t="shared" si="38"/>
        <v>27680.282999999999</v>
      </c>
      <c r="D411" t="str">
        <f t="shared" si="39"/>
        <v>vis</v>
      </c>
      <c r="E411">
        <f>VLOOKUP(C411,Active!C$21:E$945,3,FALSE)</f>
        <v>-49588.010003290758</v>
      </c>
      <c r="F411" s="16" t="s">
        <v>241</v>
      </c>
      <c r="G411" t="str">
        <f t="shared" si="40"/>
        <v>27680.283</v>
      </c>
      <c r="H411" s="28">
        <f t="shared" si="41"/>
        <v>-49588</v>
      </c>
      <c r="I411" s="64" t="s">
        <v>1295</v>
      </c>
      <c r="J411" s="65" t="s">
        <v>1296</v>
      </c>
      <c r="K411" s="64">
        <v>-49588</v>
      </c>
      <c r="L411" s="64" t="s">
        <v>272</v>
      </c>
      <c r="M411" s="65" t="s">
        <v>273</v>
      </c>
      <c r="N411" s="65"/>
      <c r="O411" s="66" t="s">
        <v>1257</v>
      </c>
      <c r="P411" s="66" t="s">
        <v>46</v>
      </c>
    </row>
    <row r="412" spans="1:16">
      <c r="A412" s="28" t="str">
        <f t="shared" si="36"/>
        <v> PZ 5.128 </v>
      </c>
      <c r="B412" s="16" t="str">
        <f t="shared" si="37"/>
        <v>I</v>
      </c>
      <c r="C412" s="28">
        <f t="shared" si="38"/>
        <v>27680.282999999999</v>
      </c>
      <c r="D412" t="str">
        <f t="shared" si="39"/>
        <v>vis</v>
      </c>
      <c r="E412">
        <f>VLOOKUP(C412,Active!C$21:E$945,3,FALSE)</f>
        <v>-49588.010003290758</v>
      </c>
      <c r="F412" s="16" t="s">
        <v>241</v>
      </c>
      <c r="G412" t="str">
        <f t="shared" si="40"/>
        <v>27680.283</v>
      </c>
      <c r="H412" s="28">
        <f t="shared" si="41"/>
        <v>-49588</v>
      </c>
      <c r="I412" s="64" t="s">
        <v>1295</v>
      </c>
      <c r="J412" s="65" t="s">
        <v>1296</v>
      </c>
      <c r="K412" s="64">
        <v>-49588</v>
      </c>
      <c r="L412" s="64" t="s">
        <v>272</v>
      </c>
      <c r="M412" s="65" t="s">
        <v>273</v>
      </c>
      <c r="N412" s="65"/>
      <c r="O412" s="66" t="s">
        <v>1254</v>
      </c>
      <c r="P412" s="66" t="s">
        <v>46</v>
      </c>
    </row>
    <row r="413" spans="1:16">
      <c r="A413" s="28" t="str">
        <f t="shared" si="36"/>
        <v> PZ 5.128 </v>
      </c>
      <c r="B413" s="16" t="str">
        <f t="shared" si="37"/>
        <v>I</v>
      </c>
      <c r="C413" s="28">
        <f t="shared" si="38"/>
        <v>27722.567999999999</v>
      </c>
      <c r="D413" t="str">
        <f t="shared" si="39"/>
        <v>vis</v>
      </c>
      <c r="E413">
        <f>VLOOKUP(C413,Active!C$21:E$945,3,FALSE)</f>
        <v>-49373.0065721848</v>
      </c>
      <c r="F413" s="16" t="s">
        <v>241</v>
      </c>
      <c r="G413" t="str">
        <f t="shared" si="40"/>
        <v>27722.568</v>
      </c>
      <c r="H413" s="28">
        <f t="shared" si="41"/>
        <v>-49373</v>
      </c>
      <c r="I413" s="64" t="s">
        <v>1297</v>
      </c>
      <c r="J413" s="65" t="s">
        <v>1298</v>
      </c>
      <c r="K413" s="64">
        <v>-49373</v>
      </c>
      <c r="L413" s="64" t="s">
        <v>322</v>
      </c>
      <c r="M413" s="65" t="s">
        <v>273</v>
      </c>
      <c r="N413" s="65"/>
      <c r="O413" s="66" t="s">
        <v>1254</v>
      </c>
      <c r="P413" s="66" t="s">
        <v>46</v>
      </c>
    </row>
    <row r="414" spans="1:16">
      <c r="A414" s="28" t="str">
        <f t="shared" si="36"/>
        <v> PZ 5.128 </v>
      </c>
      <c r="B414" s="16" t="str">
        <f t="shared" si="37"/>
        <v>I</v>
      </c>
      <c r="C414" s="28">
        <f t="shared" si="38"/>
        <v>28013.445</v>
      </c>
      <c r="D414" t="str">
        <f t="shared" si="39"/>
        <v>vis</v>
      </c>
      <c r="E414">
        <f>VLOOKUP(C414,Active!C$21:E$945,3,FALSE)</f>
        <v>-47894.005672816063</v>
      </c>
      <c r="F414" s="16" t="s">
        <v>241</v>
      </c>
      <c r="G414" t="str">
        <f t="shared" si="40"/>
        <v>28013.445</v>
      </c>
      <c r="H414" s="28">
        <f t="shared" si="41"/>
        <v>-47894</v>
      </c>
      <c r="I414" s="64" t="s">
        <v>1299</v>
      </c>
      <c r="J414" s="65" t="s">
        <v>1300</v>
      </c>
      <c r="K414" s="64">
        <v>-47894</v>
      </c>
      <c r="L414" s="64" t="s">
        <v>322</v>
      </c>
      <c r="M414" s="65" t="s">
        <v>273</v>
      </c>
      <c r="N414" s="65"/>
      <c r="O414" s="66" t="s">
        <v>1254</v>
      </c>
      <c r="P414" s="66" t="s">
        <v>46</v>
      </c>
    </row>
    <row r="415" spans="1:16">
      <c r="A415" s="28" t="str">
        <f t="shared" si="36"/>
        <v> PZ 5.128 </v>
      </c>
      <c r="B415" s="16" t="str">
        <f t="shared" si="37"/>
        <v>I</v>
      </c>
      <c r="C415" s="28">
        <f t="shared" si="38"/>
        <v>28095.26</v>
      </c>
      <c r="D415" t="str">
        <f t="shared" si="39"/>
        <v>vis</v>
      </c>
      <c r="E415">
        <f>VLOOKUP(C415,Active!C$21:E$945,3,FALSE)</f>
        <v>-47478.006956582569</v>
      </c>
      <c r="F415" s="16" t="s">
        <v>241</v>
      </c>
      <c r="G415" t="str">
        <f t="shared" si="40"/>
        <v>28095.260</v>
      </c>
      <c r="H415" s="28">
        <f t="shared" si="41"/>
        <v>-47478</v>
      </c>
      <c r="I415" s="64" t="s">
        <v>1301</v>
      </c>
      <c r="J415" s="65" t="s">
        <v>1302</v>
      </c>
      <c r="K415" s="64">
        <v>-47478</v>
      </c>
      <c r="L415" s="64" t="s">
        <v>322</v>
      </c>
      <c r="M415" s="65" t="s">
        <v>273</v>
      </c>
      <c r="N415" s="65"/>
      <c r="O415" s="66" t="s">
        <v>1254</v>
      </c>
      <c r="P415" s="66" t="s">
        <v>46</v>
      </c>
    </row>
    <row r="416" spans="1:16">
      <c r="A416" s="28" t="str">
        <f t="shared" si="36"/>
        <v> PZ 5.128 </v>
      </c>
      <c r="B416" s="16" t="str">
        <f t="shared" si="37"/>
        <v>I</v>
      </c>
      <c r="C416" s="28">
        <f t="shared" si="38"/>
        <v>28248.467000000001</v>
      </c>
      <c r="D416" t="str">
        <f t="shared" si="39"/>
        <v>vis</v>
      </c>
      <c r="E416">
        <f>VLOOKUP(C416,Active!C$21:E$945,3,FALSE)</f>
        <v>-46699.006586014977</v>
      </c>
      <c r="F416" s="16" t="s">
        <v>241</v>
      </c>
      <c r="G416" t="str">
        <f t="shared" si="40"/>
        <v>28248.467</v>
      </c>
      <c r="H416" s="28">
        <f t="shared" si="41"/>
        <v>-46699</v>
      </c>
      <c r="I416" s="64" t="s">
        <v>1303</v>
      </c>
      <c r="J416" s="65" t="s">
        <v>1304</v>
      </c>
      <c r="K416" s="64">
        <v>-46699</v>
      </c>
      <c r="L416" s="64" t="s">
        <v>322</v>
      </c>
      <c r="M416" s="65" t="s">
        <v>273</v>
      </c>
      <c r="N416" s="65"/>
      <c r="O416" s="66" t="s">
        <v>1254</v>
      </c>
      <c r="P416" s="66" t="s">
        <v>46</v>
      </c>
    </row>
    <row r="417" spans="1:16">
      <c r="A417" s="28" t="str">
        <f t="shared" si="36"/>
        <v> PZ 5.128 </v>
      </c>
      <c r="B417" s="16" t="str">
        <f t="shared" si="37"/>
        <v>I</v>
      </c>
      <c r="C417" s="28">
        <f t="shared" si="38"/>
        <v>28252.399000000001</v>
      </c>
      <c r="D417" t="str">
        <f t="shared" si="39"/>
        <v>vis</v>
      </c>
      <c r="E417">
        <f>VLOOKUP(C417,Active!C$21:E$945,3,FALSE)</f>
        <v>-46679.013834658501</v>
      </c>
      <c r="F417" s="16" t="s">
        <v>241</v>
      </c>
      <c r="G417" t="str">
        <f t="shared" si="40"/>
        <v>28252.399</v>
      </c>
      <c r="H417" s="28">
        <f t="shared" si="41"/>
        <v>-46679</v>
      </c>
      <c r="I417" s="64" t="s">
        <v>1305</v>
      </c>
      <c r="J417" s="65" t="s">
        <v>1306</v>
      </c>
      <c r="K417" s="64">
        <v>-46679</v>
      </c>
      <c r="L417" s="64" t="s">
        <v>266</v>
      </c>
      <c r="M417" s="65" t="s">
        <v>273</v>
      </c>
      <c r="N417" s="65"/>
      <c r="O417" s="66" t="s">
        <v>1257</v>
      </c>
      <c r="P417" s="66" t="s">
        <v>46</v>
      </c>
    </row>
    <row r="418" spans="1:16">
      <c r="A418" s="28" t="str">
        <f t="shared" si="36"/>
        <v> PZ 5.128 </v>
      </c>
      <c r="B418" s="16" t="str">
        <f t="shared" si="37"/>
        <v>I</v>
      </c>
      <c r="C418" s="28">
        <f t="shared" si="38"/>
        <v>28252.399000000001</v>
      </c>
      <c r="D418" t="str">
        <f t="shared" si="39"/>
        <v>vis</v>
      </c>
      <c r="E418">
        <f>VLOOKUP(C418,Active!C$21:E$945,3,FALSE)</f>
        <v>-46679.013834658501</v>
      </c>
      <c r="F418" s="16" t="s">
        <v>241</v>
      </c>
      <c r="G418" t="str">
        <f t="shared" si="40"/>
        <v>28252.399</v>
      </c>
      <c r="H418" s="28">
        <f t="shared" si="41"/>
        <v>-46679</v>
      </c>
      <c r="I418" s="64" t="s">
        <v>1305</v>
      </c>
      <c r="J418" s="65" t="s">
        <v>1306</v>
      </c>
      <c r="K418" s="64">
        <v>-46679</v>
      </c>
      <c r="L418" s="64" t="s">
        <v>266</v>
      </c>
      <c r="M418" s="65" t="s">
        <v>273</v>
      </c>
      <c r="N418" s="65"/>
      <c r="O418" s="66" t="s">
        <v>1254</v>
      </c>
      <c r="P418" s="66" t="s">
        <v>46</v>
      </c>
    </row>
    <row r="419" spans="1:16">
      <c r="A419" s="28" t="str">
        <f t="shared" si="36"/>
        <v> PZ 5.128 </v>
      </c>
      <c r="B419" s="16" t="str">
        <f t="shared" si="37"/>
        <v>I</v>
      </c>
      <c r="C419" s="28">
        <f t="shared" si="38"/>
        <v>28301.370999999999</v>
      </c>
      <c r="D419" t="str">
        <f t="shared" si="39"/>
        <v>vis</v>
      </c>
      <c r="E419">
        <f>VLOOKUP(C419,Active!C$21:E$945,3,FALSE)</f>
        <v>-46430.00950621767</v>
      </c>
      <c r="F419" s="16" t="s">
        <v>241</v>
      </c>
      <c r="G419" t="str">
        <f t="shared" si="40"/>
        <v>28301.371</v>
      </c>
      <c r="H419" s="28">
        <f t="shared" si="41"/>
        <v>-46430</v>
      </c>
      <c r="I419" s="64" t="s">
        <v>1307</v>
      </c>
      <c r="J419" s="65" t="s">
        <v>1308</v>
      </c>
      <c r="K419" s="64">
        <v>-46430</v>
      </c>
      <c r="L419" s="64" t="s">
        <v>272</v>
      </c>
      <c r="M419" s="65" t="s">
        <v>273</v>
      </c>
      <c r="N419" s="65"/>
      <c r="O419" s="66" t="s">
        <v>1257</v>
      </c>
      <c r="P419" s="66" t="s">
        <v>46</v>
      </c>
    </row>
    <row r="420" spans="1:16">
      <c r="A420" s="28" t="str">
        <f t="shared" si="36"/>
        <v> PZ 5.128 </v>
      </c>
      <c r="B420" s="16" t="str">
        <f t="shared" si="37"/>
        <v>I</v>
      </c>
      <c r="C420" s="28">
        <f t="shared" si="38"/>
        <v>28301.371999999999</v>
      </c>
      <c r="D420" t="str">
        <f t="shared" si="39"/>
        <v>vis</v>
      </c>
      <c r="E420">
        <f>VLOOKUP(C420,Active!C$21:E$945,3,FALSE)</f>
        <v>-46430.004421591184</v>
      </c>
      <c r="F420" s="16" t="s">
        <v>241</v>
      </c>
      <c r="G420" t="str">
        <f t="shared" si="40"/>
        <v>28301.372</v>
      </c>
      <c r="H420" s="28">
        <f t="shared" si="41"/>
        <v>-46430</v>
      </c>
      <c r="I420" s="64" t="s">
        <v>1309</v>
      </c>
      <c r="J420" s="65" t="s">
        <v>1310</v>
      </c>
      <c r="K420" s="64">
        <v>-46430</v>
      </c>
      <c r="L420" s="64" t="s">
        <v>322</v>
      </c>
      <c r="M420" s="65" t="s">
        <v>273</v>
      </c>
      <c r="N420" s="65"/>
      <c r="O420" s="66" t="s">
        <v>1254</v>
      </c>
      <c r="P420" s="66" t="s">
        <v>46</v>
      </c>
    </row>
    <row r="421" spans="1:16">
      <c r="A421" s="28" t="str">
        <f t="shared" si="36"/>
        <v> APJ 120.291 </v>
      </c>
      <c r="B421" s="16" t="str">
        <f t="shared" si="37"/>
        <v>I</v>
      </c>
      <c r="C421" s="28">
        <f t="shared" si="38"/>
        <v>34484.719899999996</v>
      </c>
      <c r="D421" t="str">
        <f t="shared" si="39"/>
        <v>vis</v>
      </c>
      <c r="E421">
        <f>VLOOKUP(C421,Active!C$21:E$945,3,FALSE)</f>
        <v>-14989.989895830242</v>
      </c>
      <c r="F421" s="16" t="s">
        <v>241</v>
      </c>
      <c r="G421" t="str">
        <f t="shared" si="40"/>
        <v>34484.7199</v>
      </c>
      <c r="H421" s="28">
        <f t="shared" si="41"/>
        <v>-14990</v>
      </c>
      <c r="I421" s="64" t="s">
        <v>1311</v>
      </c>
      <c r="J421" s="65" t="s">
        <v>1312</v>
      </c>
      <c r="K421" s="64">
        <v>-14990</v>
      </c>
      <c r="L421" s="64" t="s">
        <v>1024</v>
      </c>
      <c r="M421" s="65" t="s">
        <v>430</v>
      </c>
      <c r="N421" s="65" t="s">
        <v>431</v>
      </c>
      <c r="O421" s="66" t="s">
        <v>1313</v>
      </c>
      <c r="P421" s="66" t="s">
        <v>48</v>
      </c>
    </row>
    <row r="422" spans="1:16">
      <c r="A422" s="28" t="str">
        <f t="shared" si="36"/>
        <v> APJ 120.291 </v>
      </c>
      <c r="B422" s="16" t="str">
        <f t="shared" si="37"/>
        <v>I</v>
      </c>
      <c r="C422" s="28">
        <f t="shared" si="38"/>
        <v>34484.916499999999</v>
      </c>
      <c r="D422" t="str">
        <f t="shared" si="39"/>
        <v>vis</v>
      </c>
      <c r="E422">
        <f>VLOOKUP(C422,Active!C$21:E$945,3,FALSE)</f>
        <v>-14988.990258262404</v>
      </c>
      <c r="F422" s="16" t="s">
        <v>241</v>
      </c>
      <c r="G422" t="str">
        <f t="shared" si="40"/>
        <v>34484.9165</v>
      </c>
      <c r="H422" s="28">
        <f t="shared" si="41"/>
        <v>-14989</v>
      </c>
      <c r="I422" s="64" t="s">
        <v>1314</v>
      </c>
      <c r="J422" s="65" t="s">
        <v>1315</v>
      </c>
      <c r="K422" s="64">
        <v>-14989</v>
      </c>
      <c r="L422" s="64" t="s">
        <v>1009</v>
      </c>
      <c r="M422" s="65" t="s">
        <v>430</v>
      </c>
      <c r="N422" s="65" t="s">
        <v>431</v>
      </c>
      <c r="O422" s="66" t="s">
        <v>1313</v>
      </c>
      <c r="P422" s="66" t="s">
        <v>48</v>
      </c>
    </row>
    <row r="423" spans="1:16">
      <c r="A423" s="28" t="str">
        <f t="shared" si="36"/>
        <v> APJ 120.291 </v>
      </c>
      <c r="B423" s="16" t="str">
        <f t="shared" si="37"/>
        <v>I</v>
      </c>
      <c r="C423" s="28">
        <f t="shared" si="38"/>
        <v>34485.899599999997</v>
      </c>
      <c r="D423" t="str">
        <f t="shared" si="39"/>
        <v>vis</v>
      </c>
      <c r="E423">
        <f>VLOOKUP(C423,Active!C$21:E$945,3,FALSE)</f>
        <v>-14983.991561960647</v>
      </c>
      <c r="F423" s="16" t="s">
        <v>241</v>
      </c>
      <c r="G423" t="str">
        <f t="shared" si="40"/>
        <v>34485.8996</v>
      </c>
      <c r="H423" s="28">
        <f t="shared" si="41"/>
        <v>-14984</v>
      </c>
      <c r="I423" s="64" t="s">
        <v>1316</v>
      </c>
      <c r="J423" s="65" t="s">
        <v>1317</v>
      </c>
      <c r="K423" s="64">
        <v>-14984</v>
      </c>
      <c r="L423" s="64" t="s">
        <v>935</v>
      </c>
      <c r="M423" s="65" t="s">
        <v>430</v>
      </c>
      <c r="N423" s="65" t="s">
        <v>431</v>
      </c>
      <c r="O423" s="66" t="s">
        <v>1313</v>
      </c>
      <c r="P423" s="66" t="s">
        <v>48</v>
      </c>
    </row>
    <row r="424" spans="1:16">
      <c r="A424" s="28" t="str">
        <f t="shared" si="36"/>
        <v> APJ 120.291 </v>
      </c>
      <c r="B424" s="16" t="str">
        <f t="shared" si="37"/>
        <v>I</v>
      </c>
      <c r="C424" s="28">
        <f t="shared" si="38"/>
        <v>34490.816700000003</v>
      </c>
      <c r="D424" t="str">
        <f t="shared" si="39"/>
        <v>vis</v>
      </c>
      <c r="E424">
        <f>VLOOKUP(C424,Active!C$21:E$945,3,FALSE)</f>
        <v>-14958.989945049392</v>
      </c>
      <c r="F424" s="16" t="s">
        <v>241</v>
      </c>
      <c r="G424" t="str">
        <f t="shared" si="40"/>
        <v>34490.8167</v>
      </c>
      <c r="H424" s="28">
        <f t="shared" si="41"/>
        <v>-14959</v>
      </c>
      <c r="I424" s="64" t="s">
        <v>1318</v>
      </c>
      <c r="J424" s="65" t="s">
        <v>1319</v>
      </c>
      <c r="K424" s="64">
        <v>-14959</v>
      </c>
      <c r="L424" s="64" t="s">
        <v>1024</v>
      </c>
      <c r="M424" s="65" t="s">
        <v>430</v>
      </c>
      <c r="N424" s="65" t="s">
        <v>431</v>
      </c>
      <c r="O424" s="66" t="s">
        <v>1313</v>
      </c>
      <c r="P424" s="66" t="s">
        <v>48</v>
      </c>
    </row>
    <row r="425" spans="1:16">
      <c r="A425" s="28" t="str">
        <f t="shared" si="36"/>
        <v> APJ 120.291 </v>
      </c>
      <c r="B425" s="16" t="str">
        <f t="shared" si="37"/>
        <v>I</v>
      </c>
      <c r="C425" s="28">
        <f t="shared" si="38"/>
        <v>34518.743799999997</v>
      </c>
      <c r="D425" t="str">
        <f t="shared" si="39"/>
        <v>vis</v>
      </c>
      <c r="E425">
        <f>VLOOKUP(C425,Active!C$21:E$945,3,FALSE)</f>
        <v>-14816.991072616196</v>
      </c>
      <c r="F425" s="16" t="s">
        <v>241</v>
      </c>
      <c r="G425" t="str">
        <f t="shared" si="40"/>
        <v>34518.7438</v>
      </c>
      <c r="H425" s="28">
        <f t="shared" si="41"/>
        <v>-14817</v>
      </c>
      <c r="I425" s="64" t="s">
        <v>1320</v>
      </c>
      <c r="J425" s="65" t="s">
        <v>1321</v>
      </c>
      <c r="K425" s="64">
        <v>-14817</v>
      </c>
      <c r="L425" s="64" t="s">
        <v>997</v>
      </c>
      <c r="M425" s="65" t="s">
        <v>430</v>
      </c>
      <c r="N425" s="65" t="s">
        <v>431</v>
      </c>
      <c r="O425" s="66" t="s">
        <v>1313</v>
      </c>
      <c r="P425" s="66" t="s">
        <v>48</v>
      </c>
    </row>
    <row r="426" spans="1:16">
      <c r="A426" s="28" t="str">
        <f t="shared" si="36"/>
        <v> APJ 120.291 </v>
      </c>
      <c r="B426" s="16" t="str">
        <f t="shared" si="37"/>
        <v>I</v>
      </c>
      <c r="C426" s="28">
        <f t="shared" si="38"/>
        <v>34518.940900000001</v>
      </c>
      <c r="D426" t="str">
        <f t="shared" si="39"/>
        <v>vis</v>
      </c>
      <c r="E426">
        <f>VLOOKUP(C426,Active!C$21:E$945,3,FALSE)</f>
        <v>-14815.988892735102</v>
      </c>
      <c r="F426" s="16" t="s">
        <v>241</v>
      </c>
      <c r="G426" t="str">
        <f t="shared" si="40"/>
        <v>34518.9409</v>
      </c>
      <c r="H426" s="28">
        <f t="shared" si="41"/>
        <v>-14816</v>
      </c>
      <c r="I426" s="64" t="s">
        <v>1322</v>
      </c>
      <c r="J426" s="65" t="s">
        <v>1323</v>
      </c>
      <c r="K426" s="64">
        <v>-14816</v>
      </c>
      <c r="L426" s="64" t="s">
        <v>1021</v>
      </c>
      <c r="M426" s="65" t="s">
        <v>430</v>
      </c>
      <c r="N426" s="65" t="s">
        <v>431</v>
      </c>
      <c r="O426" s="66" t="s">
        <v>1313</v>
      </c>
      <c r="P426" s="66" t="s">
        <v>48</v>
      </c>
    </row>
    <row r="427" spans="1:16">
      <c r="A427" s="28" t="str">
        <f t="shared" si="36"/>
        <v> APJ 120.291 </v>
      </c>
      <c r="B427" s="16" t="str">
        <f t="shared" si="37"/>
        <v>I</v>
      </c>
      <c r="C427" s="28">
        <f t="shared" si="38"/>
        <v>34519.727299999999</v>
      </c>
      <c r="D427" t="str">
        <f t="shared" si="39"/>
        <v>vis</v>
      </c>
      <c r="E427">
        <f>VLOOKUP(C427,Active!C$21:E$945,3,FALSE)</f>
        <v>-14811.990342463821</v>
      </c>
      <c r="F427" s="16" t="s">
        <v>241</v>
      </c>
      <c r="G427" t="str">
        <f t="shared" si="40"/>
        <v>34519.7273</v>
      </c>
      <c r="H427" s="28">
        <f t="shared" si="41"/>
        <v>-14812</v>
      </c>
      <c r="I427" s="64" t="s">
        <v>1324</v>
      </c>
      <c r="J427" s="65" t="s">
        <v>1325</v>
      </c>
      <c r="K427" s="64">
        <v>-14812</v>
      </c>
      <c r="L427" s="64" t="s">
        <v>1009</v>
      </c>
      <c r="M427" s="65" t="s">
        <v>430</v>
      </c>
      <c r="N427" s="65" t="s">
        <v>431</v>
      </c>
      <c r="O427" s="66" t="s">
        <v>1313</v>
      </c>
      <c r="P427" s="66" t="s">
        <v>48</v>
      </c>
    </row>
    <row r="428" spans="1:16">
      <c r="A428" s="28" t="str">
        <f t="shared" si="36"/>
        <v> APJ 120.291 </v>
      </c>
      <c r="B428" s="16" t="str">
        <f t="shared" si="37"/>
        <v>I</v>
      </c>
      <c r="C428" s="28">
        <f t="shared" si="38"/>
        <v>34519.923999999999</v>
      </c>
      <c r="D428" t="str">
        <f t="shared" si="39"/>
        <v>vis</v>
      </c>
      <c r="E428">
        <f>VLOOKUP(C428,Active!C$21:E$945,3,FALSE)</f>
        <v>-14810.990196433348</v>
      </c>
      <c r="F428" s="16" t="s">
        <v>241</v>
      </c>
      <c r="G428" t="str">
        <f t="shared" si="40"/>
        <v>34519.9240</v>
      </c>
      <c r="H428" s="28">
        <f t="shared" si="41"/>
        <v>-14811</v>
      </c>
      <c r="I428" s="64" t="s">
        <v>1326</v>
      </c>
      <c r="J428" s="65" t="s">
        <v>1327</v>
      </c>
      <c r="K428" s="64">
        <v>-14811</v>
      </c>
      <c r="L428" s="64" t="s">
        <v>1009</v>
      </c>
      <c r="M428" s="65" t="s">
        <v>430</v>
      </c>
      <c r="N428" s="65" t="s">
        <v>431</v>
      </c>
      <c r="O428" s="66" t="s">
        <v>1313</v>
      </c>
      <c r="P428" s="66" t="s">
        <v>48</v>
      </c>
    </row>
    <row r="429" spans="1:16">
      <c r="A429" s="28" t="str">
        <f t="shared" si="36"/>
        <v> APJ 120.291 </v>
      </c>
      <c r="B429" s="16" t="str">
        <f t="shared" si="37"/>
        <v>I</v>
      </c>
      <c r="C429" s="28">
        <f t="shared" si="38"/>
        <v>34541.7546</v>
      </c>
      <c r="D429" t="str">
        <f t="shared" si="39"/>
        <v>vis</v>
      </c>
      <c r="E429">
        <f>VLOOKUP(C429,Active!C$21:E$945,3,FALSE)</f>
        <v>-14699.98974939298</v>
      </c>
      <c r="F429" s="16" t="s">
        <v>241</v>
      </c>
      <c r="G429" t="str">
        <f t="shared" si="40"/>
        <v>34541.7546</v>
      </c>
      <c r="H429" s="28">
        <f t="shared" si="41"/>
        <v>-14700</v>
      </c>
      <c r="I429" s="64" t="s">
        <v>1328</v>
      </c>
      <c r="J429" s="65" t="s">
        <v>1329</v>
      </c>
      <c r="K429" s="64">
        <v>-14700</v>
      </c>
      <c r="L429" s="64" t="s">
        <v>1024</v>
      </c>
      <c r="M429" s="65" t="s">
        <v>430</v>
      </c>
      <c r="N429" s="65" t="s">
        <v>431</v>
      </c>
      <c r="O429" s="66" t="s">
        <v>1313</v>
      </c>
      <c r="P429" s="66" t="s">
        <v>48</v>
      </c>
    </row>
    <row r="430" spans="1:16">
      <c r="A430" s="28" t="str">
        <f t="shared" si="36"/>
        <v> APJ 120.291 </v>
      </c>
      <c r="B430" s="16" t="str">
        <f t="shared" si="37"/>
        <v>I</v>
      </c>
      <c r="C430" s="28">
        <f t="shared" si="38"/>
        <v>34542.7379</v>
      </c>
      <c r="D430" t="str">
        <f t="shared" si="39"/>
        <v>vis</v>
      </c>
      <c r="E430">
        <f>VLOOKUP(C430,Active!C$21:E$945,3,FALSE)</f>
        <v>-14694.990036165915</v>
      </c>
      <c r="F430" s="16" t="s">
        <v>241</v>
      </c>
      <c r="G430" t="str">
        <f t="shared" si="40"/>
        <v>34542.7379</v>
      </c>
      <c r="H430" s="28">
        <f t="shared" si="41"/>
        <v>-14695</v>
      </c>
      <c r="I430" s="64" t="s">
        <v>1330</v>
      </c>
      <c r="J430" s="65" t="s">
        <v>1331</v>
      </c>
      <c r="K430" s="64">
        <v>-14695</v>
      </c>
      <c r="L430" s="64" t="s">
        <v>1024</v>
      </c>
      <c r="M430" s="65" t="s">
        <v>430</v>
      </c>
      <c r="N430" s="65" t="s">
        <v>431</v>
      </c>
      <c r="O430" s="66" t="s">
        <v>1313</v>
      </c>
      <c r="P430" s="66" t="s">
        <v>48</v>
      </c>
    </row>
    <row r="431" spans="1:16">
      <c r="A431" s="28" t="str">
        <f t="shared" si="36"/>
        <v> APJ 138.170 </v>
      </c>
      <c r="B431" s="16" t="str">
        <f t="shared" si="37"/>
        <v>I</v>
      </c>
      <c r="C431" s="28">
        <f t="shared" si="38"/>
        <v>35195.883199999997</v>
      </c>
      <c r="D431" t="str">
        <f t="shared" si="39"/>
        <v>vis</v>
      </c>
      <c r="E431">
        <f>VLOOKUP(C431,Active!C$21:E$945,3,FALSE)</f>
        <v>-11373.990142332934</v>
      </c>
      <c r="F431" s="16" t="s">
        <v>241</v>
      </c>
      <c r="G431" t="str">
        <f t="shared" si="40"/>
        <v>35195.8832</v>
      </c>
      <c r="H431" s="28">
        <f t="shared" si="41"/>
        <v>-11374</v>
      </c>
      <c r="I431" s="64" t="s">
        <v>1332</v>
      </c>
      <c r="J431" s="65" t="s">
        <v>1333</v>
      </c>
      <c r="K431" s="64">
        <v>-11374</v>
      </c>
      <c r="L431" s="64" t="s">
        <v>1009</v>
      </c>
      <c r="M431" s="65" t="s">
        <v>430</v>
      </c>
      <c r="N431" s="65" t="s">
        <v>431</v>
      </c>
      <c r="O431" s="66" t="s">
        <v>1334</v>
      </c>
      <c r="P431" s="66" t="s">
        <v>49</v>
      </c>
    </row>
    <row r="432" spans="1:16">
      <c r="A432" s="28" t="str">
        <f t="shared" si="36"/>
        <v> APJ 138.170 </v>
      </c>
      <c r="B432" s="16" t="str">
        <f t="shared" si="37"/>
        <v>I</v>
      </c>
      <c r="C432" s="28">
        <f t="shared" si="38"/>
        <v>35217.910000000003</v>
      </c>
      <c r="D432" t="str">
        <f t="shared" si="39"/>
        <v>vis</v>
      </c>
      <c r="E432">
        <f>VLOOKUP(C432,Active!C$21:E$945,3,FALSE)</f>
        <v>-11261.99209157531</v>
      </c>
      <c r="F432" s="16" t="s">
        <v>241</v>
      </c>
      <c r="G432" t="str">
        <f t="shared" si="40"/>
        <v>35217.9100</v>
      </c>
      <c r="H432" s="28">
        <f t="shared" si="41"/>
        <v>-11262</v>
      </c>
      <c r="I432" s="64" t="s">
        <v>1335</v>
      </c>
      <c r="J432" s="65" t="s">
        <v>1336</v>
      </c>
      <c r="K432" s="64">
        <v>-11262</v>
      </c>
      <c r="L432" s="64" t="s">
        <v>1027</v>
      </c>
      <c r="M432" s="65" t="s">
        <v>430</v>
      </c>
      <c r="N432" s="65" t="s">
        <v>431</v>
      </c>
      <c r="O432" s="66" t="s">
        <v>1334</v>
      </c>
      <c r="P432" s="66" t="s">
        <v>49</v>
      </c>
    </row>
    <row r="433" spans="1:16">
      <c r="A433" s="28" t="str">
        <f t="shared" si="36"/>
        <v> APJ 138.170 </v>
      </c>
      <c r="B433" s="16" t="str">
        <f t="shared" si="37"/>
        <v>I</v>
      </c>
      <c r="C433" s="28">
        <f t="shared" si="38"/>
        <v>35223.8102</v>
      </c>
      <c r="D433" t="str">
        <f t="shared" si="39"/>
        <v>vis</v>
      </c>
      <c r="E433">
        <f>VLOOKUP(C433,Active!C$21:E$945,3,FALSE)</f>
        <v>-11231.991778362337</v>
      </c>
      <c r="F433" s="16" t="s">
        <v>241</v>
      </c>
      <c r="G433" t="str">
        <f t="shared" si="40"/>
        <v>35223.8102</v>
      </c>
      <c r="H433" s="28">
        <f t="shared" si="41"/>
        <v>-11232</v>
      </c>
      <c r="I433" s="64" t="s">
        <v>1337</v>
      </c>
      <c r="J433" s="65" t="s">
        <v>1338</v>
      </c>
      <c r="K433" s="64">
        <v>-11232</v>
      </c>
      <c r="L433" s="64" t="s">
        <v>1027</v>
      </c>
      <c r="M433" s="65" t="s">
        <v>430</v>
      </c>
      <c r="N433" s="65" t="s">
        <v>431</v>
      </c>
      <c r="O433" s="66" t="s">
        <v>1334</v>
      </c>
      <c r="P433" s="66" t="s">
        <v>49</v>
      </c>
    </row>
    <row r="434" spans="1:16">
      <c r="A434" s="28" t="str">
        <f t="shared" si="36"/>
        <v> APJ 138.170 </v>
      </c>
      <c r="B434" s="16" t="str">
        <f t="shared" si="37"/>
        <v>I</v>
      </c>
      <c r="C434" s="28">
        <f t="shared" si="38"/>
        <v>35225.777199999997</v>
      </c>
      <c r="D434" t="str">
        <f t="shared" si="39"/>
        <v>vis</v>
      </c>
      <c r="E434">
        <f>VLOOKUP(C434,Active!C$21:E$945,3,FALSE)</f>
        <v>-11221.990318057624</v>
      </c>
      <c r="F434" s="16" t="s">
        <v>241</v>
      </c>
      <c r="G434" t="str">
        <f t="shared" si="40"/>
        <v>35225.7772</v>
      </c>
      <c r="H434" s="28">
        <f t="shared" si="41"/>
        <v>-11222</v>
      </c>
      <c r="I434" s="64" t="s">
        <v>1339</v>
      </c>
      <c r="J434" s="65" t="s">
        <v>1340</v>
      </c>
      <c r="K434" s="64">
        <v>-11222</v>
      </c>
      <c r="L434" s="64" t="s">
        <v>1009</v>
      </c>
      <c r="M434" s="65" t="s">
        <v>430</v>
      </c>
      <c r="N434" s="65" t="s">
        <v>431</v>
      </c>
      <c r="O434" s="66" t="s">
        <v>1334</v>
      </c>
      <c r="P434" s="66" t="s">
        <v>49</v>
      </c>
    </row>
    <row r="435" spans="1:16">
      <c r="A435" s="28" t="str">
        <f t="shared" si="36"/>
        <v> APJ 138.170 </v>
      </c>
      <c r="B435" s="16" t="str">
        <f t="shared" si="37"/>
        <v>I</v>
      </c>
      <c r="C435" s="28">
        <f t="shared" si="38"/>
        <v>35250.754399999998</v>
      </c>
      <c r="D435" t="str">
        <f t="shared" si="39"/>
        <v>vis</v>
      </c>
      <c r="E435">
        <f>VLOOKUP(C435,Active!C$21:E$945,3,FALSE)</f>
        <v>-11094.990585305586</v>
      </c>
      <c r="F435" s="16" t="s">
        <v>241</v>
      </c>
      <c r="G435" t="str">
        <f t="shared" si="40"/>
        <v>35250.7544</v>
      </c>
      <c r="H435" s="28">
        <f t="shared" si="41"/>
        <v>-11095</v>
      </c>
      <c r="I435" s="64" t="s">
        <v>1341</v>
      </c>
      <c r="J435" s="65" t="s">
        <v>1342</v>
      </c>
      <c r="K435" s="64">
        <v>-11095</v>
      </c>
      <c r="L435" s="64" t="s">
        <v>1009</v>
      </c>
      <c r="M435" s="65" t="s">
        <v>430</v>
      </c>
      <c r="N435" s="65" t="s">
        <v>431</v>
      </c>
      <c r="O435" s="66" t="s">
        <v>1334</v>
      </c>
      <c r="P435" s="66" t="s">
        <v>49</v>
      </c>
    </row>
    <row r="436" spans="1:16">
      <c r="A436" s="28" t="str">
        <f t="shared" si="36"/>
        <v> APJ 138.170 </v>
      </c>
      <c r="B436" s="16" t="str">
        <f t="shared" si="37"/>
        <v>I</v>
      </c>
      <c r="C436" s="28">
        <f t="shared" si="38"/>
        <v>36308.845600000001</v>
      </c>
      <c r="D436" t="str">
        <f t="shared" si="39"/>
        <v>vis</v>
      </c>
      <c r="E436">
        <f>VLOOKUP(C436,Active!C$21:E$945,3,FALSE)</f>
        <v>-5714.9920415425995</v>
      </c>
      <c r="F436" s="16" t="s">
        <v>241</v>
      </c>
      <c r="G436" t="str">
        <f t="shared" si="40"/>
        <v>36308.8456</v>
      </c>
      <c r="H436" s="28">
        <f t="shared" si="41"/>
        <v>-5715</v>
      </c>
      <c r="I436" s="64" t="s">
        <v>1343</v>
      </c>
      <c r="J436" s="65" t="s">
        <v>1344</v>
      </c>
      <c r="K436" s="64">
        <v>-5715</v>
      </c>
      <c r="L436" s="64" t="s">
        <v>1027</v>
      </c>
      <c r="M436" s="65" t="s">
        <v>430</v>
      </c>
      <c r="N436" s="65" t="s">
        <v>431</v>
      </c>
      <c r="O436" s="66" t="s">
        <v>1334</v>
      </c>
      <c r="P436" s="66" t="s">
        <v>49</v>
      </c>
    </row>
    <row r="437" spans="1:16">
      <c r="A437" s="28" t="str">
        <f t="shared" si="36"/>
        <v> APJ 138.170 </v>
      </c>
      <c r="B437" s="16" t="str">
        <f t="shared" si="37"/>
        <v>I</v>
      </c>
      <c r="C437" s="28">
        <f t="shared" si="38"/>
        <v>36316.9087</v>
      </c>
      <c r="D437" t="str">
        <f t="shared" si="39"/>
        <v>vis</v>
      </c>
      <c r="E437">
        <f>VLOOKUP(C437,Active!C$21:E$945,3,FALSE)</f>
        <v>-5673.9941896956025</v>
      </c>
      <c r="F437" s="16" t="s">
        <v>241</v>
      </c>
      <c r="G437" t="str">
        <f t="shared" si="40"/>
        <v>36316.9087</v>
      </c>
      <c r="H437" s="28">
        <f t="shared" si="41"/>
        <v>-5674</v>
      </c>
      <c r="I437" s="64" t="s">
        <v>1345</v>
      </c>
      <c r="J437" s="65" t="s">
        <v>1346</v>
      </c>
      <c r="K437" s="64">
        <v>-5674</v>
      </c>
      <c r="L437" s="64" t="s">
        <v>250</v>
      </c>
      <c r="M437" s="65" t="s">
        <v>430</v>
      </c>
      <c r="N437" s="65" t="s">
        <v>431</v>
      </c>
      <c r="O437" s="66" t="s">
        <v>1334</v>
      </c>
      <c r="P437" s="66" t="s">
        <v>49</v>
      </c>
    </row>
    <row r="438" spans="1:16">
      <c r="A438" s="28" t="str">
        <f t="shared" si="36"/>
        <v> APJ 138.170 </v>
      </c>
      <c r="B438" s="16" t="str">
        <f t="shared" si="37"/>
        <v>I</v>
      </c>
      <c r="C438" s="28">
        <f t="shared" si="38"/>
        <v>36323.792800000003</v>
      </c>
      <c r="D438" t="str">
        <f t="shared" si="39"/>
        <v>vis</v>
      </c>
      <c r="E438">
        <f>VLOOKUP(C438,Active!C$21:E$945,3,FALSE)</f>
        <v>-5638.9911124796363</v>
      </c>
      <c r="F438" s="16" t="s">
        <v>241</v>
      </c>
      <c r="G438" t="str">
        <f t="shared" si="40"/>
        <v>36323.7928</v>
      </c>
      <c r="H438" s="28">
        <f t="shared" si="41"/>
        <v>-5639</v>
      </c>
      <c r="I438" s="64" t="s">
        <v>1347</v>
      </c>
      <c r="J438" s="65" t="s">
        <v>1348</v>
      </c>
      <c r="K438" s="64">
        <v>-5639</v>
      </c>
      <c r="L438" s="64" t="s">
        <v>935</v>
      </c>
      <c r="M438" s="65" t="s">
        <v>430</v>
      </c>
      <c r="N438" s="65" t="s">
        <v>431</v>
      </c>
      <c r="O438" s="66" t="s">
        <v>1334</v>
      </c>
      <c r="P438" s="66" t="s">
        <v>49</v>
      </c>
    </row>
    <row r="439" spans="1:16">
      <c r="A439" s="28" t="str">
        <f t="shared" si="36"/>
        <v> APJ 138.170 </v>
      </c>
      <c r="B439" s="16" t="str">
        <f t="shared" si="37"/>
        <v>I</v>
      </c>
      <c r="C439" s="28">
        <f t="shared" si="38"/>
        <v>37399.9764</v>
      </c>
      <c r="D439" t="str">
        <f t="shared" si="39"/>
        <v>vis</v>
      </c>
      <c r="E439">
        <f>VLOOKUP(C439,Active!C$21:E$945,3,FALSE)</f>
        <v>-166.99947241914182</v>
      </c>
      <c r="F439" s="16" t="s">
        <v>241</v>
      </c>
      <c r="G439" t="str">
        <f t="shared" si="40"/>
        <v>37399.9764</v>
      </c>
      <c r="H439" s="28">
        <f t="shared" si="41"/>
        <v>-167</v>
      </c>
      <c r="I439" s="64" t="s">
        <v>1349</v>
      </c>
      <c r="J439" s="65" t="s">
        <v>1350</v>
      </c>
      <c r="K439" s="64">
        <v>-167</v>
      </c>
      <c r="L439" s="64" t="s">
        <v>256</v>
      </c>
      <c r="M439" s="65" t="s">
        <v>430</v>
      </c>
      <c r="N439" s="65" t="s">
        <v>431</v>
      </c>
      <c r="O439" s="66" t="s">
        <v>1334</v>
      </c>
      <c r="P439" s="66" t="s">
        <v>49</v>
      </c>
    </row>
    <row r="440" spans="1:16">
      <c r="A440" s="28" t="str">
        <f t="shared" si="36"/>
        <v> APJ 138.170 </v>
      </c>
      <c r="B440" s="16" t="str">
        <f t="shared" si="37"/>
        <v>I</v>
      </c>
      <c r="C440" s="28">
        <f t="shared" si="38"/>
        <v>37402.926500000001</v>
      </c>
      <c r="D440" t="str">
        <f t="shared" si="39"/>
        <v>vis</v>
      </c>
      <c r="E440">
        <f>VLOOKUP(C440,Active!C$21:E$945,3,FALSE)</f>
        <v>-151.99931581263661</v>
      </c>
      <c r="F440" s="16" t="s">
        <v>241</v>
      </c>
      <c r="G440" t="str">
        <f t="shared" si="40"/>
        <v>37402.9265</v>
      </c>
      <c r="H440" s="28">
        <f t="shared" si="41"/>
        <v>-152</v>
      </c>
      <c r="I440" s="64" t="s">
        <v>1351</v>
      </c>
      <c r="J440" s="65" t="s">
        <v>1352</v>
      </c>
      <c r="K440" s="64">
        <v>-152</v>
      </c>
      <c r="L440" s="64" t="s">
        <v>256</v>
      </c>
      <c r="M440" s="65" t="s">
        <v>430</v>
      </c>
      <c r="N440" s="65" t="s">
        <v>431</v>
      </c>
      <c r="O440" s="66" t="s">
        <v>1334</v>
      </c>
      <c r="P440" s="66" t="s">
        <v>49</v>
      </c>
    </row>
    <row r="441" spans="1:16">
      <c r="A441" s="28" t="str">
        <f t="shared" si="36"/>
        <v> APJ 138.170 </v>
      </c>
      <c r="B441" s="16" t="str">
        <f t="shared" si="37"/>
        <v>I</v>
      </c>
      <c r="C441" s="28">
        <f t="shared" si="38"/>
        <v>37403.713199999998</v>
      </c>
      <c r="D441" t="str">
        <f t="shared" si="39"/>
        <v>vis</v>
      </c>
      <c r="E441">
        <f>VLOOKUP(C441,Active!C$21:E$945,3,FALSE)</f>
        <v>-147.99924015341008</v>
      </c>
      <c r="F441" s="16" t="s">
        <v>241</v>
      </c>
      <c r="G441" t="str">
        <f t="shared" si="40"/>
        <v>37403.7132</v>
      </c>
      <c r="H441" s="28">
        <f t="shared" si="41"/>
        <v>-148</v>
      </c>
      <c r="I441" s="64" t="s">
        <v>1353</v>
      </c>
      <c r="J441" s="65" t="s">
        <v>1354</v>
      </c>
      <c r="K441" s="64">
        <v>-148</v>
      </c>
      <c r="L441" s="64" t="s">
        <v>256</v>
      </c>
      <c r="M441" s="65" t="s">
        <v>430</v>
      </c>
      <c r="N441" s="65" t="s">
        <v>431</v>
      </c>
      <c r="O441" s="66" t="s">
        <v>1334</v>
      </c>
      <c r="P441" s="66" t="s">
        <v>49</v>
      </c>
    </row>
    <row r="442" spans="1:16">
      <c r="A442" s="28" t="str">
        <f t="shared" si="36"/>
        <v> APJ 138.170 </v>
      </c>
      <c r="B442" s="16" t="str">
        <f t="shared" si="37"/>
        <v>I</v>
      </c>
      <c r="C442" s="28">
        <f t="shared" si="38"/>
        <v>37427.7071</v>
      </c>
      <c r="D442" t="str">
        <f t="shared" si="39"/>
        <v>vis</v>
      </c>
      <c r="E442">
        <f>VLOOKUP(C442,Active!C$21:E$945,3,FALSE)</f>
        <v>-25.99922062843773</v>
      </c>
      <c r="F442" s="16" t="s">
        <v>241</v>
      </c>
      <c r="G442" t="str">
        <f t="shared" si="40"/>
        <v>37427.7071</v>
      </c>
      <c r="H442" s="28">
        <f t="shared" si="41"/>
        <v>-26</v>
      </c>
      <c r="I442" s="64" t="s">
        <v>1355</v>
      </c>
      <c r="J442" s="65" t="s">
        <v>1356</v>
      </c>
      <c r="K442" s="64">
        <v>-26</v>
      </c>
      <c r="L442" s="64" t="s">
        <v>1357</v>
      </c>
      <c r="M442" s="65" t="s">
        <v>430</v>
      </c>
      <c r="N442" s="65" t="s">
        <v>431</v>
      </c>
      <c r="O442" s="66" t="s">
        <v>1334</v>
      </c>
      <c r="P442" s="66" t="s">
        <v>49</v>
      </c>
    </row>
    <row r="443" spans="1:16">
      <c r="A443" s="28" t="str">
        <f t="shared" si="36"/>
        <v> APJ 138.170 </v>
      </c>
      <c r="B443" s="16" t="str">
        <f t="shared" si="37"/>
        <v>I</v>
      </c>
      <c r="C443" s="28">
        <f t="shared" si="38"/>
        <v>37427.903700000003</v>
      </c>
      <c r="D443" t="str">
        <f t="shared" si="39"/>
        <v>vis</v>
      </c>
      <c r="E443">
        <f>VLOOKUP(C443,Active!C$21:E$945,3,FALSE)</f>
        <v>-24.999583060598919</v>
      </c>
      <c r="F443" s="16" t="s">
        <v>241</v>
      </c>
      <c r="G443" t="str">
        <f t="shared" si="40"/>
        <v>37427.9037</v>
      </c>
      <c r="H443" s="28">
        <f t="shared" si="41"/>
        <v>-25</v>
      </c>
      <c r="I443" s="64" t="s">
        <v>1358</v>
      </c>
      <c r="J443" s="65" t="s">
        <v>1359</v>
      </c>
      <c r="K443" s="64">
        <v>-25</v>
      </c>
      <c r="L443" s="64" t="s">
        <v>256</v>
      </c>
      <c r="M443" s="65" t="s">
        <v>430</v>
      </c>
      <c r="N443" s="65" t="s">
        <v>431</v>
      </c>
      <c r="O443" s="66" t="s">
        <v>1334</v>
      </c>
      <c r="P443" s="66" t="s">
        <v>49</v>
      </c>
    </row>
    <row r="444" spans="1:16">
      <c r="A444" s="28" t="str">
        <f t="shared" si="36"/>
        <v> APJ 138.170 </v>
      </c>
      <c r="B444" s="16" t="str">
        <f t="shared" si="37"/>
        <v>I</v>
      </c>
      <c r="C444" s="28">
        <f t="shared" si="38"/>
        <v>37428.690499999997</v>
      </c>
      <c r="D444" t="str">
        <f t="shared" si="39"/>
        <v>vis</v>
      </c>
      <c r="E444">
        <f>VLOOKUP(C444,Active!C$21:E$945,3,FALSE)</f>
        <v>-20.998998938736285</v>
      </c>
      <c r="F444" s="16" t="s">
        <v>241</v>
      </c>
      <c r="G444" t="str">
        <f t="shared" si="40"/>
        <v>37428.6905</v>
      </c>
      <c r="H444" s="28">
        <f t="shared" si="41"/>
        <v>-21</v>
      </c>
      <c r="I444" s="64" t="s">
        <v>1360</v>
      </c>
      <c r="J444" s="65" t="s">
        <v>1361</v>
      </c>
      <c r="K444" s="64">
        <v>-21</v>
      </c>
      <c r="L444" s="64" t="s">
        <v>1357</v>
      </c>
      <c r="M444" s="65" t="s">
        <v>430</v>
      </c>
      <c r="N444" s="65" t="s">
        <v>431</v>
      </c>
      <c r="O444" s="66" t="s">
        <v>1334</v>
      </c>
      <c r="P444" s="66" t="s">
        <v>49</v>
      </c>
    </row>
    <row r="445" spans="1:16">
      <c r="A445" s="28" t="str">
        <f t="shared" si="36"/>
        <v> APJ 138.170 </v>
      </c>
      <c r="B445" s="16" t="str">
        <f t="shared" si="37"/>
        <v>I</v>
      </c>
      <c r="C445" s="28">
        <f t="shared" si="38"/>
        <v>37428.886599999998</v>
      </c>
      <c r="D445" t="str">
        <f t="shared" si="39"/>
        <v>vis</v>
      </c>
      <c r="E445">
        <f>VLOOKUP(C445,Active!C$21:E$945,3,FALSE)</f>
        <v>-20.001903684151962</v>
      </c>
      <c r="F445" s="16" t="s">
        <v>241</v>
      </c>
      <c r="G445" t="str">
        <f t="shared" si="40"/>
        <v>37428.8866</v>
      </c>
      <c r="H445" s="28">
        <f t="shared" si="41"/>
        <v>-20</v>
      </c>
      <c r="I445" s="64" t="s">
        <v>1362</v>
      </c>
      <c r="J445" s="65" t="s">
        <v>1363</v>
      </c>
      <c r="K445" s="64">
        <v>-20</v>
      </c>
      <c r="L445" s="64" t="s">
        <v>1364</v>
      </c>
      <c r="M445" s="65" t="s">
        <v>430</v>
      </c>
      <c r="N445" s="65" t="s">
        <v>431</v>
      </c>
      <c r="O445" s="66" t="s">
        <v>1334</v>
      </c>
      <c r="P445" s="66" t="s">
        <v>49</v>
      </c>
    </row>
    <row r="446" spans="1:16">
      <c r="A446" s="28" t="str">
        <f t="shared" si="36"/>
        <v> APJ 138.170 </v>
      </c>
      <c r="B446" s="16" t="str">
        <f t="shared" si="37"/>
        <v>I</v>
      </c>
      <c r="C446" s="28">
        <f t="shared" si="38"/>
        <v>37432.820299999999</v>
      </c>
      <c r="D446" t="str">
        <f t="shared" si="39"/>
        <v>vis</v>
      </c>
      <c r="E446">
        <f>VLOOKUP(C446,Active!C$21:E$945,3,FALSE)</f>
        <v>-5.0846263609911685E-4</v>
      </c>
      <c r="F446" s="16" t="s">
        <v>241</v>
      </c>
      <c r="G446" t="str">
        <f t="shared" si="40"/>
        <v>37432.8203</v>
      </c>
      <c r="H446" s="28">
        <f t="shared" si="41"/>
        <v>0</v>
      </c>
      <c r="I446" s="64" t="s">
        <v>1365</v>
      </c>
      <c r="J446" s="65" t="s">
        <v>1366</v>
      </c>
      <c r="K446" s="64">
        <v>0</v>
      </c>
      <c r="L446" s="64" t="s">
        <v>1367</v>
      </c>
      <c r="M446" s="65" t="s">
        <v>430</v>
      </c>
      <c r="N446" s="65" t="s">
        <v>431</v>
      </c>
      <c r="O446" s="66" t="s">
        <v>1334</v>
      </c>
      <c r="P446" s="66" t="s">
        <v>49</v>
      </c>
    </row>
    <row r="447" spans="1:16">
      <c r="A447" s="28" t="str">
        <f t="shared" si="36"/>
        <v> APJ 138.170 </v>
      </c>
      <c r="B447" s="16" t="str">
        <f t="shared" si="37"/>
        <v>I</v>
      </c>
      <c r="C447" s="28">
        <f t="shared" si="38"/>
        <v>37436.753599999996</v>
      </c>
      <c r="D447" t="str">
        <f t="shared" si="39"/>
        <v>vis</v>
      </c>
      <c r="E447">
        <f>VLOOKUP(C447,Active!C$21:E$945,3,FALSE)</f>
        <v>19.998852908261377</v>
      </c>
      <c r="F447" s="16" t="s">
        <v>241</v>
      </c>
      <c r="G447" t="str">
        <f t="shared" si="40"/>
        <v>37436.7536</v>
      </c>
      <c r="H447" s="28">
        <f t="shared" si="41"/>
        <v>20</v>
      </c>
      <c r="I447" s="64" t="s">
        <v>1368</v>
      </c>
      <c r="J447" s="65" t="s">
        <v>1369</v>
      </c>
      <c r="K447" s="64">
        <v>20</v>
      </c>
      <c r="L447" s="64" t="s">
        <v>1370</v>
      </c>
      <c r="M447" s="65" t="s">
        <v>430</v>
      </c>
      <c r="N447" s="65" t="s">
        <v>431</v>
      </c>
      <c r="O447" s="66" t="s">
        <v>1334</v>
      </c>
      <c r="P447" s="66" t="s">
        <v>49</v>
      </c>
    </row>
    <row r="448" spans="1:16">
      <c r="A448" s="28" t="str">
        <f t="shared" si="36"/>
        <v> APJ 138.170 </v>
      </c>
      <c r="B448" s="16" t="str">
        <f t="shared" si="37"/>
        <v>I</v>
      </c>
      <c r="C448" s="28">
        <f t="shared" si="38"/>
        <v>37436.950299999997</v>
      </c>
      <c r="D448" t="str">
        <f t="shared" si="39"/>
        <v>vis</v>
      </c>
      <c r="E448">
        <f>VLOOKUP(C448,Active!C$21:E$945,3,FALSE)</f>
        <v>20.998998938736285</v>
      </c>
      <c r="F448" s="16" t="s">
        <v>241</v>
      </c>
      <c r="G448" t="str">
        <f t="shared" si="40"/>
        <v>37436.9503</v>
      </c>
      <c r="H448" s="28">
        <f t="shared" si="41"/>
        <v>21</v>
      </c>
      <c r="I448" s="64" t="s">
        <v>1371</v>
      </c>
      <c r="J448" s="65" t="s">
        <v>1372</v>
      </c>
      <c r="K448" s="64">
        <v>21</v>
      </c>
      <c r="L448" s="64" t="s">
        <v>1370</v>
      </c>
      <c r="M448" s="65" t="s">
        <v>430</v>
      </c>
      <c r="N448" s="65" t="s">
        <v>431</v>
      </c>
      <c r="O448" s="66" t="s">
        <v>1334</v>
      </c>
      <c r="P448" s="66" t="s">
        <v>49</v>
      </c>
    </row>
    <row r="449" spans="1:16">
      <c r="A449" s="28" t="str">
        <f t="shared" si="36"/>
        <v> APJ 138.170 </v>
      </c>
      <c r="B449" s="16" t="str">
        <f t="shared" si="37"/>
        <v>I</v>
      </c>
      <c r="C449" s="28">
        <f t="shared" si="38"/>
        <v>37464.877699999997</v>
      </c>
      <c r="D449" t="str">
        <f t="shared" si="39"/>
        <v>vis</v>
      </c>
      <c r="E449">
        <f>VLOOKUP(C449,Active!C$21:E$945,3,FALSE)</f>
        <v>162.9993967599153</v>
      </c>
      <c r="F449" s="16" t="s">
        <v>241</v>
      </c>
      <c r="G449" t="str">
        <f t="shared" si="40"/>
        <v>37464.8777</v>
      </c>
      <c r="H449" s="28">
        <f t="shared" si="41"/>
        <v>163</v>
      </c>
      <c r="I449" s="64" t="s">
        <v>1373</v>
      </c>
      <c r="J449" s="65" t="s">
        <v>1374</v>
      </c>
      <c r="K449" s="64">
        <v>163</v>
      </c>
      <c r="L449" s="64" t="s">
        <v>1367</v>
      </c>
      <c r="M449" s="65" t="s">
        <v>430</v>
      </c>
      <c r="N449" s="65" t="s">
        <v>431</v>
      </c>
      <c r="O449" s="66" t="s">
        <v>1334</v>
      </c>
      <c r="P449" s="66" t="s">
        <v>49</v>
      </c>
    </row>
    <row r="450" spans="1:16">
      <c r="A450" s="28" t="str">
        <f t="shared" si="36"/>
        <v> AN 288.72 </v>
      </c>
      <c r="B450" s="16" t="str">
        <f t="shared" si="37"/>
        <v>I</v>
      </c>
      <c r="C450" s="28">
        <f t="shared" si="38"/>
        <v>37466.453000000001</v>
      </c>
      <c r="D450" t="str">
        <f t="shared" si="39"/>
        <v>vis</v>
      </c>
      <c r="E450">
        <f>VLOOKUP(C450,Active!C$21:E$945,3,FALSE)</f>
        <v>171.00920886875022</v>
      </c>
      <c r="F450" s="16" t="s">
        <v>241</v>
      </c>
      <c r="G450" t="str">
        <f t="shared" si="40"/>
        <v>37466.453</v>
      </c>
      <c r="H450" s="28">
        <f t="shared" si="41"/>
        <v>171</v>
      </c>
      <c r="I450" s="64" t="s">
        <v>1375</v>
      </c>
      <c r="J450" s="65" t="s">
        <v>1376</v>
      </c>
      <c r="K450" s="64">
        <v>171</v>
      </c>
      <c r="L450" s="64" t="s">
        <v>283</v>
      </c>
      <c r="M450" s="65" t="s">
        <v>273</v>
      </c>
      <c r="N450" s="65"/>
      <c r="O450" s="66" t="s">
        <v>1377</v>
      </c>
      <c r="P450" s="66" t="s">
        <v>51</v>
      </c>
    </row>
    <row r="451" spans="1:16">
      <c r="A451" s="28" t="str">
        <f t="shared" si="36"/>
        <v>BAVM 15 </v>
      </c>
      <c r="B451" s="16" t="str">
        <f t="shared" si="37"/>
        <v>I</v>
      </c>
      <c r="C451" s="28">
        <f t="shared" si="38"/>
        <v>37759.489000000001</v>
      </c>
      <c r="D451" t="str">
        <f t="shared" si="39"/>
        <v>vis</v>
      </c>
      <c r="E451">
        <f>VLOOKUP(C451,Active!C$21:E$945,3,FALSE)</f>
        <v>1660.9878168281841</v>
      </c>
      <c r="F451" s="16" t="s">
        <v>241</v>
      </c>
      <c r="G451" t="str">
        <f t="shared" si="40"/>
        <v>37759.489</v>
      </c>
      <c r="H451" s="28">
        <f t="shared" si="41"/>
        <v>1661</v>
      </c>
      <c r="I451" s="64" t="s">
        <v>1378</v>
      </c>
      <c r="J451" s="65" t="s">
        <v>1379</v>
      </c>
      <c r="K451" s="64">
        <v>1661</v>
      </c>
      <c r="L451" s="64" t="s">
        <v>272</v>
      </c>
      <c r="M451" s="65" t="s">
        <v>273</v>
      </c>
      <c r="N451" s="65"/>
      <c r="O451" s="66" t="s">
        <v>1380</v>
      </c>
      <c r="P451" s="67" t="s">
        <v>52</v>
      </c>
    </row>
    <row r="452" spans="1:16">
      <c r="A452" s="28" t="str">
        <f t="shared" si="36"/>
        <v> APJ 138.170 </v>
      </c>
      <c r="B452" s="16" t="str">
        <f t="shared" si="37"/>
        <v>I</v>
      </c>
      <c r="C452" s="28">
        <f t="shared" si="38"/>
        <v>37822.819900000002</v>
      </c>
      <c r="D452" t="str">
        <f t="shared" si="39"/>
        <v>vis</v>
      </c>
      <c r="E452">
        <f>VLOOKUP(C452,Active!C$21:E$945,3,FALSE)</f>
        <v>1983.0017885682412</v>
      </c>
      <c r="F452" s="16" t="s">
        <v>241</v>
      </c>
      <c r="G452" t="str">
        <f t="shared" si="40"/>
        <v>37822.8199</v>
      </c>
      <c r="H452" s="28">
        <f t="shared" si="41"/>
        <v>1983</v>
      </c>
      <c r="I452" s="64" t="s">
        <v>1381</v>
      </c>
      <c r="J452" s="65" t="s">
        <v>1382</v>
      </c>
      <c r="K452" s="64">
        <v>1983</v>
      </c>
      <c r="L452" s="64" t="s">
        <v>1383</v>
      </c>
      <c r="M452" s="65" t="s">
        <v>430</v>
      </c>
      <c r="N452" s="65" t="s">
        <v>431</v>
      </c>
      <c r="O452" s="66" t="s">
        <v>1334</v>
      </c>
      <c r="P452" s="66" t="s">
        <v>49</v>
      </c>
    </row>
    <row r="453" spans="1:16">
      <c r="A453" s="28" t="str">
        <f t="shared" si="36"/>
        <v> APJ 138.170 </v>
      </c>
      <c r="B453" s="16" t="str">
        <f t="shared" si="37"/>
        <v>I</v>
      </c>
      <c r="C453" s="28">
        <f t="shared" si="38"/>
        <v>37823.803200000002</v>
      </c>
      <c r="D453" t="str">
        <f t="shared" si="39"/>
        <v>vis</v>
      </c>
      <c r="E453">
        <f>VLOOKUP(C453,Active!C$21:E$945,3,FALSE)</f>
        <v>1988.0015017953065</v>
      </c>
      <c r="F453" s="16" t="s">
        <v>241</v>
      </c>
      <c r="G453" t="str">
        <f t="shared" si="40"/>
        <v>37823.8032</v>
      </c>
      <c r="H453" s="28">
        <f t="shared" si="41"/>
        <v>1988</v>
      </c>
      <c r="I453" s="64" t="s">
        <v>1384</v>
      </c>
      <c r="J453" s="65" t="s">
        <v>1385</v>
      </c>
      <c r="K453" s="64">
        <v>1988</v>
      </c>
      <c r="L453" s="64" t="s">
        <v>1154</v>
      </c>
      <c r="M453" s="65" t="s">
        <v>430</v>
      </c>
      <c r="N453" s="65" t="s">
        <v>431</v>
      </c>
      <c r="O453" s="66" t="s">
        <v>1334</v>
      </c>
      <c r="P453" s="66" t="s">
        <v>49</v>
      </c>
    </row>
    <row r="454" spans="1:16">
      <c r="A454" s="28" t="str">
        <f t="shared" si="36"/>
        <v> APJ 138.170 </v>
      </c>
      <c r="B454" s="16" t="str">
        <f t="shared" si="37"/>
        <v>I</v>
      </c>
      <c r="C454" s="28">
        <f t="shared" si="38"/>
        <v>37824.786099999998</v>
      </c>
      <c r="D454" t="str">
        <f t="shared" si="39"/>
        <v>vis</v>
      </c>
      <c r="E454">
        <f>VLOOKUP(C454,Active!C$21:E$945,3,FALSE)</f>
        <v>1992.9991811717534</v>
      </c>
      <c r="F454" s="16" t="s">
        <v>241</v>
      </c>
      <c r="G454" t="str">
        <f t="shared" si="40"/>
        <v>37824.7861</v>
      </c>
      <c r="H454" s="28">
        <f t="shared" si="41"/>
        <v>1993</v>
      </c>
      <c r="I454" s="64" t="s">
        <v>1386</v>
      </c>
      <c r="J454" s="65" t="s">
        <v>1387</v>
      </c>
      <c r="K454" s="64">
        <v>1993</v>
      </c>
      <c r="L454" s="64" t="s">
        <v>1370</v>
      </c>
      <c r="M454" s="65" t="s">
        <v>430</v>
      </c>
      <c r="N454" s="65" t="s">
        <v>431</v>
      </c>
      <c r="O454" s="66" t="s">
        <v>1334</v>
      </c>
      <c r="P454" s="66" t="s">
        <v>49</v>
      </c>
    </row>
    <row r="455" spans="1:16">
      <c r="A455" s="28" t="str">
        <f t="shared" si="36"/>
        <v> APJ 138.170 </v>
      </c>
      <c r="B455" s="16" t="str">
        <f t="shared" si="37"/>
        <v>I</v>
      </c>
      <c r="C455" s="28">
        <f t="shared" si="38"/>
        <v>37838.749799999998</v>
      </c>
      <c r="D455" t="str">
        <f t="shared" si="39"/>
        <v>PE</v>
      </c>
      <c r="E455">
        <f>VLOOKUP(C455,Active!C$21:E$945,3,FALSE)</f>
        <v>2063.9993800823431</v>
      </c>
      <c r="F455" s="16" t="str">
        <f>LEFT(M455,1)</f>
        <v>E</v>
      </c>
      <c r="G455" t="str">
        <f t="shared" si="40"/>
        <v>37838.7498</v>
      </c>
      <c r="H455" s="28">
        <f t="shared" si="41"/>
        <v>2064</v>
      </c>
      <c r="I455" s="64" t="s">
        <v>1388</v>
      </c>
      <c r="J455" s="65" t="s">
        <v>1389</v>
      </c>
      <c r="K455" s="64">
        <v>2064</v>
      </c>
      <c r="L455" s="64" t="s">
        <v>1367</v>
      </c>
      <c r="M455" s="65" t="s">
        <v>430</v>
      </c>
      <c r="N455" s="65" t="s">
        <v>431</v>
      </c>
      <c r="O455" s="66" t="s">
        <v>1334</v>
      </c>
      <c r="P455" s="66" t="s">
        <v>49</v>
      </c>
    </row>
    <row r="456" spans="1:16">
      <c r="A456" s="28" t="str">
        <f t="shared" si="36"/>
        <v> AN 288.72 </v>
      </c>
      <c r="B456" s="16" t="str">
        <f t="shared" si="37"/>
        <v>I</v>
      </c>
      <c r="C456" s="28">
        <f t="shared" si="38"/>
        <v>38112.321000000004</v>
      </c>
      <c r="D456" t="str">
        <f t="shared" si="39"/>
        <v>vis</v>
      </c>
      <c r="E456">
        <f>VLOOKUP(C456,Active!C$21:E$945,3,FALSE)</f>
        <v>3455.0067503501614</v>
      </c>
      <c r="F456" s="16" t="str">
        <f>LEFT(M456,1)</f>
        <v>V</v>
      </c>
      <c r="G456" t="str">
        <f t="shared" si="40"/>
        <v>38112.321</v>
      </c>
      <c r="H456" s="28">
        <f t="shared" si="41"/>
        <v>3455</v>
      </c>
      <c r="I456" s="64" t="s">
        <v>1390</v>
      </c>
      <c r="J456" s="65" t="s">
        <v>1391</v>
      </c>
      <c r="K456" s="64">
        <v>3455</v>
      </c>
      <c r="L456" s="64" t="s">
        <v>278</v>
      </c>
      <c r="M456" s="65" t="s">
        <v>273</v>
      </c>
      <c r="N456" s="65"/>
      <c r="O456" s="66" t="s">
        <v>1377</v>
      </c>
      <c r="P456" s="66" t="s">
        <v>51</v>
      </c>
    </row>
    <row r="457" spans="1:16">
      <c r="A457" s="28" t="str">
        <f t="shared" si="36"/>
        <v> AN 288.72 </v>
      </c>
      <c r="B457" s="16" t="str">
        <f t="shared" si="37"/>
        <v>I</v>
      </c>
      <c r="C457" s="28">
        <f t="shared" si="38"/>
        <v>38112.322</v>
      </c>
      <c r="D457" t="str">
        <f t="shared" si="39"/>
        <v>vis</v>
      </c>
      <c r="E457">
        <f>VLOOKUP(C457,Active!C$21:E$945,3,FALSE)</f>
        <v>3455.0118349766331</v>
      </c>
      <c r="F457" s="16" t="str">
        <f>LEFT(M457,1)</f>
        <v>V</v>
      </c>
      <c r="G457" t="str">
        <f t="shared" si="40"/>
        <v>38112.322</v>
      </c>
      <c r="H457" s="28">
        <f t="shared" si="41"/>
        <v>3455</v>
      </c>
      <c r="I457" s="64" t="s">
        <v>1392</v>
      </c>
      <c r="J457" s="65" t="s">
        <v>1393</v>
      </c>
      <c r="K457" s="64">
        <v>3455</v>
      </c>
      <c r="L457" s="64" t="s">
        <v>283</v>
      </c>
      <c r="M457" s="65" t="s">
        <v>273</v>
      </c>
      <c r="N457" s="65"/>
      <c r="O457" s="66" t="s">
        <v>1394</v>
      </c>
      <c r="P457" s="66" t="s">
        <v>51</v>
      </c>
    </row>
    <row r="458" spans="1:16">
      <c r="A458" s="28" t="str">
        <f t="shared" si="36"/>
        <v> AN 288.72 </v>
      </c>
      <c r="B458" s="16" t="str">
        <f t="shared" si="37"/>
        <v>I</v>
      </c>
      <c r="C458" s="28">
        <f t="shared" si="38"/>
        <v>38112.322</v>
      </c>
      <c r="D458" t="str">
        <f t="shared" si="39"/>
        <v>vis</v>
      </c>
      <c r="E458">
        <f>VLOOKUP(C458,Active!C$21:E$945,3,FALSE)</f>
        <v>3455.0118349766331</v>
      </c>
      <c r="F458" s="16" t="str">
        <f>LEFT(M458,1)</f>
        <v>V</v>
      </c>
      <c r="G458" t="str">
        <f t="shared" si="40"/>
        <v>38112.322</v>
      </c>
      <c r="H458" s="28">
        <f t="shared" si="41"/>
        <v>3455</v>
      </c>
      <c r="I458" s="64" t="s">
        <v>1392</v>
      </c>
      <c r="J458" s="65" t="s">
        <v>1393</v>
      </c>
      <c r="K458" s="64">
        <v>3455</v>
      </c>
      <c r="L458" s="64" t="s">
        <v>283</v>
      </c>
      <c r="M458" s="65" t="s">
        <v>273</v>
      </c>
      <c r="N458" s="65"/>
      <c r="O458" s="66" t="s">
        <v>1395</v>
      </c>
      <c r="P458" s="66" t="s">
        <v>51</v>
      </c>
    </row>
    <row r="459" spans="1:16">
      <c r="A459" s="28" t="str">
        <f t="shared" ref="A459:A522" si="42">P459</f>
        <v> BRNO 6 </v>
      </c>
      <c r="B459" s="16" t="str">
        <f t="shared" ref="B459:B522" si="43">IF(H459=INT(H459),"I","II")</f>
        <v>I</v>
      </c>
      <c r="C459" s="28">
        <f t="shared" ref="C459:C522" si="44">1*G459</f>
        <v>38500.548999999999</v>
      </c>
      <c r="D459" t="str">
        <f t="shared" ref="D459:D522" si="45">VLOOKUP(F459,I$1:J$5,2,FALSE)</f>
        <v>vis</v>
      </c>
      <c r="E459">
        <f>VLOOKUP(C459,Active!C$21:E$945,3,FALSE)</f>
        <v>5429.0011230923101</v>
      </c>
      <c r="F459" s="16" t="str">
        <f>LEFT(M459,1)</f>
        <v>V</v>
      </c>
      <c r="G459" t="str">
        <f t="shared" ref="G459:G522" si="46">MID(I459,3,LEN(I459)-3)</f>
        <v>38500.549</v>
      </c>
      <c r="H459" s="28">
        <f t="shared" ref="H459:H522" si="47">1*K459</f>
        <v>5429</v>
      </c>
      <c r="I459" s="64" t="s">
        <v>1396</v>
      </c>
      <c r="J459" s="65" t="s">
        <v>1397</v>
      </c>
      <c r="K459" s="64">
        <v>5429</v>
      </c>
      <c r="L459" s="64" t="s">
        <v>262</v>
      </c>
      <c r="M459" s="65" t="s">
        <v>273</v>
      </c>
      <c r="N459" s="65"/>
      <c r="O459" s="66" t="s">
        <v>1398</v>
      </c>
      <c r="P459" s="66" t="s">
        <v>53</v>
      </c>
    </row>
    <row r="460" spans="1:16">
      <c r="A460" s="28" t="str">
        <f t="shared" si="42"/>
        <v> BRNO 6 </v>
      </c>
      <c r="B460" s="16" t="str">
        <f t="shared" si="43"/>
        <v>I</v>
      </c>
      <c r="C460" s="28">
        <f t="shared" si="44"/>
        <v>38500.548999999999</v>
      </c>
      <c r="D460" t="str">
        <f t="shared" si="45"/>
        <v>vis</v>
      </c>
      <c r="E460">
        <f>VLOOKUP(C460,Active!C$21:E$945,3,FALSE)</f>
        <v>5429.0011230923101</v>
      </c>
      <c r="F460" s="16" t="s">
        <v>241</v>
      </c>
      <c r="G460" t="str">
        <f t="shared" si="46"/>
        <v>38500.549</v>
      </c>
      <c r="H460" s="28">
        <f t="shared" si="47"/>
        <v>5429</v>
      </c>
      <c r="I460" s="64" t="s">
        <v>1396</v>
      </c>
      <c r="J460" s="65" t="s">
        <v>1397</v>
      </c>
      <c r="K460" s="64">
        <v>5429</v>
      </c>
      <c r="L460" s="64" t="s">
        <v>262</v>
      </c>
      <c r="M460" s="65" t="s">
        <v>273</v>
      </c>
      <c r="N460" s="65"/>
      <c r="O460" s="66" t="s">
        <v>1399</v>
      </c>
      <c r="P460" s="66" t="s">
        <v>53</v>
      </c>
    </row>
    <row r="461" spans="1:16">
      <c r="A461" s="28" t="str">
        <f t="shared" si="42"/>
        <v> BRNO 6 </v>
      </c>
      <c r="B461" s="16" t="str">
        <f t="shared" si="43"/>
        <v>I</v>
      </c>
      <c r="C461" s="28">
        <f t="shared" si="44"/>
        <v>38502.517</v>
      </c>
      <c r="D461" t="str">
        <f t="shared" si="45"/>
        <v>vis</v>
      </c>
      <c r="E461">
        <f>VLOOKUP(C461,Active!C$21:E$945,3,FALSE)</f>
        <v>5439.0076680235306</v>
      </c>
      <c r="F461" s="16" t="s">
        <v>241</v>
      </c>
      <c r="G461" t="str">
        <f t="shared" si="46"/>
        <v>38502.517</v>
      </c>
      <c r="H461" s="28">
        <f t="shared" si="47"/>
        <v>5439</v>
      </c>
      <c r="I461" s="64" t="s">
        <v>1400</v>
      </c>
      <c r="J461" s="65" t="s">
        <v>1401</v>
      </c>
      <c r="K461" s="64">
        <v>5439</v>
      </c>
      <c r="L461" s="64" t="s">
        <v>283</v>
      </c>
      <c r="M461" s="65" t="s">
        <v>273</v>
      </c>
      <c r="N461" s="65"/>
      <c r="O461" s="66" t="s">
        <v>1399</v>
      </c>
      <c r="P461" s="66" t="s">
        <v>53</v>
      </c>
    </row>
    <row r="462" spans="1:16">
      <c r="A462" s="28" t="str">
        <f t="shared" si="42"/>
        <v> BRNO 5 </v>
      </c>
      <c r="B462" s="16" t="str">
        <f t="shared" si="43"/>
        <v>I</v>
      </c>
      <c r="C462" s="28">
        <f t="shared" si="44"/>
        <v>38965.480000000003</v>
      </c>
      <c r="D462" t="str">
        <f t="shared" si="45"/>
        <v>vis</v>
      </c>
      <c r="E462">
        <f>VLOOKUP(C462,Active!C$21:E$945,3,FALSE)</f>
        <v>7793.0016014539915</v>
      </c>
      <c r="F462" s="16" t="s">
        <v>241</v>
      </c>
      <c r="G462" t="str">
        <f t="shared" si="46"/>
        <v>38965.480</v>
      </c>
      <c r="H462" s="28">
        <f t="shared" si="47"/>
        <v>7793</v>
      </c>
      <c r="I462" s="64" t="s">
        <v>1402</v>
      </c>
      <c r="J462" s="65" t="s">
        <v>1403</v>
      </c>
      <c r="K462" s="64">
        <v>7793</v>
      </c>
      <c r="L462" s="64" t="s">
        <v>262</v>
      </c>
      <c r="M462" s="65" t="s">
        <v>273</v>
      </c>
      <c r="N462" s="65"/>
      <c r="O462" s="66" t="s">
        <v>1404</v>
      </c>
      <c r="P462" s="66" t="s">
        <v>54</v>
      </c>
    </row>
    <row r="463" spans="1:16">
      <c r="A463" s="28" t="str">
        <f t="shared" si="42"/>
        <v> BRNO 5 </v>
      </c>
      <c r="B463" s="16" t="str">
        <f t="shared" si="43"/>
        <v>I</v>
      </c>
      <c r="C463" s="28">
        <f t="shared" si="44"/>
        <v>38965.480000000003</v>
      </c>
      <c r="D463" t="str">
        <f t="shared" si="45"/>
        <v>vis</v>
      </c>
      <c r="E463">
        <f>VLOOKUP(C463,Active!C$21:E$945,3,FALSE)</f>
        <v>7793.0016014539915</v>
      </c>
      <c r="F463" s="16" t="s">
        <v>241</v>
      </c>
      <c r="G463" t="str">
        <f t="shared" si="46"/>
        <v>38965.480</v>
      </c>
      <c r="H463" s="28">
        <f t="shared" si="47"/>
        <v>7793</v>
      </c>
      <c r="I463" s="64" t="s">
        <v>1402</v>
      </c>
      <c r="J463" s="65" t="s">
        <v>1403</v>
      </c>
      <c r="K463" s="64">
        <v>7793</v>
      </c>
      <c r="L463" s="64" t="s">
        <v>262</v>
      </c>
      <c r="M463" s="65" t="s">
        <v>273</v>
      </c>
      <c r="N463" s="65"/>
      <c r="O463" s="66" t="s">
        <v>1399</v>
      </c>
      <c r="P463" s="66" t="s">
        <v>54</v>
      </c>
    </row>
    <row r="464" spans="1:16">
      <c r="A464" s="28" t="str">
        <f t="shared" si="42"/>
        <v> BRNO 5 </v>
      </c>
      <c r="B464" s="16" t="str">
        <f t="shared" si="43"/>
        <v>I</v>
      </c>
      <c r="C464" s="28">
        <f t="shared" si="44"/>
        <v>38965.481</v>
      </c>
      <c r="D464" t="str">
        <f t="shared" si="45"/>
        <v>vis</v>
      </c>
      <c r="E464">
        <f>VLOOKUP(C464,Active!C$21:E$945,3,FALSE)</f>
        <v>7793.0066860804627</v>
      </c>
      <c r="F464" s="16" t="s">
        <v>241</v>
      </c>
      <c r="G464" t="str">
        <f t="shared" si="46"/>
        <v>38965.481</v>
      </c>
      <c r="H464" s="28">
        <f t="shared" si="47"/>
        <v>7793</v>
      </c>
      <c r="I464" s="64" t="s">
        <v>1405</v>
      </c>
      <c r="J464" s="65" t="s">
        <v>1406</v>
      </c>
      <c r="K464" s="64">
        <v>7793</v>
      </c>
      <c r="L464" s="64" t="s">
        <v>278</v>
      </c>
      <c r="M464" s="65" t="s">
        <v>273</v>
      </c>
      <c r="N464" s="65"/>
      <c r="O464" s="66" t="s">
        <v>1407</v>
      </c>
      <c r="P464" s="66" t="s">
        <v>54</v>
      </c>
    </row>
    <row r="465" spans="1:16">
      <c r="A465" s="28" t="str">
        <f t="shared" si="42"/>
        <v> BRNO 5 </v>
      </c>
      <c r="B465" s="16" t="str">
        <f t="shared" si="43"/>
        <v>I</v>
      </c>
      <c r="C465" s="28">
        <f t="shared" si="44"/>
        <v>38965.482000000004</v>
      </c>
      <c r="D465" t="str">
        <f t="shared" si="45"/>
        <v>vis</v>
      </c>
      <c r="E465">
        <f>VLOOKUP(C465,Active!C$21:E$945,3,FALSE)</f>
        <v>7793.0117707069721</v>
      </c>
      <c r="F465" s="16" t="s">
        <v>241</v>
      </c>
      <c r="G465" t="str">
        <f t="shared" si="46"/>
        <v>38965.482</v>
      </c>
      <c r="H465" s="28">
        <f t="shared" si="47"/>
        <v>7793</v>
      </c>
      <c r="I465" s="64" t="s">
        <v>1408</v>
      </c>
      <c r="J465" s="65" t="s">
        <v>1409</v>
      </c>
      <c r="K465" s="64">
        <v>7793</v>
      </c>
      <c r="L465" s="64" t="s">
        <v>283</v>
      </c>
      <c r="M465" s="65" t="s">
        <v>273</v>
      </c>
      <c r="N465" s="65"/>
      <c r="O465" s="66" t="s">
        <v>1410</v>
      </c>
      <c r="P465" s="66" t="s">
        <v>54</v>
      </c>
    </row>
    <row r="466" spans="1:16">
      <c r="A466" s="28" t="str">
        <f t="shared" si="42"/>
        <v> BRNO 5 </v>
      </c>
      <c r="B466" s="16" t="str">
        <f t="shared" si="43"/>
        <v>I</v>
      </c>
      <c r="C466" s="28">
        <f t="shared" si="44"/>
        <v>38965.482000000004</v>
      </c>
      <c r="D466" t="str">
        <f t="shared" si="45"/>
        <v>vis</v>
      </c>
      <c r="E466">
        <f>VLOOKUP(C466,Active!C$21:E$945,3,FALSE)</f>
        <v>7793.0117707069721</v>
      </c>
      <c r="F466" s="16" t="s">
        <v>241</v>
      </c>
      <c r="G466" t="str">
        <f t="shared" si="46"/>
        <v>38965.482</v>
      </c>
      <c r="H466" s="28">
        <f t="shared" si="47"/>
        <v>7793</v>
      </c>
      <c r="I466" s="64" t="s">
        <v>1408</v>
      </c>
      <c r="J466" s="65" t="s">
        <v>1409</v>
      </c>
      <c r="K466" s="64">
        <v>7793</v>
      </c>
      <c r="L466" s="64" t="s">
        <v>283</v>
      </c>
      <c r="M466" s="65" t="s">
        <v>273</v>
      </c>
      <c r="N466" s="65"/>
      <c r="O466" s="66" t="s">
        <v>1411</v>
      </c>
      <c r="P466" s="66" t="s">
        <v>54</v>
      </c>
    </row>
    <row r="467" spans="1:16">
      <c r="A467" s="28" t="str">
        <f t="shared" si="42"/>
        <v> BRNO 5 </v>
      </c>
      <c r="B467" s="16" t="str">
        <f t="shared" si="43"/>
        <v>I</v>
      </c>
      <c r="C467" s="28">
        <f t="shared" si="44"/>
        <v>38967.447</v>
      </c>
      <c r="D467" t="str">
        <f t="shared" si="45"/>
        <v>vis</v>
      </c>
      <c r="E467">
        <f>VLOOKUP(C467,Active!C$21:E$945,3,FALSE)</f>
        <v>7803.0030617587036</v>
      </c>
      <c r="F467" s="16" t="s">
        <v>241</v>
      </c>
      <c r="G467" t="str">
        <f t="shared" si="46"/>
        <v>38967.447</v>
      </c>
      <c r="H467" s="28">
        <f t="shared" si="47"/>
        <v>7803</v>
      </c>
      <c r="I467" s="64" t="s">
        <v>1412</v>
      </c>
      <c r="J467" s="65" t="s">
        <v>1413</v>
      </c>
      <c r="K467" s="64">
        <v>7803</v>
      </c>
      <c r="L467" s="64" t="s">
        <v>278</v>
      </c>
      <c r="M467" s="65" t="s">
        <v>273</v>
      </c>
      <c r="N467" s="65"/>
      <c r="O467" s="66" t="s">
        <v>1410</v>
      </c>
      <c r="P467" s="66" t="s">
        <v>54</v>
      </c>
    </row>
    <row r="468" spans="1:16">
      <c r="A468" s="28" t="str">
        <f t="shared" si="42"/>
        <v> BRNO 5 </v>
      </c>
      <c r="B468" s="16" t="str">
        <f t="shared" si="43"/>
        <v>I</v>
      </c>
      <c r="C468" s="28">
        <f t="shared" si="44"/>
        <v>38967.447</v>
      </c>
      <c r="D468" t="str">
        <f t="shared" si="45"/>
        <v>vis</v>
      </c>
      <c r="E468">
        <f>VLOOKUP(C468,Active!C$21:E$945,3,FALSE)</f>
        <v>7803.0030617587036</v>
      </c>
      <c r="F468" s="16" t="s">
        <v>241</v>
      </c>
      <c r="G468" t="str">
        <f t="shared" si="46"/>
        <v>38967.447</v>
      </c>
      <c r="H468" s="28">
        <f t="shared" si="47"/>
        <v>7803</v>
      </c>
      <c r="I468" s="64" t="s">
        <v>1412</v>
      </c>
      <c r="J468" s="65" t="s">
        <v>1413</v>
      </c>
      <c r="K468" s="64">
        <v>7803</v>
      </c>
      <c r="L468" s="64" t="s">
        <v>278</v>
      </c>
      <c r="M468" s="65" t="s">
        <v>273</v>
      </c>
      <c r="N468" s="65"/>
      <c r="O468" s="66" t="s">
        <v>1407</v>
      </c>
      <c r="P468" s="66" t="s">
        <v>54</v>
      </c>
    </row>
    <row r="469" spans="1:16">
      <c r="A469" s="28" t="str">
        <f t="shared" si="42"/>
        <v> BRNO 5 </v>
      </c>
      <c r="B469" s="16" t="str">
        <f t="shared" si="43"/>
        <v>I</v>
      </c>
      <c r="C469" s="28">
        <f t="shared" si="44"/>
        <v>38967.447</v>
      </c>
      <c r="D469" t="str">
        <f t="shared" si="45"/>
        <v>vis</v>
      </c>
      <c r="E469">
        <f>VLOOKUP(C469,Active!C$21:E$945,3,FALSE)</f>
        <v>7803.0030617587036</v>
      </c>
      <c r="F469" s="16" t="s">
        <v>241</v>
      </c>
      <c r="G469" t="str">
        <f t="shared" si="46"/>
        <v>38967.447</v>
      </c>
      <c r="H469" s="28">
        <f t="shared" si="47"/>
        <v>7803</v>
      </c>
      <c r="I469" s="64" t="s">
        <v>1412</v>
      </c>
      <c r="J469" s="65" t="s">
        <v>1413</v>
      </c>
      <c r="K469" s="64">
        <v>7803</v>
      </c>
      <c r="L469" s="64" t="s">
        <v>278</v>
      </c>
      <c r="M469" s="65" t="s">
        <v>273</v>
      </c>
      <c r="N469" s="65"/>
      <c r="O469" s="66" t="s">
        <v>1399</v>
      </c>
      <c r="P469" s="66" t="s">
        <v>54</v>
      </c>
    </row>
    <row r="470" spans="1:16">
      <c r="A470" s="28" t="str">
        <f t="shared" si="42"/>
        <v> BRNO 5 </v>
      </c>
      <c r="B470" s="16" t="str">
        <f t="shared" si="43"/>
        <v>I</v>
      </c>
      <c r="C470" s="28">
        <f t="shared" si="44"/>
        <v>38967.447999999997</v>
      </c>
      <c r="D470" t="str">
        <f t="shared" si="45"/>
        <v>vis</v>
      </c>
      <c r="E470">
        <f>VLOOKUP(C470,Active!C$21:E$945,3,FALSE)</f>
        <v>7803.0081463851748</v>
      </c>
      <c r="F470" s="16" t="s">
        <v>241</v>
      </c>
      <c r="G470" t="str">
        <f t="shared" si="46"/>
        <v>38967.448</v>
      </c>
      <c r="H470" s="28">
        <f t="shared" si="47"/>
        <v>7803</v>
      </c>
      <c r="I470" s="64" t="s">
        <v>1414</v>
      </c>
      <c r="J470" s="65" t="s">
        <v>1415</v>
      </c>
      <c r="K470" s="64">
        <v>7803</v>
      </c>
      <c r="L470" s="64" t="s">
        <v>283</v>
      </c>
      <c r="M470" s="65" t="s">
        <v>273</v>
      </c>
      <c r="N470" s="65"/>
      <c r="O470" s="66" t="s">
        <v>1416</v>
      </c>
      <c r="P470" s="66" t="s">
        <v>54</v>
      </c>
    </row>
    <row r="471" spans="1:16">
      <c r="A471" s="28" t="str">
        <f t="shared" si="42"/>
        <v> BRNO 5 </v>
      </c>
      <c r="B471" s="16" t="str">
        <f t="shared" si="43"/>
        <v>I</v>
      </c>
      <c r="C471" s="28">
        <f t="shared" si="44"/>
        <v>38967.447999999997</v>
      </c>
      <c r="D471" t="str">
        <f t="shared" si="45"/>
        <v>vis</v>
      </c>
      <c r="E471">
        <f>VLOOKUP(C471,Active!C$21:E$945,3,FALSE)</f>
        <v>7803.0081463851748</v>
      </c>
      <c r="F471" s="16" t="s">
        <v>241</v>
      </c>
      <c r="G471" t="str">
        <f t="shared" si="46"/>
        <v>38967.448</v>
      </c>
      <c r="H471" s="28">
        <f t="shared" si="47"/>
        <v>7803</v>
      </c>
      <c r="I471" s="64" t="s">
        <v>1414</v>
      </c>
      <c r="J471" s="65" t="s">
        <v>1415</v>
      </c>
      <c r="K471" s="64">
        <v>7803</v>
      </c>
      <c r="L471" s="64" t="s">
        <v>283</v>
      </c>
      <c r="M471" s="65" t="s">
        <v>273</v>
      </c>
      <c r="N471" s="65"/>
      <c r="O471" s="66" t="s">
        <v>1411</v>
      </c>
      <c r="P471" s="66" t="s">
        <v>54</v>
      </c>
    </row>
    <row r="472" spans="1:16">
      <c r="A472" s="28" t="str">
        <f t="shared" si="42"/>
        <v> BRNO 5 </v>
      </c>
      <c r="B472" s="16" t="str">
        <f t="shared" si="43"/>
        <v>I</v>
      </c>
      <c r="C472" s="28">
        <f t="shared" si="44"/>
        <v>38967.449000000001</v>
      </c>
      <c r="D472" t="str">
        <f t="shared" si="45"/>
        <v>vis</v>
      </c>
      <c r="E472">
        <f>VLOOKUP(C472,Active!C$21:E$945,3,FALSE)</f>
        <v>7803.0132310116842</v>
      </c>
      <c r="F472" s="16" t="s">
        <v>241</v>
      </c>
      <c r="G472" t="str">
        <f t="shared" si="46"/>
        <v>38967.449</v>
      </c>
      <c r="H472" s="28">
        <f t="shared" si="47"/>
        <v>7803</v>
      </c>
      <c r="I472" s="64" t="s">
        <v>1417</v>
      </c>
      <c r="J472" s="65" t="s">
        <v>1418</v>
      </c>
      <c r="K472" s="64">
        <v>7803</v>
      </c>
      <c r="L472" s="64" t="s">
        <v>290</v>
      </c>
      <c r="M472" s="65" t="s">
        <v>273</v>
      </c>
      <c r="N472" s="65"/>
      <c r="O472" s="66" t="s">
        <v>1419</v>
      </c>
      <c r="P472" s="66" t="s">
        <v>54</v>
      </c>
    </row>
    <row r="473" spans="1:16">
      <c r="A473" s="28" t="str">
        <f t="shared" si="42"/>
        <v>IBVS 298 </v>
      </c>
      <c r="B473" s="16" t="str">
        <f t="shared" si="43"/>
        <v>I</v>
      </c>
      <c r="C473" s="28">
        <f t="shared" si="44"/>
        <v>39528.942799999997</v>
      </c>
      <c r="D473" t="str">
        <f t="shared" si="45"/>
        <v>vis</v>
      </c>
      <c r="E473">
        <f>VLOOKUP(C473,Active!C$21:E$945,3,FALSE)</f>
        <v>10657.999480147788</v>
      </c>
      <c r="F473" s="16" t="s">
        <v>241</v>
      </c>
      <c r="G473" t="str">
        <f t="shared" si="46"/>
        <v>39528.9428</v>
      </c>
      <c r="H473" s="28">
        <f t="shared" si="47"/>
        <v>10658</v>
      </c>
      <c r="I473" s="64" t="s">
        <v>1420</v>
      </c>
      <c r="J473" s="65" t="s">
        <v>1421</v>
      </c>
      <c r="K473" s="64">
        <v>10658</v>
      </c>
      <c r="L473" s="64" t="s">
        <v>1367</v>
      </c>
      <c r="M473" s="65" t="s">
        <v>430</v>
      </c>
      <c r="N473" s="65" t="s">
        <v>431</v>
      </c>
      <c r="O473" s="66" t="s">
        <v>1422</v>
      </c>
      <c r="P473" s="67" t="s">
        <v>1423</v>
      </c>
    </row>
    <row r="474" spans="1:16">
      <c r="A474" s="28" t="str">
        <f t="shared" si="42"/>
        <v>IBVS 298 </v>
      </c>
      <c r="B474" s="16" t="str">
        <f t="shared" si="43"/>
        <v>I</v>
      </c>
      <c r="C474" s="28">
        <f t="shared" si="44"/>
        <v>39529.926500000001</v>
      </c>
      <c r="D474" t="str">
        <f t="shared" si="45"/>
        <v>vis</v>
      </c>
      <c r="E474">
        <f>VLOOKUP(C474,Active!C$21:E$945,3,FALSE)</f>
        <v>10663.001227225472</v>
      </c>
      <c r="F474" s="16" t="s">
        <v>241</v>
      </c>
      <c r="G474" t="str">
        <f t="shared" si="46"/>
        <v>39529.9265</v>
      </c>
      <c r="H474" s="28">
        <f t="shared" si="47"/>
        <v>10663</v>
      </c>
      <c r="I474" s="64" t="s">
        <v>1424</v>
      </c>
      <c r="J474" s="65" t="s">
        <v>1425</v>
      </c>
      <c r="K474" s="64">
        <v>10663</v>
      </c>
      <c r="L474" s="64" t="s">
        <v>1357</v>
      </c>
      <c r="M474" s="65" t="s">
        <v>430</v>
      </c>
      <c r="N474" s="65" t="s">
        <v>431</v>
      </c>
      <c r="O474" s="66" t="s">
        <v>1422</v>
      </c>
      <c r="P474" s="67" t="s">
        <v>1423</v>
      </c>
    </row>
    <row r="475" spans="1:16">
      <c r="A475" s="28" t="str">
        <f t="shared" si="42"/>
        <v> BRNO 9 </v>
      </c>
      <c r="B475" s="16" t="str">
        <f t="shared" si="43"/>
        <v>I</v>
      </c>
      <c r="C475" s="28">
        <f t="shared" si="44"/>
        <v>39906.356</v>
      </c>
      <c r="D475" t="str">
        <f t="shared" si="45"/>
        <v>vis</v>
      </c>
      <c r="E475">
        <f>VLOOKUP(C475,Active!C$21:E$945,3,FALSE)</f>
        <v>12577.004634331983</v>
      </c>
      <c r="F475" s="16" t="s">
        <v>241</v>
      </c>
      <c r="G475" t="str">
        <f t="shared" si="46"/>
        <v>39906.356</v>
      </c>
      <c r="H475" s="28">
        <f t="shared" si="47"/>
        <v>12577</v>
      </c>
      <c r="I475" s="64" t="s">
        <v>1426</v>
      </c>
      <c r="J475" s="65" t="s">
        <v>1427</v>
      </c>
      <c r="K475" s="64">
        <v>12577</v>
      </c>
      <c r="L475" s="64" t="s">
        <v>278</v>
      </c>
      <c r="M475" s="65" t="s">
        <v>273</v>
      </c>
      <c r="N475" s="65"/>
      <c r="O475" s="66" t="s">
        <v>1399</v>
      </c>
      <c r="P475" s="66" t="s">
        <v>57</v>
      </c>
    </row>
    <row r="476" spans="1:16">
      <c r="A476" s="28" t="str">
        <f t="shared" si="42"/>
        <v>IBVS 298 </v>
      </c>
      <c r="B476" s="16" t="str">
        <f t="shared" si="43"/>
        <v>I</v>
      </c>
      <c r="C476" s="28">
        <f t="shared" si="44"/>
        <v>39966.732400000001</v>
      </c>
      <c r="D476" t="str">
        <f t="shared" si="45"/>
        <v>vis</v>
      </c>
      <c r="E476">
        <f>VLOOKUP(C476,Active!C$21:E$945,3,FALSE)</f>
        <v>12883.99607710899</v>
      </c>
      <c r="F476" s="16" t="s">
        <v>241</v>
      </c>
      <c r="G476" t="str">
        <f t="shared" si="46"/>
        <v>39966.7324</v>
      </c>
      <c r="H476" s="28">
        <f t="shared" si="47"/>
        <v>12884</v>
      </c>
      <c r="I476" s="64" t="s">
        <v>1428</v>
      </c>
      <c r="J476" s="65" t="s">
        <v>1429</v>
      </c>
      <c r="K476" s="64">
        <v>12884</v>
      </c>
      <c r="L476" s="64" t="s">
        <v>1430</v>
      </c>
      <c r="M476" s="65" t="s">
        <v>430</v>
      </c>
      <c r="N476" s="65" t="s">
        <v>431</v>
      </c>
      <c r="O476" s="66" t="s">
        <v>1422</v>
      </c>
      <c r="P476" s="67" t="s">
        <v>1423</v>
      </c>
    </row>
    <row r="477" spans="1:16">
      <c r="A477" s="28" t="str">
        <f t="shared" si="42"/>
        <v>IBVS 298 </v>
      </c>
      <c r="B477" s="16" t="str">
        <f t="shared" si="43"/>
        <v>I</v>
      </c>
      <c r="C477" s="28">
        <f t="shared" si="44"/>
        <v>39972.829899999997</v>
      </c>
      <c r="D477" t="str">
        <f t="shared" si="45"/>
        <v>vis</v>
      </c>
      <c r="E477">
        <f>VLOOKUP(C477,Active!C$21:E$945,3,FALSE)</f>
        <v>12914.99958712833</v>
      </c>
      <c r="F477" s="16" t="s">
        <v>241</v>
      </c>
      <c r="G477" t="str">
        <f t="shared" si="46"/>
        <v>39972.8299</v>
      </c>
      <c r="H477" s="28">
        <f t="shared" si="47"/>
        <v>12915</v>
      </c>
      <c r="I477" s="64" t="s">
        <v>1431</v>
      </c>
      <c r="J477" s="65" t="s">
        <v>1432</v>
      </c>
      <c r="K477" s="64">
        <v>12915</v>
      </c>
      <c r="L477" s="64" t="s">
        <v>1367</v>
      </c>
      <c r="M477" s="65" t="s">
        <v>430</v>
      </c>
      <c r="N477" s="65" t="s">
        <v>431</v>
      </c>
      <c r="O477" s="66" t="s">
        <v>1422</v>
      </c>
      <c r="P477" s="67" t="s">
        <v>1423</v>
      </c>
    </row>
    <row r="478" spans="1:16">
      <c r="A478" s="28" t="str">
        <f t="shared" si="42"/>
        <v>IBVS 298 </v>
      </c>
      <c r="B478" s="16" t="str">
        <f t="shared" si="43"/>
        <v>I</v>
      </c>
      <c r="C478" s="28">
        <f t="shared" si="44"/>
        <v>39975.779699999999</v>
      </c>
      <c r="D478" t="str">
        <f t="shared" si="45"/>
        <v>vis</v>
      </c>
      <c r="E478">
        <f>VLOOKUP(C478,Active!C$21:E$945,3,FALSE)</f>
        <v>12929.998218346889</v>
      </c>
      <c r="F478" s="16" t="s">
        <v>241</v>
      </c>
      <c r="G478" t="str">
        <f t="shared" si="46"/>
        <v>39975.7797</v>
      </c>
      <c r="H478" s="28">
        <f t="shared" si="47"/>
        <v>12930</v>
      </c>
      <c r="I478" s="64" t="s">
        <v>1433</v>
      </c>
      <c r="J478" s="65" t="s">
        <v>1434</v>
      </c>
      <c r="K478" s="64">
        <v>12930</v>
      </c>
      <c r="L478" s="64" t="s">
        <v>1364</v>
      </c>
      <c r="M478" s="65" t="s">
        <v>430</v>
      </c>
      <c r="N478" s="65" t="s">
        <v>431</v>
      </c>
      <c r="O478" s="66" t="s">
        <v>1422</v>
      </c>
      <c r="P478" s="67" t="s">
        <v>1423</v>
      </c>
    </row>
    <row r="479" spans="1:16">
      <c r="A479" s="28" t="str">
        <f t="shared" si="42"/>
        <v>IBVS 298 </v>
      </c>
      <c r="B479" s="16" t="str">
        <f t="shared" si="43"/>
        <v>I</v>
      </c>
      <c r="C479" s="28">
        <f t="shared" si="44"/>
        <v>39977.746400000004</v>
      </c>
      <c r="D479" t="str">
        <f t="shared" si="45"/>
        <v>vis</v>
      </c>
      <c r="E479">
        <f>VLOOKUP(C479,Active!C$21:E$945,3,FALSE)</f>
        <v>12939.998153263694</v>
      </c>
      <c r="F479" s="16" t="s">
        <v>241</v>
      </c>
      <c r="G479" t="str">
        <f t="shared" si="46"/>
        <v>39977.7464</v>
      </c>
      <c r="H479" s="28">
        <f t="shared" si="47"/>
        <v>12940</v>
      </c>
      <c r="I479" s="64" t="s">
        <v>1435</v>
      </c>
      <c r="J479" s="65" t="s">
        <v>1436</v>
      </c>
      <c r="K479" s="64">
        <v>12940</v>
      </c>
      <c r="L479" s="64" t="s">
        <v>1364</v>
      </c>
      <c r="M479" s="65" t="s">
        <v>430</v>
      </c>
      <c r="N479" s="65" t="s">
        <v>431</v>
      </c>
      <c r="O479" s="66" t="s">
        <v>1422</v>
      </c>
      <c r="P479" s="67" t="s">
        <v>1423</v>
      </c>
    </row>
    <row r="480" spans="1:16">
      <c r="A480" s="28" t="str">
        <f t="shared" si="42"/>
        <v>IBVS 298 </v>
      </c>
      <c r="B480" s="16" t="str">
        <f t="shared" si="43"/>
        <v>I</v>
      </c>
      <c r="C480" s="28">
        <f t="shared" si="44"/>
        <v>39978.729500000001</v>
      </c>
      <c r="D480" t="str">
        <f t="shared" si="45"/>
        <v>vis</v>
      </c>
      <c r="E480">
        <f>VLOOKUP(C480,Active!C$21:E$945,3,FALSE)</f>
        <v>12944.996849565448</v>
      </c>
      <c r="F480" s="16" t="s">
        <v>241</v>
      </c>
      <c r="G480" t="str">
        <f t="shared" si="46"/>
        <v>39978.7295</v>
      </c>
      <c r="H480" s="28">
        <f t="shared" si="47"/>
        <v>12945</v>
      </c>
      <c r="I480" s="64" t="s">
        <v>1437</v>
      </c>
      <c r="J480" s="65" t="s">
        <v>1438</v>
      </c>
      <c r="K480" s="64">
        <v>12945</v>
      </c>
      <c r="L480" s="64" t="s">
        <v>1439</v>
      </c>
      <c r="M480" s="65" t="s">
        <v>430</v>
      </c>
      <c r="N480" s="65" t="s">
        <v>431</v>
      </c>
      <c r="O480" s="66" t="s">
        <v>1422</v>
      </c>
      <c r="P480" s="67" t="s">
        <v>1423</v>
      </c>
    </row>
    <row r="481" spans="1:16">
      <c r="A481" s="28" t="str">
        <f t="shared" si="42"/>
        <v>IBVS 298 </v>
      </c>
      <c r="B481" s="16" t="str">
        <f t="shared" si="43"/>
        <v>I</v>
      </c>
      <c r="C481" s="28">
        <f t="shared" si="44"/>
        <v>40004.8871</v>
      </c>
      <c r="D481" t="str">
        <f t="shared" si="45"/>
        <v>vis</v>
      </c>
      <c r="E481">
        <f>VLOOKUP(C481,Active!C$21:E$945,3,FALSE)</f>
        <v>13077.998475425609</v>
      </c>
      <c r="F481" s="16" t="s">
        <v>241</v>
      </c>
      <c r="G481" t="str">
        <f t="shared" si="46"/>
        <v>40004.8871</v>
      </c>
      <c r="H481" s="28">
        <f t="shared" si="47"/>
        <v>13078</v>
      </c>
      <c r="I481" s="64" t="s">
        <v>1440</v>
      </c>
      <c r="J481" s="65" t="s">
        <v>1441</v>
      </c>
      <c r="K481" s="64">
        <v>13078</v>
      </c>
      <c r="L481" s="64" t="s">
        <v>1222</v>
      </c>
      <c r="M481" s="65" t="s">
        <v>430</v>
      </c>
      <c r="N481" s="65" t="s">
        <v>431</v>
      </c>
      <c r="O481" s="66" t="s">
        <v>1422</v>
      </c>
      <c r="P481" s="67" t="s">
        <v>1423</v>
      </c>
    </row>
    <row r="482" spans="1:16">
      <c r="A482" s="28" t="str">
        <f t="shared" si="42"/>
        <v>IBVS 298 </v>
      </c>
      <c r="B482" s="16" t="str">
        <f t="shared" si="43"/>
        <v>I</v>
      </c>
      <c r="C482" s="28">
        <f t="shared" si="44"/>
        <v>40026.717400000001</v>
      </c>
      <c r="D482" t="str">
        <f t="shared" si="45"/>
        <v>vis</v>
      </c>
      <c r="E482">
        <f>VLOOKUP(C482,Active!C$21:E$945,3,FALSE)</f>
        <v>13188.99739707803</v>
      </c>
      <c r="F482" s="16" t="s">
        <v>241</v>
      </c>
      <c r="G482" t="str">
        <f t="shared" si="46"/>
        <v>40026.7174</v>
      </c>
      <c r="H482" s="28">
        <f t="shared" si="47"/>
        <v>13189</v>
      </c>
      <c r="I482" s="64" t="s">
        <v>1442</v>
      </c>
      <c r="J482" s="65" t="s">
        <v>1443</v>
      </c>
      <c r="K482" s="64">
        <v>13189</v>
      </c>
      <c r="L482" s="64" t="s">
        <v>1227</v>
      </c>
      <c r="M482" s="65" t="s">
        <v>430</v>
      </c>
      <c r="N482" s="65" t="s">
        <v>431</v>
      </c>
      <c r="O482" s="66" t="s">
        <v>1422</v>
      </c>
      <c r="P482" s="67" t="s">
        <v>1423</v>
      </c>
    </row>
    <row r="483" spans="1:16">
      <c r="A483" s="28" t="str">
        <f t="shared" si="42"/>
        <v>IBVS 298 </v>
      </c>
      <c r="B483" s="16" t="str">
        <f t="shared" si="43"/>
        <v>I</v>
      </c>
      <c r="C483" s="28">
        <f t="shared" si="44"/>
        <v>40028.881000000001</v>
      </c>
      <c r="D483" t="str">
        <f t="shared" si="45"/>
        <v>vis</v>
      </c>
      <c r="E483">
        <f>VLOOKUP(C483,Active!C$21:E$945,3,FALSE)</f>
        <v>13199.998494950582</v>
      </c>
      <c r="F483" s="16" t="s">
        <v>241</v>
      </c>
      <c r="G483" t="str">
        <f t="shared" si="46"/>
        <v>40028.8810</v>
      </c>
      <c r="H483" s="28">
        <f t="shared" si="47"/>
        <v>13200</v>
      </c>
      <c r="I483" s="64" t="s">
        <v>1444</v>
      </c>
      <c r="J483" s="65" t="s">
        <v>1445</v>
      </c>
      <c r="K483" s="64">
        <v>13200</v>
      </c>
      <c r="L483" s="64" t="s">
        <v>1222</v>
      </c>
      <c r="M483" s="65" t="s">
        <v>430</v>
      </c>
      <c r="N483" s="65" t="s">
        <v>431</v>
      </c>
      <c r="O483" s="66" t="s">
        <v>1422</v>
      </c>
      <c r="P483" s="67" t="s">
        <v>1423</v>
      </c>
    </row>
    <row r="484" spans="1:16">
      <c r="A484" s="28" t="str">
        <f t="shared" si="42"/>
        <v>IBVS 394 </v>
      </c>
      <c r="B484" s="16" t="str">
        <f t="shared" si="43"/>
        <v>I</v>
      </c>
      <c r="C484" s="28">
        <f t="shared" si="44"/>
        <v>40112.269</v>
      </c>
      <c r="D484" t="str">
        <f t="shared" si="45"/>
        <v>vis</v>
      </c>
      <c r="E484">
        <f>VLOOKUP(C484,Active!C$21:E$945,3,FALSE)</f>
        <v>13623.995328651969</v>
      </c>
      <c r="F484" s="16" t="s">
        <v>241</v>
      </c>
      <c r="G484" t="str">
        <f t="shared" si="46"/>
        <v>40112.269</v>
      </c>
      <c r="H484" s="28">
        <f t="shared" si="47"/>
        <v>13624</v>
      </c>
      <c r="I484" s="64" t="s">
        <v>1446</v>
      </c>
      <c r="J484" s="65" t="s">
        <v>1447</v>
      </c>
      <c r="K484" s="64">
        <v>13624</v>
      </c>
      <c r="L484" s="64" t="s">
        <v>322</v>
      </c>
      <c r="M484" s="65" t="s">
        <v>273</v>
      </c>
      <c r="N484" s="65"/>
      <c r="O484" s="66" t="s">
        <v>1448</v>
      </c>
      <c r="P484" s="67" t="s">
        <v>1449</v>
      </c>
    </row>
    <row r="485" spans="1:16">
      <c r="A485" s="28" t="str">
        <f t="shared" si="42"/>
        <v>IBVS 394 </v>
      </c>
      <c r="B485" s="16" t="str">
        <f t="shared" si="43"/>
        <v>I</v>
      </c>
      <c r="C485" s="28">
        <f t="shared" si="44"/>
        <v>40114.256000000001</v>
      </c>
      <c r="D485" t="str">
        <f t="shared" si="45"/>
        <v>vis</v>
      </c>
      <c r="E485">
        <f>VLOOKUP(C485,Active!C$21:E$945,3,FALSE)</f>
        <v>13634.09848148649</v>
      </c>
      <c r="F485" s="16" t="s">
        <v>241</v>
      </c>
      <c r="G485" t="str">
        <f t="shared" si="46"/>
        <v>40114.256</v>
      </c>
      <c r="H485" s="28">
        <f t="shared" si="47"/>
        <v>13634</v>
      </c>
      <c r="I485" s="64" t="s">
        <v>1450</v>
      </c>
      <c r="J485" s="65" t="s">
        <v>1451</v>
      </c>
      <c r="K485" s="64">
        <v>13634</v>
      </c>
      <c r="L485" s="64" t="s">
        <v>1452</v>
      </c>
      <c r="M485" s="65" t="s">
        <v>273</v>
      </c>
      <c r="N485" s="65"/>
      <c r="O485" s="66" t="s">
        <v>1448</v>
      </c>
      <c r="P485" s="67" t="s">
        <v>1449</v>
      </c>
    </row>
    <row r="486" spans="1:16">
      <c r="A486" s="28" t="str">
        <f t="shared" si="42"/>
        <v>IBVS 394 </v>
      </c>
      <c r="B486" s="16" t="str">
        <f t="shared" si="43"/>
        <v>I</v>
      </c>
      <c r="C486" s="28">
        <f t="shared" si="44"/>
        <v>40123.281999999999</v>
      </c>
      <c r="D486" t="str">
        <f t="shared" si="45"/>
        <v>vis</v>
      </c>
      <c r="E486">
        <f>VLOOKUP(C486,Active!C$21:E$945,3,FALSE)</f>
        <v>13679.992320180163</v>
      </c>
      <c r="F486" s="16" t="s">
        <v>241</v>
      </c>
      <c r="G486" t="str">
        <f t="shared" si="46"/>
        <v>40123.282</v>
      </c>
      <c r="H486" s="28">
        <f t="shared" si="47"/>
        <v>13680</v>
      </c>
      <c r="I486" s="64" t="s">
        <v>1453</v>
      </c>
      <c r="J486" s="65" t="s">
        <v>1454</v>
      </c>
      <c r="K486" s="64">
        <v>13680</v>
      </c>
      <c r="L486" s="64" t="s">
        <v>272</v>
      </c>
      <c r="M486" s="65" t="s">
        <v>273</v>
      </c>
      <c r="N486" s="65"/>
      <c r="O486" s="66" t="s">
        <v>1448</v>
      </c>
      <c r="P486" s="67" t="s">
        <v>1449</v>
      </c>
    </row>
    <row r="487" spans="1:16">
      <c r="A487" s="28" t="str">
        <f t="shared" si="42"/>
        <v>IBVS 394 </v>
      </c>
      <c r="B487" s="16" t="str">
        <f t="shared" si="43"/>
        <v>I</v>
      </c>
      <c r="C487" s="28">
        <f t="shared" si="44"/>
        <v>40151.211000000003</v>
      </c>
      <c r="D487" t="str">
        <f t="shared" si="45"/>
        <v>vis</v>
      </c>
      <c r="E487">
        <f>VLOOKUP(C487,Active!C$21:E$945,3,FALSE)</f>
        <v>13822.000853403741</v>
      </c>
      <c r="F487" s="16" t="s">
        <v>241</v>
      </c>
      <c r="G487" t="str">
        <f t="shared" si="46"/>
        <v>40151.211</v>
      </c>
      <c r="H487" s="28">
        <f t="shared" si="47"/>
        <v>13822</v>
      </c>
      <c r="I487" s="64" t="s">
        <v>1455</v>
      </c>
      <c r="J487" s="65" t="s">
        <v>1456</v>
      </c>
      <c r="K487" s="64">
        <v>13822</v>
      </c>
      <c r="L487" s="64" t="s">
        <v>262</v>
      </c>
      <c r="M487" s="65" t="s">
        <v>273</v>
      </c>
      <c r="N487" s="65"/>
      <c r="O487" s="66" t="s">
        <v>1448</v>
      </c>
      <c r="P487" s="67" t="s">
        <v>1449</v>
      </c>
    </row>
    <row r="488" spans="1:16">
      <c r="A488" s="28" t="str">
        <f t="shared" si="42"/>
        <v>IBVS 394 </v>
      </c>
      <c r="B488" s="16" t="str">
        <f t="shared" si="43"/>
        <v>I</v>
      </c>
      <c r="C488" s="28">
        <f t="shared" si="44"/>
        <v>40152.195</v>
      </c>
      <c r="D488" t="str">
        <f t="shared" si="45"/>
        <v>vis</v>
      </c>
      <c r="E488">
        <f>VLOOKUP(C488,Active!C$21:E$945,3,FALSE)</f>
        <v>13827.004125869333</v>
      </c>
      <c r="F488" s="16" t="s">
        <v>241</v>
      </c>
      <c r="G488" t="str">
        <f t="shared" si="46"/>
        <v>40152.195</v>
      </c>
      <c r="H488" s="28">
        <f t="shared" si="47"/>
        <v>13827</v>
      </c>
      <c r="I488" s="64" t="s">
        <v>1457</v>
      </c>
      <c r="J488" s="65" t="s">
        <v>1458</v>
      </c>
      <c r="K488" s="64">
        <v>13827</v>
      </c>
      <c r="L488" s="64" t="s">
        <v>278</v>
      </c>
      <c r="M488" s="65" t="s">
        <v>273</v>
      </c>
      <c r="N488" s="65"/>
      <c r="O488" s="66" t="s">
        <v>1448</v>
      </c>
      <c r="P488" s="67" t="s">
        <v>1449</v>
      </c>
    </row>
    <row r="489" spans="1:16">
      <c r="A489" s="28" t="str">
        <f t="shared" si="42"/>
        <v>IBVS 394 </v>
      </c>
      <c r="B489" s="16" t="str">
        <f t="shared" si="43"/>
        <v>I</v>
      </c>
      <c r="C489" s="28">
        <f t="shared" si="44"/>
        <v>40153.177000000003</v>
      </c>
      <c r="D489" t="str">
        <f t="shared" si="45"/>
        <v>vis</v>
      </c>
      <c r="E489">
        <f>VLOOKUP(C489,Active!C$21:E$945,3,FALSE)</f>
        <v>13831.997229081981</v>
      </c>
      <c r="F489" s="16" t="s">
        <v>241</v>
      </c>
      <c r="G489" t="str">
        <f t="shared" si="46"/>
        <v>40153.177</v>
      </c>
      <c r="H489" s="28">
        <f t="shared" si="47"/>
        <v>13832</v>
      </c>
      <c r="I489" s="64" t="s">
        <v>1459</v>
      </c>
      <c r="J489" s="65" t="s">
        <v>1460</v>
      </c>
      <c r="K489" s="64">
        <v>13832</v>
      </c>
      <c r="L489" s="64" t="s">
        <v>322</v>
      </c>
      <c r="M489" s="65" t="s">
        <v>273</v>
      </c>
      <c r="N489" s="65"/>
      <c r="O489" s="66" t="s">
        <v>1448</v>
      </c>
      <c r="P489" s="67" t="s">
        <v>1449</v>
      </c>
    </row>
    <row r="490" spans="1:16">
      <c r="A490" s="28" t="str">
        <f t="shared" si="42"/>
        <v> BRNO 9 </v>
      </c>
      <c r="B490" s="16" t="str">
        <f t="shared" si="43"/>
        <v>I</v>
      </c>
      <c r="C490" s="28">
        <f t="shared" si="44"/>
        <v>40447.396999999997</v>
      </c>
      <c r="D490" t="str">
        <f t="shared" si="45"/>
        <v>vis</v>
      </c>
      <c r="E490">
        <f>VLOOKUP(C490,Active!C$21:E$945,3,FALSE)</f>
        <v>15327.996034804879</v>
      </c>
      <c r="F490" s="16" t="s">
        <v>241</v>
      </c>
      <c r="G490" t="str">
        <f t="shared" si="46"/>
        <v>40447.397</v>
      </c>
      <c r="H490" s="28">
        <f t="shared" si="47"/>
        <v>15328</v>
      </c>
      <c r="I490" s="64" t="s">
        <v>1461</v>
      </c>
      <c r="J490" s="65" t="s">
        <v>1462</v>
      </c>
      <c r="K490" s="64">
        <v>15328</v>
      </c>
      <c r="L490" s="64" t="s">
        <v>322</v>
      </c>
      <c r="M490" s="65" t="s">
        <v>273</v>
      </c>
      <c r="N490" s="65"/>
      <c r="O490" s="66" t="s">
        <v>1463</v>
      </c>
      <c r="P490" s="66" t="s">
        <v>57</v>
      </c>
    </row>
    <row r="491" spans="1:16">
      <c r="A491" s="28" t="str">
        <f t="shared" si="42"/>
        <v> BRNO 9 </v>
      </c>
      <c r="B491" s="16" t="str">
        <f t="shared" si="43"/>
        <v>I</v>
      </c>
      <c r="C491" s="28">
        <f t="shared" si="44"/>
        <v>40447.398000000001</v>
      </c>
      <c r="D491" t="str">
        <f t="shared" si="45"/>
        <v>vis</v>
      </c>
      <c r="E491">
        <f>VLOOKUP(C491,Active!C$21:E$945,3,FALSE)</f>
        <v>15328.001119431388</v>
      </c>
      <c r="F491" s="16" t="s">
        <v>241</v>
      </c>
      <c r="G491" t="str">
        <f t="shared" si="46"/>
        <v>40447.398</v>
      </c>
      <c r="H491" s="28">
        <f t="shared" si="47"/>
        <v>15328</v>
      </c>
      <c r="I491" s="64" t="s">
        <v>1464</v>
      </c>
      <c r="J491" s="65" t="s">
        <v>1465</v>
      </c>
      <c r="K491" s="64">
        <v>15328</v>
      </c>
      <c r="L491" s="64" t="s">
        <v>262</v>
      </c>
      <c r="M491" s="65" t="s">
        <v>273</v>
      </c>
      <c r="N491" s="65"/>
      <c r="O491" s="66" t="s">
        <v>1399</v>
      </c>
      <c r="P491" s="66" t="s">
        <v>57</v>
      </c>
    </row>
    <row r="492" spans="1:16">
      <c r="A492" s="28" t="str">
        <f t="shared" si="42"/>
        <v> BRNO 9 </v>
      </c>
      <c r="B492" s="16" t="str">
        <f t="shared" si="43"/>
        <v>I</v>
      </c>
      <c r="C492" s="28">
        <f t="shared" si="44"/>
        <v>40447.398999999998</v>
      </c>
      <c r="D492" t="str">
        <f t="shared" si="45"/>
        <v>vis</v>
      </c>
      <c r="E492">
        <f>VLOOKUP(C492,Active!C$21:E$945,3,FALSE)</f>
        <v>15328.006204057861</v>
      </c>
      <c r="F492" s="16" t="s">
        <v>241</v>
      </c>
      <c r="G492" t="str">
        <f t="shared" si="46"/>
        <v>40447.399</v>
      </c>
      <c r="H492" s="28">
        <f t="shared" si="47"/>
        <v>15328</v>
      </c>
      <c r="I492" s="64" t="s">
        <v>1466</v>
      </c>
      <c r="J492" s="65" t="s">
        <v>1467</v>
      </c>
      <c r="K492" s="64">
        <v>15328</v>
      </c>
      <c r="L492" s="64" t="s">
        <v>278</v>
      </c>
      <c r="M492" s="65" t="s">
        <v>273</v>
      </c>
      <c r="N492" s="65"/>
      <c r="O492" s="66" t="s">
        <v>1468</v>
      </c>
      <c r="P492" s="66" t="s">
        <v>57</v>
      </c>
    </row>
    <row r="493" spans="1:16">
      <c r="A493" s="28" t="str">
        <f t="shared" si="42"/>
        <v>IBVS 501 </v>
      </c>
      <c r="B493" s="16" t="str">
        <f t="shared" si="43"/>
        <v>I</v>
      </c>
      <c r="C493" s="28">
        <f t="shared" si="44"/>
        <v>40777.411999999997</v>
      </c>
      <c r="D493" t="str">
        <f t="shared" si="45"/>
        <v>vis</v>
      </c>
      <c r="E493">
        <f>VLOOKUP(C493,Active!C$21:E$945,3,FALSE)</f>
        <v>17005.999045717297</v>
      </c>
      <c r="F493" s="16" t="s">
        <v>241</v>
      </c>
      <c r="G493" t="str">
        <f t="shared" si="46"/>
        <v>40777.412</v>
      </c>
      <c r="H493" s="28">
        <f t="shared" si="47"/>
        <v>17006</v>
      </c>
      <c r="I493" s="64" t="s">
        <v>1469</v>
      </c>
      <c r="J493" s="65" t="s">
        <v>1470</v>
      </c>
      <c r="K493" s="64">
        <v>17006</v>
      </c>
      <c r="L493" s="64" t="s">
        <v>310</v>
      </c>
      <c r="M493" s="65" t="s">
        <v>273</v>
      </c>
      <c r="N493" s="65"/>
      <c r="O493" s="66" t="s">
        <v>1448</v>
      </c>
      <c r="P493" s="67" t="s">
        <v>1471</v>
      </c>
    </row>
    <row r="494" spans="1:16">
      <c r="A494" s="28" t="str">
        <f t="shared" si="42"/>
        <v>IBVS 501 </v>
      </c>
      <c r="B494" s="16" t="str">
        <f t="shared" si="43"/>
        <v>I</v>
      </c>
      <c r="C494" s="28">
        <f t="shared" si="44"/>
        <v>40779.377999999997</v>
      </c>
      <c r="D494" t="str">
        <f t="shared" si="45"/>
        <v>vis</v>
      </c>
      <c r="E494">
        <f>VLOOKUP(C494,Active!C$21:E$945,3,FALSE)</f>
        <v>17015.995421395539</v>
      </c>
      <c r="F494" s="16" t="s">
        <v>241</v>
      </c>
      <c r="G494" t="str">
        <f t="shared" si="46"/>
        <v>40779.378</v>
      </c>
      <c r="H494" s="28">
        <f t="shared" si="47"/>
        <v>17016</v>
      </c>
      <c r="I494" s="64" t="s">
        <v>1472</v>
      </c>
      <c r="J494" s="65" t="s">
        <v>1473</v>
      </c>
      <c r="K494" s="64">
        <v>17016</v>
      </c>
      <c r="L494" s="64" t="s">
        <v>322</v>
      </c>
      <c r="M494" s="65" t="s">
        <v>273</v>
      </c>
      <c r="N494" s="65"/>
      <c r="O494" s="66" t="s">
        <v>1448</v>
      </c>
      <c r="P494" s="67" t="s">
        <v>1471</v>
      </c>
    </row>
    <row r="495" spans="1:16">
      <c r="A495" s="28" t="str">
        <f t="shared" si="42"/>
        <v> BRNO 12 </v>
      </c>
      <c r="B495" s="16" t="str">
        <f t="shared" si="43"/>
        <v>I</v>
      </c>
      <c r="C495" s="28">
        <f t="shared" si="44"/>
        <v>40826.394</v>
      </c>
      <c r="D495" t="str">
        <f t="shared" si="45"/>
        <v>vis</v>
      </c>
      <c r="E495">
        <f>VLOOKUP(C495,Active!C$21:E$945,3,FALSE)</f>
        <v>17255.054220423048</v>
      </c>
      <c r="F495" s="16" t="s">
        <v>241</v>
      </c>
      <c r="G495" t="str">
        <f t="shared" si="46"/>
        <v>40826.394</v>
      </c>
      <c r="H495" s="28">
        <f t="shared" si="47"/>
        <v>17255</v>
      </c>
      <c r="I495" s="64" t="s">
        <v>1474</v>
      </c>
      <c r="J495" s="65" t="s">
        <v>1475</v>
      </c>
      <c r="K495" s="64">
        <v>17255</v>
      </c>
      <c r="L495" s="64" t="s">
        <v>1476</v>
      </c>
      <c r="M495" s="65" t="s">
        <v>273</v>
      </c>
      <c r="N495" s="65"/>
      <c r="O495" s="66" t="s">
        <v>1399</v>
      </c>
      <c r="P495" s="66" t="s">
        <v>61</v>
      </c>
    </row>
    <row r="496" spans="1:16">
      <c r="A496" s="28" t="str">
        <f t="shared" si="42"/>
        <v> BRNO 12 </v>
      </c>
      <c r="B496" s="16" t="str">
        <f t="shared" si="43"/>
        <v>I</v>
      </c>
      <c r="C496" s="28">
        <f t="shared" si="44"/>
        <v>40826.394999999997</v>
      </c>
      <c r="D496" t="str">
        <f t="shared" si="45"/>
        <v>vis</v>
      </c>
      <c r="E496">
        <f>VLOOKUP(C496,Active!C$21:E$945,3,FALSE)</f>
        <v>17255.059305049523</v>
      </c>
      <c r="F496" s="16" t="s">
        <v>241</v>
      </c>
      <c r="G496" t="str">
        <f t="shared" si="46"/>
        <v>40826.395</v>
      </c>
      <c r="H496" s="28">
        <f t="shared" si="47"/>
        <v>17255</v>
      </c>
      <c r="I496" s="64" t="s">
        <v>1477</v>
      </c>
      <c r="J496" s="65" t="s">
        <v>1478</v>
      </c>
      <c r="K496" s="64">
        <v>17255</v>
      </c>
      <c r="L496" s="64" t="s">
        <v>1479</v>
      </c>
      <c r="M496" s="65" t="s">
        <v>273</v>
      </c>
      <c r="N496" s="65"/>
      <c r="O496" s="66" t="s">
        <v>1480</v>
      </c>
      <c r="P496" s="66" t="s">
        <v>61</v>
      </c>
    </row>
    <row r="497" spans="1:16">
      <c r="A497" s="28" t="str">
        <f t="shared" si="42"/>
        <v> BRNO 12 </v>
      </c>
      <c r="B497" s="16" t="str">
        <f t="shared" si="43"/>
        <v>I</v>
      </c>
      <c r="C497" s="28">
        <f t="shared" si="44"/>
        <v>40826.396000000001</v>
      </c>
      <c r="D497" t="str">
        <f t="shared" si="45"/>
        <v>vis</v>
      </c>
      <c r="E497">
        <f>VLOOKUP(C497,Active!C$21:E$945,3,FALSE)</f>
        <v>17255.06438967603</v>
      </c>
      <c r="F497" s="16" t="s">
        <v>241</v>
      </c>
      <c r="G497" t="str">
        <f t="shared" si="46"/>
        <v>40826.396</v>
      </c>
      <c r="H497" s="28">
        <f t="shared" si="47"/>
        <v>17255</v>
      </c>
      <c r="I497" s="64" t="s">
        <v>1481</v>
      </c>
      <c r="J497" s="65" t="s">
        <v>1482</v>
      </c>
      <c r="K497" s="64">
        <v>17255</v>
      </c>
      <c r="L497" s="64" t="s">
        <v>1483</v>
      </c>
      <c r="M497" s="65" t="s">
        <v>273</v>
      </c>
      <c r="N497" s="65"/>
      <c r="O497" s="66" t="s">
        <v>1484</v>
      </c>
      <c r="P497" s="66" t="s">
        <v>61</v>
      </c>
    </row>
    <row r="498" spans="1:16">
      <c r="A498" s="28" t="str">
        <f t="shared" si="42"/>
        <v> BRNO 12 </v>
      </c>
      <c r="B498" s="16" t="str">
        <f t="shared" si="43"/>
        <v>I</v>
      </c>
      <c r="C498" s="28">
        <f t="shared" si="44"/>
        <v>40826.396999999997</v>
      </c>
      <c r="D498" t="str">
        <f t="shared" si="45"/>
        <v>vis</v>
      </c>
      <c r="E498">
        <f>VLOOKUP(C498,Active!C$21:E$945,3,FALSE)</f>
        <v>17255.069474302501</v>
      </c>
      <c r="F498" s="16" t="s">
        <v>241</v>
      </c>
      <c r="G498" t="str">
        <f t="shared" si="46"/>
        <v>40826.397</v>
      </c>
      <c r="H498" s="28">
        <f t="shared" si="47"/>
        <v>17255</v>
      </c>
      <c r="I498" s="64" t="s">
        <v>1485</v>
      </c>
      <c r="J498" s="65" t="s">
        <v>1486</v>
      </c>
      <c r="K498" s="64">
        <v>17255</v>
      </c>
      <c r="L498" s="64" t="s">
        <v>1487</v>
      </c>
      <c r="M498" s="65" t="s">
        <v>273</v>
      </c>
      <c r="N498" s="65"/>
      <c r="O498" s="66" t="s">
        <v>1419</v>
      </c>
      <c r="P498" s="66" t="s">
        <v>61</v>
      </c>
    </row>
    <row r="499" spans="1:16">
      <c r="A499" s="28" t="str">
        <f t="shared" si="42"/>
        <v> APJ 190.637 </v>
      </c>
      <c r="B499" s="16" t="str">
        <f t="shared" si="43"/>
        <v>I</v>
      </c>
      <c r="C499" s="28">
        <f t="shared" si="44"/>
        <v>40978.999499999998</v>
      </c>
      <c r="D499" t="str">
        <f t="shared" si="45"/>
        <v>vis</v>
      </c>
      <c r="E499">
        <f>VLOOKUP(C499,Active!C$21:E$945,3,FALSE)</f>
        <v>18030.99618815722</v>
      </c>
      <c r="F499" s="16" t="s">
        <v>241</v>
      </c>
      <c r="G499" t="str">
        <f t="shared" si="46"/>
        <v>40978.9995</v>
      </c>
      <c r="H499" s="28">
        <f t="shared" si="47"/>
        <v>18031</v>
      </c>
      <c r="I499" s="64" t="s">
        <v>1488</v>
      </c>
      <c r="J499" s="65" t="s">
        <v>1489</v>
      </c>
      <c r="K499" s="64">
        <v>18031</v>
      </c>
      <c r="L499" s="64" t="s">
        <v>1231</v>
      </c>
      <c r="M499" s="65" t="s">
        <v>430</v>
      </c>
      <c r="N499" s="65" t="s">
        <v>431</v>
      </c>
      <c r="O499" s="66" t="s">
        <v>1490</v>
      </c>
      <c r="P499" s="66" t="s">
        <v>62</v>
      </c>
    </row>
    <row r="500" spans="1:16">
      <c r="A500" s="28" t="str">
        <f t="shared" si="42"/>
        <v> APJ 190.637 </v>
      </c>
      <c r="B500" s="16" t="str">
        <f t="shared" si="43"/>
        <v>I</v>
      </c>
      <c r="C500" s="28">
        <f t="shared" si="44"/>
        <v>41032.887699999999</v>
      </c>
      <c r="D500" t="str">
        <f t="shared" si="45"/>
        <v>vis</v>
      </c>
      <c r="E500">
        <f>VLOOKUP(C500,Active!C$21:E$945,3,FALSE)</f>
        <v>18304.997557345447</v>
      </c>
      <c r="F500" s="16" t="s">
        <v>241</v>
      </c>
      <c r="G500" t="str">
        <f t="shared" si="46"/>
        <v>41032.8877</v>
      </c>
      <c r="H500" s="28">
        <f t="shared" si="47"/>
        <v>18305</v>
      </c>
      <c r="I500" s="64" t="s">
        <v>1491</v>
      </c>
      <c r="J500" s="65" t="s">
        <v>1492</v>
      </c>
      <c r="K500" s="64">
        <v>18305</v>
      </c>
      <c r="L500" s="64" t="s">
        <v>1227</v>
      </c>
      <c r="M500" s="65" t="s">
        <v>430</v>
      </c>
      <c r="N500" s="65" t="s">
        <v>431</v>
      </c>
      <c r="O500" s="66" t="s">
        <v>1490</v>
      </c>
      <c r="P500" s="66" t="s">
        <v>62</v>
      </c>
    </row>
    <row r="501" spans="1:16">
      <c r="A501" s="28" t="str">
        <f t="shared" si="42"/>
        <v> APJ 190.637 </v>
      </c>
      <c r="B501" s="16" t="str">
        <f t="shared" si="43"/>
        <v>I</v>
      </c>
      <c r="C501" s="28">
        <f t="shared" si="44"/>
        <v>41033.871099999997</v>
      </c>
      <c r="D501" t="str">
        <f t="shared" si="45"/>
        <v>vis</v>
      </c>
      <c r="E501">
        <f>VLOOKUP(C501,Active!C$21:E$945,3,FALSE)</f>
        <v>18309.997779035148</v>
      </c>
      <c r="F501" s="16" t="s">
        <v>241</v>
      </c>
      <c r="G501" t="str">
        <f t="shared" si="46"/>
        <v>41033.8711</v>
      </c>
      <c r="H501" s="28">
        <f t="shared" si="47"/>
        <v>18310</v>
      </c>
      <c r="I501" s="64" t="s">
        <v>1493</v>
      </c>
      <c r="J501" s="65" t="s">
        <v>1494</v>
      </c>
      <c r="K501" s="64">
        <v>18310</v>
      </c>
      <c r="L501" s="64" t="s">
        <v>1364</v>
      </c>
      <c r="M501" s="65" t="s">
        <v>430</v>
      </c>
      <c r="N501" s="65" t="s">
        <v>431</v>
      </c>
      <c r="O501" s="66" t="s">
        <v>1490</v>
      </c>
      <c r="P501" s="66" t="s">
        <v>62</v>
      </c>
    </row>
    <row r="502" spans="1:16">
      <c r="A502" s="28" t="str">
        <f t="shared" si="42"/>
        <v> APJ 190.637 </v>
      </c>
      <c r="B502" s="16" t="str">
        <f t="shared" si="43"/>
        <v>I</v>
      </c>
      <c r="C502" s="28">
        <f t="shared" si="44"/>
        <v>41034.854299999999</v>
      </c>
      <c r="D502" t="str">
        <f t="shared" si="45"/>
        <v>vis</v>
      </c>
      <c r="E502">
        <f>VLOOKUP(C502,Active!C$21:E$945,3,FALSE)</f>
        <v>18314.996983799578</v>
      </c>
      <c r="F502" s="16" t="s">
        <v>241</v>
      </c>
      <c r="G502" t="str">
        <f t="shared" si="46"/>
        <v>41034.8543</v>
      </c>
      <c r="H502" s="28">
        <f t="shared" si="47"/>
        <v>18315</v>
      </c>
      <c r="I502" s="64" t="s">
        <v>1495</v>
      </c>
      <c r="J502" s="65" t="s">
        <v>1496</v>
      </c>
      <c r="K502" s="64">
        <v>18315</v>
      </c>
      <c r="L502" s="64" t="s">
        <v>1439</v>
      </c>
      <c r="M502" s="65" t="s">
        <v>430</v>
      </c>
      <c r="N502" s="65" t="s">
        <v>431</v>
      </c>
      <c r="O502" s="66" t="s">
        <v>1490</v>
      </c>
      <c r="P502" s="66" t="s">
        <v>62</v>
      </c>
    </row>
    <row r="503" spans="1:16">
      <c r="A503" s="28" t="str">
        <f t="shared" si="42"/>
        <v> APJ 190.637 </v>
      </c>
      <c r="B503" s="16" t="str">
        <f t="shared" si="43"/>
        <v>I</v>
      </c>
      <c r="C503" s="28">
        <f t="shared" si="44"/>
        <v>41038.786500000002</v>
      </c>
      <c r="D503" t="str">
        <f t="shared" si="45"/>
        <v>vis</v>
      </c>
      <c r="E503">
        <f>VLOOKUP(C503,Active!C$21:E$945,3,FALSE)</f>
        <v>18334.990752081365</v>
      </c>
      <c r="F503" s="16" t="s">
        <v>241</v>
      </c>
      <c r="G503" t="str">
        <f t="shared" si="46"/>
        <v>41038.7865</v>
      </c>
      <c r="H503" s="28">
        <f t="shared" si="47"/>
        <v>18335</v>
      </c>
      <c r="I503" s="64" t="s">
        <v>1497</v>
      </c>
      <c r="J503" s="65" t="s">
        <v>1498</v>
      </c>
      <c r="K503" s="64">
        <v>18335</v>
      </c>
      <c r="L503" s="64" t="s">
        <v>1239</v>
      </c>
      <c r="M503" s="65" t="s">
        <v>430</v>
      </c>
      <c r="N503" s="65" t="s">
        <v>431</v>
      </c>
      <c r="O503" s="66" t="s">
        <v>1490</v>
      </c>
      <c r="P503" s="66" t="s">
        <v>62</v>
      </c>
    </row>
    <row r="504" spans="1:16">
      <c r="A504" s="28" t="str">
        <f t="shared" si="42"/>
        <v> BRNO 14 </v>
      </c>
      <c r="B504" s="16" t="str">
        <f t="shared" si="43"/>
        <v>I</v>
      </c>
      <c r="C504" s="28">
        <f t="shared" si="44"/>
        <v>41119.425999999999</v>
      </c>
      <c r="D504" t="str">
        <f t="shared" si="45"/>
        <v>vis</v>
      </c>
      <c r="E504">
        <f>VLOOKUP(C504,Active!C$21:E$945,3,FALSE)</f>
        <v>18745.012489876521</v>
      </c>
      <c r="F504" s="16" t="s">
        <v>241</v>
      </c>
      <c r="G504" t="str">
        <f t="shared" si="46"/>
        <v>41119.4260</v>
      </c>
      <c r="H504" s="28">
        <f t="shared" si="47"/>
        <v>18745</v>
      </c>
      <c r="I504" s="64" t="s">
        <v>1499</v>
      </c>
      <c r="J504" s="65" t="s">
        <v>1500</v>
      </c>
      <c r="K504" s="64">
        <v>18745</v>
      </c>
      <c r="L504" s="64" t="s">
        <v>1501</v>
      </c>
      <c r="M504" s="65" t="s">
        <v>273</v>
      </c>
      <c r="N504" s="65"/>
      <c r="O504" s="66" t="s">
        <v>1502</v>
      </c>
      <c r="P504" s="66" t="s">
        <v>63</v>
      </c>
    </row>
    <row r="505" spans="1:16">
      <c r="A505" s="28" t="str">
        <f t="shared" si="42"/>
        <v> BRNO 14 </v>
      </c>
      <c r="B505" s="16" t="str">
        <f t="shared" si="43"/>
        <v>I</v>
      </c>
      <c r="C505" s="28">
        <f t="shared" si="44"/>
        <v>41119.427100000001</v>
      </c>
      <c r="D505" t="str">
        <f t="shared" si="45"/>
        <v>vis</v>
      </c>
      <c r="E505">
        <f>VLOOKUP(C505,Active!C$21:E$945,3,FALSE)</f>
        <v>18745.018082965667</v>
      </c>
      <c r="F505" s="16" t="s">
        <v>241</v>
      </c>
      <c r="G505" t="str">
        <f t="shared" si="46"/>
        <v>41119.4271</v>
      </c>
      <c r="H505" s="28">
        <f t="shared" si="47"/>
        <v>18745</v>
      </c>
      <c r="I505" s="64" t="s">
        <v>1503</v>
      </c>
      <c r="J505" s="65" t="s">
        <v>1504</v>
      </c>
      <c r="K505" s="64">
        <v>18745</v>
      </c>
      <c r="L505" s="64" t="s">
        <v>1505</v>
      </c>
      <c r="M505" s="65" t="s">
        <v>273</v>
      </c>
      <c r="N505" s="65"/>
      <c r="O505" s="66" t="s">
        <v>1506</v>
      </c>
      <c r="P505" s="66" t="s">
        <v>63</v>
      </c>
    </row>
    <row r="506" spans="1:16">
      <c r="A506" s="28" t="str">
        <f t="shared" si="42"/>
        <v> BRNO 14 </v>
      </c>
      <c r="B506" s="16" t="str">
        <f t="shared" si="43"/>
        <v>I</v>
      </c>
      <c r="C506" s="28">
        <f t="shared" si="44"/>
        <v>41130.439700000003</v>
      </c>
      <c r="D506" t="str">
        <f t="shared" si="45"/>
        <v>vis</v>
      </c>
      <c r="E506">
        <f>VLOOKUP(C506,Active!C$21:E$945,3,FALSE)</f>
        <v>18801.01304064328</v>
      </c>
      <c r="F506" s="16" t="s">
        <v>241</v>
      </c>
      <c r="G506" t="str">
        <f t="shared" si="46"/>
        <v>41130.4397</v>
      </c>
      <c r="H506" s="28">
        <f t="shared" si="47"/>
        <v>18801</v>
      </c>
      <c r="I506" s="64" t="s">
        <v>1507</v>
      </c>
      <c r="J506" s="65" t="s">
        <v>1508</v>
      </c>
      <c r="K506" s="64">
        <v>18801</v>
      </c>
      <c r="L506" s="64" t="s">
        <v>1509</v>
      </c>
      <c r="M506" s="65" t="s">
        <v>273</v>
      </c>
      <c r="N506" s="65"/>
      <c r="O506" s="66" t="s">
        <v>1506</v>
      </c>
      <c r="P506" s="66" t="s">
        <v>63</v>
      </c>
    </row>
    <row r="507" spans="1:16">
      <c r="A507" s="28" t="str">
        <f t="shared" si="42"/>
        <v> BRNO 14 </v>
      </c>
      <c r="B507" s="16" t="str">
        <f t="shared" si="43"/>
        <v>I</v>
      </c>
      <c r="C507" s="28">
        <f t="shared" si="44"/>
        <v>41130.44</v>
      </c>
      <c r="D507" t="str">
        <f t="shared" si="45"/>
        <v>vis</v>
      </c>
      <c r="E507">
        <f>VLOOKUP(C507,Active!C$21:E$945,3,FALSE)</f>
        <v>18801.014566031223</v>
      </c>
      <c r="F507" s="16" t="s">
        <v>241</v>
      </c>
      <c r="G507" t="str">
        <f t="shared" si="46"/>
        <v>41130.4400</v>
      </c>
      <c r="H507" s="28">
        <f t="shared" si="47"/>
        <v>18801</v>
      </c>
      <c r="I507" s="64" t="s">
        <v>1510</v>
      </c>
      <c r="J507" s="65" t="s">
        <v>1508</v>
      </c>
      <c r="K507" s="64">
        <v>18801</v>
      </c>
      <c r="L507" s="64" t="s">
        <v>1511</v>
      </c>
      <c r="M507" s="65" t="s">
        <v>273</v>
      </c>
      <c r="N507" s="65"/>
      <c r="O507" s="66" t="s">
        <v>1502</v>
      </c>
      <c r="P507" s="66" t="s">
        <v>63</v>
      </c>
    </row>
    <row r="508" spans="1:16">
      <c r="A508" s="28" t="str">
        <f t="shared" si="42"/>
        <v> BRNO 14 </v>
      </c>
      <c r="B508" s="16" t="str">
        <f t="shared" si="43"/>
        <v>I</v>
      </c>
      <c r="C508" s="28">
        <f t="shared" si="44"/>
        <v>41157.392399999997</v>
      </c>
      <c r="D508" t="str">
        <f t="shared" si="45"/>
        <v>vis</v>
      </c>
      <c r="E508">
        <f>VLOOKUP(C508,Active!C$21:E$945,3,FALSE)</f>
        <v>18938.057453025169</v>
      </c>
      <c r="F508" s="16" t="s">
        <v>241</v>
      </c>
      <c r="G508" t="str">
        <f t="shared" si="46"/>
        <v>41157.3924</v>
      </c>
      <c r="H508" s="28">
        <f t="shared" si="47"/>
        <v>18938</v>
      </c>
      <c r="I508" s="64" t="s">
        <v>1512</v>
      </c>
      <c r="J508" s="65" t="s">
        <v>1513</v>
      </c>
      <c r="K508" s="64">
        <v>18938</v>
      </c>
      <c r="L508" s="64" t="s">
        <v>1514</v>
      </c>
      <c r="M508" s="65" t="s">
        <v>273</v>
      </c>
      <c r="N508" s="65"/>
      <c r="O508" s="66" t="s">
        <v>1502</v>
      </c>
      <c r="P508" s="66" t="s">
        <v>63</v>
      </c>
    </row>
    <row r="509" spans="1:16">
      <c r="A509" s="28" t="str">
        <f t="shared" si="42"/>
        <v> BRNO 14 </v>
      </c>
      <c r="B509" s="16" t="str">
        <f t="shared" si="43"/>
        <v>I</v>
      </c>
      <c r="C509" s="28">
        <f t="shared" si="44"/>
        <v>41157.393400000001</v>
      </c>
      <c r="D509" t="str">
        <f t="shared" si="45"/>
        <v>vis</v>
      </c>
      <c r="E509">
        <f>VLOOKUP(C509,Active!C$21:E$945,3,FALSE)</f>
        <v>18938.06253765168</v>
      </c>
      <c r="F509" s="16" t="s">
        <v>241</v>
      </c>
      <c r="G509" t="str">
        <f t="shared" si="46"/>
        <v>41157.3934</v>
      </c>
      <c r="H509" s="28">
        <f t="shared" si="47"/>
        <v>18938</v>
      </c>
      <c r="I509" s="64" t="s">
        <v>1515</v>
      </c>
      <c r="J509" s="65" t="s">
        <v>1516</v>
      </c>
      <c r="K509" s="64">
        <v>18938</v>
      </c>
      <c r="L509" s="64" t="s">
        <v>1517</v>
      </c>
      <c r="M509" s="65" t="s">
        <v>273</v>
      </c>
      <c r="N509" s="65"/>
      <c r="O509" s="66" t="s">
        <v>1518</v>
      </c>
      <c r="P509" s="66" t="s">
        <v>63</v>
      </c>
    </row>
    <row r="510" spans="1:16">
      <c r="A510" s="28" t="str">
        <f t="shared" si="42"/>
        <v> BRNO 14 </v>
      </c>
      <c r="B510" s="16" t="str">
        <f t="shared" si="43"/>
        <v>I</v>
      </c>
      <c r="C510" s="28">
        <f t="shared" si="44"/>
        <v>41157.3946</v>
      </c>
      <c r="D510" t="str">
        <f t="shared" si="45"/>
        <v>vis</v>
      </c>
      <c r="E510">
        <f>VLOOKUP(C510,Active!C$21:E$945,3,FALSE)</f>
        <v>18938.068639203459</v>
      </c>
      <c r="F510" s="16" t="s">
        <v>241</v>
      </c>
      <c r="G510" t="str">
        <f t="shared" si="46"/>
        <v>41157.3946</v>
      </c>
      <c r="H510" s="28">
        <f t="shared" si="47"/>
        <v>18938</v>
      </c>
      <c r="I510" s="64" t="s">
        <v>1519</v>
      </c>
      <c r="J510" s="65" t="s">
        <v>1520</v>
      </c>
      <c r="K510" s="64">
        <v>18938</v>
      </c>
      <c r="L510" s="64" t="s">
        <v>1521</v>
      </c>
      <c r="M510" s="65" t="s">
        <v>273</v>
      </c>
      <c r="N510" s="65"/>
      <c r="O510" s="66" t="s">
        <v>1522</v>
      </c>
      <c r="P510" s="66" t="s">
        <v>63</v>
      </c>
    </row>
    <row r="511" spans="1:16">
      <c r="A511" s="28" t="str">
        <f t="shared" si="42"/>
        <v> APJ 190.637 </v>
      </c>
      <c r="B511" s="16" t="str">
        <f t="shared" si="43"/>
        <v>I</v>
      </c>
      <c r="C511" s="28">
        <f t="shared" si="44"/>
        <v>41744.838000000003</v>
      </c>
      <c r="D511" t="str">
        <f t="shared" si="45"/>
        <v>vis</v>
      </c>
      <c r="E511">
        <f>VLOOKUP(C511,Active!C$21:E$945,3,FALSE)</f>
        <v>21924.998911889965</v>
      </c>
      <c r="F511" s="16" t="s">
        <v>241</v>
      </c>
      <c r="G511" t="str">
        <f t="shared" si="46"/>
        <v>41744.8380</v>
      </c>
      <c r="H511" s="28">
        <f t="shared" si="47"/>
        <v>21925</v>
      </c>
      <c r="I511" s="64" t="s">
        <v>1523</v>
      </c>
      <c r="J511" s="65" t="s">
        <v>1524</v>
      </c>
      <c r="K511" s="64">
        <v>21925</v>
      </c>
      <c r="L511" s="64" t="s">
        <v>1370</v>
      </c>
      <c r="M511" s="65" t="s">
        <v>430</v>
      </c>
      <c r="N511" s="65" t="s">
        <v>431</v>
      </c>
      <c r="O511" s="66" t="s">
        <v>1490</v>
      </c>
      <c r="P511" s="66" t="s">
        <v>62</v>
      </c>
    </row>
    <row r="512" spans="1:16">
      <c r="A512" s="28" t="str">
        <f t="shared" si="42"/>
        <v> APJ 190.637 </v>
      </c>
      <c r="B512" s="16" t="str">
        <f t="shared" si="43"/>
        <v>I</v>
      </c>
      <c r="C512" s="28">
        <f t="shared" si="44"/>
        <v>41745.821499999998</v>
      </c>
      <c r="D512" t="str">
        <f t="shared" si="45"/>
        <v>vis</v>
      </c>
      <c r="E512">
        <f>VLOOKUP(C512,Active!C$21:E$945,3,FALSE)</f>
        <v>21929.999642042301</v>
      </c>
      <c r="F512" s="16" t="s">
        <v>241</v>
      </c>
      <c r="G512" t="str">
        <f t="shared" si="46"/>
        <v>41745.8215</v>
      </c>
      <c r="H512" s="28">
        <f t="shared" si="47"/>
        <v>21930</v>
      </c>
      <c r="I512" s="64" t="s">
        <v>1525</v>
      </c>
      <c r="J512" s="65" t="s">
        <v>1526</v>
      </c>
      <c r="K512" s="64">
        <v>21930</v>
      </c>
      <c r="L512" s="64" t="s">
        <v>1367</v>
      </c>
      <c r="M512" s="65" t="s">
        <v>430</v>
      </c>
      <c r="N512" s="65" t="s">
        <v>431</v>
      </c>
      <c r="O512" s="66" t="s">
        <v>1490</v>
      </c>
      <c r="P512" s="66" t="s">
        <v>62</v>
      </c>
    </row>
    <row r="513" spans="1:16">
      <c r="A513" s="28" t="str">
        <f t="shared" si="42"/>
        <v> APJ 190.637 </v>
      </c>
      <c r="B513" s="16" t="str">
        <f t="shared" si="43"/>
        <v>I</v>
      </c>
      <c r="C513" s="28">
        <f t="shared" si="44"/>
        <v>41748.7716</v>
      </c>
      <c r="D513" t="str">
        <f t="shared" si="45"/>
        <v>vis</v>
      </c>
      <c r="E513">
        <f>VLOOKUP(C513,Active!C$21:E$945,3,FALSE)</f>
        <v>21944.999798648805</v>
      </c>
      <c r="F513" s="16" t="s">
        <v>241</v>
      </c>
      <c r="G513" t="str">
        <f t="shared" si="46"/>
        <v>41748.7716</v>
      </c>
      <c r="H513" s="28">
        <f t="shared" si="47"/>
        <v>21945</v>
      </c>
      <c r="I513" s="64" t="s">
        <v>1527</v>
      </c>
      <c r="J513" s="65" t="s">
        <v>1528</v>
      </c>
      <c r="K513" s="64">
        <v>21945</v>
      </c>
      <c r="L513" s="64" t="s">
        <v>253</v>
      </c>
      <c r="M513" s="65" t="s">
        <v>430</v>
      </c>
      <c r="N513" s="65" t="s">
        <v>431</v>
      </c>
      <c r="O513" s="66" t="s">
        <v>1490</v>
      </c>
      <c r="P513" s="66" t="s">
        <v>62</v>
      </c>
    </row>
    <row r="514" spans="1:16">
      <c r="A514" s="28" t="str">
        <f t="shared" si="42"/>
        <v> APJ 190.637 </v>
      </c>
      <c r="B514" s="16" t="str">
        <f t="shared" si="43"/>
        <v>I</v>
      </c>
      <c r="C514" s="28">
        <f t="shared" si="44"/>
        <v>41748.968200000003</v>
      </c>
      <c r="D514" t="str">
        <f t="shared" si="45"/>
        <v>vis</v>
      </c>
      <c r="E514">
        <f>VLOOKUP(C514,Active!C$21:E$945,3,FALSE)</f>
        <v>21945.999436216647</v>
      </c>
      <c r="F514" s="16" t="s">
        <v>241</v>
      </c>
      <c r="G514" t="str">
        <f t="shared" si="46"/>
        <v>41748.9682</v>
      </c>
      <c r="H514" s="28">
        <f t="shared" si="47"/>
        <v>21946</v>
      </c>
      <c r="I514" s="64" t="s">
        <v>1529</v>
      </c>
      <c r="J514" s="65" t="s">
        <v>1530</v>
      </c>
      <c r="K514" s="64">
        <v>21946</v>
      </c>
      <c r="L514" s="64" t="s">
        <v>1367</v>
      </c>
      <c r="M514" s="65" t="s">
        <v>430</v>
      </c>
      <c r="N514" s="65" t="s">
        <v>431</v>
      </c>
      <c r="O514" s="66" t="s">
        <v>1490</v>
      </c>
      <c r="P514" s="66" t="s">
        <v>62</v>
      </c>
    </row>
    <row r="515" spans="1:16">
      <c r="A515" s="28" t="str">
        <f t="shared" si="42"/>
        <v> APJ 190.637 </v>
      </c>
      <c r="B515" s="16" t="str">
        <f t="shared" si="43"/>
        <v>I</v>
      </c>
      <c r="C515" s="28">
        <f t="shared" si="44"/>
        <v>41749.7549</v>
      </c>
      <c r="D515" t="str">
        <f t="shared" si="45"/>
        <v>vis</v>
      </c>
      <c r="E515">
        <f>VLOOKUP(C515,Active!C$21:E$945,3,FALSE)</f>
        <v>21949.999511875871</v>
      </c>
      <c r="F515" s="16" t="s">
        <v>241</v>
      </c>
      <c r="G515" t="str">
        <f t="shared" si="46"/>
        <v>41749.7549</v>
      </c>
      <c r="H515" s="28">
        <f t="shared" si="47"/>
        <v>21950</v>
      </c>
      <c r="I515" s="64" t="s">
        <v>1531</v>
      </c>
      <c r="J515" s="65" t="s">
        <v>1532</v>
      </c>
      <c r="K515" s="64">
        <v>21950</v>
      </c>
      <c r="L515" s="64" t="s">
        <v>1367</v>
      </c>
      <c r="M515" s="65" t="s">
        <v>430</v>
      </c>
      <c r="N515" s="65" t="s">
        <v>431</v>
      </c>
      <c r="O515" s="66" t="s">
        <v>1490</v>
      </c>
      <c r="P515" s="66" t="s">
        <v>62</v>
      </c>
    </row>
    <row r="516" spans="1:16">
      <c r="A516" s="28" t="str">
        <f t="shared" si="42"/>
        <v> APJ 190.637 </v>
      </c>
      <c r="B516" s="16" t="str">
        <f t="shared" si="43"/>
        <v>I</v>
      </c>
      <c r="C516" s="28">
        <f t="shared" si="44"/>
        <v>41749.9516</v>
      </c>
      <c r="D516" t="str">
        <f t="shared" si="45"/>
        <v>vis</v>
      </c>
      <c r="E516">
        <f>VLOOKUP(C516,Active!C$21:E$945,3,FALSE)</f>
        <v>21950.999657906348</v>
      </c>
      <c r="F516" s="16" t="s">
        <v>241</v>
      </c>
      <c r="G516" t="str">
        <f t="shared" si="46"/>
        <v>41749.9516</v>
      </c>
      <c r="H516" s="28">
        <f t="shared" si="47"/>
        <v>21951</v>
      </c>
      <c r="I516" s="64" t="s">
        <v>1533</v>
      </c>
      <c r="J516" s="65" t="s">
        <v>1534</v>
      </c>
      <c r="K516" s="64">
        <v>21951</v>
      </c>
      <c r="L516" s="64" t="s">
        <v>1367</v>
      </c>
      <c r="M516" s="65" t="s">
        <v>430</v>
      </c>
      <c r="N516" s="65" t="s">
        <v>431</v>
      </c>
      <c r="O516" s="66" t="s">
        <v>1490</v>
      </c>
      <c r="P516" s="66" t="s">
        <v>62</v>
      </c>
    </row>
    <row r="517" spans="1:16">
      <c r="A517" s="28" t="str">
        <f t="shared" si="42"/>
        <v> APJ 190.637 </v>
      </c>
      <c r="B517" s="16" t="str">
        <f t="shared" si="43"/>
        <v>I</v>
      </c>
      <c r="C517" s="28">
        <f t="shared" si="44"/>
        <v>41831.767099999997</v>
      </c>
      <c r="D517" t="str">
        <f t="shared" si="45"/>
        <v>vis</v>
      </c>
      <c r="E517">
        <f>VLOOKUP(C517,Active!C$21:E$945,3,FALSE)</f>
        <v>22367.000916453078</v>
      </c>
      <c r="F517" s="16" t="s">
        <v>241</v>
      </c>
      <c r="G517" t="str">
        <f t="shared" si="46"/>
        <v>41831.7671</v>
      </c>
      <c r="H517" s="28">
        <f t="shared" si="47"/>
        <v>22367</v>
      </c>
      <c r="I517" s="64" t="s">
        <v>1535</v>
      </c>
      <c r="J517" s="65" t="s">
        <v>1536</v>
      </c>
      <c r="K517" s="64">
        <v>22367</v>
      </c>
      <c r="L517" s="64" t="s">
        <v>1357</v>
      </c>
      <c r="M517" s="65" t="s">
        <v>430</v>
      </c>
      <c r="N517" s="65" t="s">
        <v>431</v>
      </c>
      <c r="O517" s="66" t="s">
        <v>1490</v>
      </c>
      <c r="P517" s="66" t="s">
        <v>62</v>
      </c>
    </row>
    <row r="518" spans="1:16">
      <c r="A518" s="28" t="str">
        <f t="shared" si="42"/>
        <v>IBVS 1187 </v>
      </c>
      <c r="B518" s="16" t="str">
        <f t="shared" si="43"/>
        <v>I</v>
      </c>
      <c r="C518" s="28">
        <f t="shared" si="44"/>
        <v>42420.994400000003</v>
      </c>
      <c r="D518" t="str">
        <f t="shared" si="45"/>
        <v>vis</v>
      </c>
      <c r="E518">
        <f>VLOOKUP(C518,Active!C$21:E$945,3,FALSE)</f>
        <v>25363.001654334108</v>
      </c>
      <c r="F518" s="16" t="s">
        <v>241</v>
      </c>
      <c r="G518" t="str">
        <f t="shared" si="46"/>
        <v>42420.9944</v>
      </c>
      <c r="H518" s="28">
        <f t="shared" si="47"/>
        <v>25363</v>
      </c>
      <c r="I518" s="64" t="s">
        <v>1537</v>
      </c>
      <c r="J518" s="65" t="s">
        <v>1538</v>
      </c>
      <c r="K518" s="64">
        <v>25363</v>
      </c>
      <c r="L518" s="64" t="s">
        <v>1154</v>
      </c>
      <c r="M518" s="65" t="s">
        <v>430</v>
      </c>
      <c r="N518" s="65" t="s">
        <v>431</v>
      </c>
      <c r="O518" s="66" t="s">
        <v>1539</v>
      </c>
      <c r="P518" s="67" t="s">
        <v>1540</v>
      </c>
    </row>
    <row r="519" spans="1:16">
      <c r="A519" s="28" t="str">
        <f t="shared" si="42"/>
        <v> PASP 88.8 </v>
      </c>
      <c r="B519" s="16" t="str">
        <f t="shared" si="43"/>
        <v>I</v>
      </c>
      <c r="C519" s="28">
        <f t="shared" si="44"/>
        <v>42532.900900000001</v>
      </c>
      <c r="D519" t="str">
        <f t="shared" si="45"/>
        <v>vis</v>
      </c>
      <c r="E519">
        <f>VLOOKUP(C519,Active!C$21:E$945,3,FALSE)</f>
        <v>25932.004408574569</v>
      </c>
      <c r="F519" s="16" t="s">
        <v>241</v>
      </c>
      <c r="G519" t="str">
        <f t="shared" si="46"/>
        <v>42532.9009</v>
      </c>
      <c r="H519" s="28">
        <f t="shared" si="47"/>
        <v>25932</v>
      </c>
      <c r="I519" s="64" t="s">
        <v>1541</v>
      </c>
      <c r="J519" s="65" t="s">
        <v>1542</v>
      </c>
      <c r="K519" s="64">
        <v>25932</v>
      </c>
      <c r="L519" s="64" t="s">
        <v>1543</v>
      </c>
      <c r="M519" s="65" t="s">
        <v>430</v>
      </c>
      <c r="N519" s="65" t="s">
        <v>431</v>
      </c>
      <c r="O519" s="66" t="s">
        <v>1544</v>
      </c>
      <c r="P519" s="66" t="s">
        <v>77</v>
      </c>
    </row>
    <row r="520" spans="1:16">
      <c r="A520" s="28" t="str">
        <f t="shared" si="42"/>
        <v> PASP 88.8 </v>
      </c>
      <c r="B520" s="16" t="str">
        <f t="shared" si="43"/>
        <v>I</v>
      </c>
      <c r="C520" s="28">
        <f t="shared" si="44"/>
        <v>42533.883399999999</v>
      </c>
      <c r="D520" t="str">
        <f t="shared" si="45"/>
        <v>vis</v>
      </c>
      <c r="E520">
        <f>VLOOKUP(C520,Active!C$21:E$945,3,FALSE)</f>
        <v>25937.000054100434</v>
      </c>
      <c r="F520" s="16" t="s">
        <v>241</v>
      </c>
      <c r="G520" t="str">
        <f t="shared" si="46"/>
        <v>42533.8834</v>
      </c>
      <c r="H520" s="28">
        <f t="shared" si="47"/>
        <v>25937</v>
      </c>
      <c r="I520" s="64" t="s">
        <v>1545</v>
      </c>
      <c r="J520" s="65" t="s">
        <v>1546</v>
      </c>
      <c r="K520" s="64">
        <v>25937</v>
      </c>
      <c r="L520" s="64" t="s">
        <v>1547</v>
      </c>
      <c r="M520" s="65" t="s">
        <v>430</v>
      </c>
      <c r="N520" s="65" t="s">
        <v>431</v>
      </c>
      <c r="O520" s="66" t="s">
        <v>1544</v>
      </c>
      <c r="P520" s="66" t="s">
        <v>77</v>
      </c>
    </row>
    <row r="521" spans="1:16">
      <c r="A521" s="28" t="str">
        <f t="shared" si="42"/>
        <v>IBVS 1187 </v>
      </c>
      <c r="B521" s="16" t="str">
        <f t="shared" si="43"/>
        <v>I</v>
      </c>
      <c r="C521" s="28">
        <f t="shared" si="44"/>
        <v>42541.750500000002</v>
      </c>
      <c r="D521" t="str">
        <f t="shared" si="45"/>
        <v>vis</v>
      </c>
      <c r="E521">
        <f>VLOOKUP(C521,Active!C$21:E$945,3,FALSE)</f>
        <v>25977.001319155523</v>
      </c>
      <c r="F521" s="16" t="s">
        <v>241</v>
      </c>
      <c r="G521" t="str">
        <f t="shared" si="46"/>
        <v>42541.7505</v>
      </c>
      <c r="H521" s="28">
        <f t="shared" si="47"/>
        <v>25977</v>
      </c>
      <c r="I521" s="64" t="s">
        <v>1548</v>
      </c>
      <c r="J521" s="65" t="s">
        <v>1549</v>
      </c>
      <c r="K521" s="64">
        <v>25977</v>
      </c>
      <c r="L521" s="64" t="s">
        <v>1154</v>
      </c>
      <c r="M521" s="65" t="s">
        <v>430</v>
      </c>
      <c r="N521" s="65" t="s">
        <v>431</v>
      </c>
      <c r="O521" s="66" t="s">
        <v>1539</v>
      </c>
      <c r="P521" s="67" t="s">
        <v>1540</v>
      </c>
    </row>
    <row r="522" spans="1:16">
      <c r="A522" s="28" t="str">
        <f t="shared" si="42"/>
        <v> PASP 88.8 </v>
      </c>
      <c r="B522" s="16" t="str">
        <f t="shared" si="43"/>
        <v>I</v>
      </c>
      <c r="C522" s="28">
        <f t="shared" si="44"/>
        <v>42565.744500000001</v>
      </c>
      <c r="D522" t="str">
        <f t="shared" si="45"/>
        <v>vis</v>
      </c>
      <c r="E522">
        <f>VLOOKUP(C522,Active!C$21:E$945,3,FALSE)</f>
        <v>26099.001847143129</v>
      </c>
      <c r="F522" s="16" t="s">
        <v>241</v>
      </c>
      <c r="G522" t="str">
        <f t="shared" si="46"/>
        <v>42565.7445</v>
      </c>
      <c r="H522" s="28">
        <f t="shared" si="47"/>
        <v>26099</v>
      </c>
      <c r="I522" s="64" t="s">
        <v>1550</v>
      </c>
      <c r="J522" s="65" t="s">
        <v>1551</v>
      </c>
      <c r="K522" s="64">
        <v>26099</v>
      </c>
      <c r="L522" s="64" t="s">
        <v>1383</v>
      </c>
      <c r="M522" s="65" t="s">
        <v>430</v>
      </c>
      <c r="N522" s="65" t="s">
        <v>431</v>
      </c>
      <c r="O522" s="66" t="s">
        <v>1544</v>
      </c>
      <c r="P522" s="66" t="s">
        <v>77</v>
      </c>
    </row>
    <row r="523" spans="1:16">
      <c r="A523" s="28" t="str">
        <f t="shared" ref="A523:A586" si="48">P523</f>
        <v> PASP 88.8 </v>
      </c>
      <c r="B523" s="16" t="str">
        <f t="shared" ref="B523:B586" si="49">IF(H523=INT(H523),"I","II")</f>
        <v>I</v>
      </c>
      <c r="C523" s="28">
        <f t="shared" ref="C523:C586" si="50">1*G523</f>
        <v>42566.727899999998</v>
      </c>
      <c r="D523" t="str">
        <f t="shared" ref="D523:D586" si="51">VLOOKUP(F523,I$1:J$5,2,FALSE)</f>
        <v>vis</v>
      </c>
      <c r="E523">
        <f>VLOOKUP(C523,Active!C$21:E$945,3,FALSE)</f>
        <v>26104.002068832833</v>
      </c>
      <c r="F523" s="16" t="s">
        <v>241</v>
      </c>
      <c r="G523" t="str">
        <f t="shared" ref="G523:G586" si="52">MID(I523,3,LEN(I523)-3)</f>
        <v>42566.7279</v>
      </c>
      <c r="H523" s="28">
        <f t="shared" ref="H523:H586" si="53">1*K523</f>
        <v>26104</v>
      </c>
      <c r="I523" s="64" t="s">
        <v>1552</v>
      </c>
      <c r="J523" s="65" t="s">
        <v>1553</v>
      </c>
      <c r="K523" s="64">
        <v>26104</v>
      </c>
      <c r="L523" s="64" t="s">
        <v>1383</v>
      </c>
      <c r="M523" s="65" t="s">
        <v>430</v>
      </c>
      <c r="N523" s="65" t="s">
        <v>431</v>
      </c>
      <c r="O523" s="66" t="s">
        <v>1544</v>
      </c>
      <c r="P523" s="66" t="s">
        <v>77</v>
      </c>
    </row>
    <row r="524" spans="1:16">
      <c r="A524" s="28" t="str">
        <f t="shared" si="48"/>
        <v> PASP 88.8 </v>
      </c>
      <c r="B524" s="16" t="str">
        <f t="shared" si="49"/>
        <v>I</v>
      </c>
      <c r="C524" s="28">
        <f t="shared" si="50"/>
        <v>42567.7114</v>
      </c>
      <c r="D524" t="str">
        <f t="shared" si="51"/>
        <v>vis</v>
      </c>
      <c r="E524">
        <f>VLOOKUP(C524,Active!C$21:E$945,3,FALSE)</f>
        <v>26109.002798985206</v>
      </c>
      <c r="F524" s="16" t="s">
        <v>241</v>
      </c>
      <c r="G524" t="str">
        <f t="shared" si="52"/>
        <v>42567.7114</v>
      </c>
      <c r="H524" s="28">
        <f t="shared" si="53"/>
        <v>26109</v>
      </c>
      <c r="I524" s="64" t="s">
        <v>1554</v>
      </c>
      <c r="J524" s="65" t="s">
        <v>1555</v>
      </c>
      <c r="K524" s="64">
        <v>26109</v>
      </c>
      <c r="L524" s="64" t="s">
        <v>438</v>
      </c>
      <c r="M524" s="65" t="s">
        <v>430</v>
      </c>
      <c r="N524" s="65" t="s">
        <v>431</v>
      </c>
      <c r="O524" s="66" t="s">
        <v>1544</v>
      </c>
      <c r="P524" s="66" t="s">
        <v>77</v>
      </c>
    </row>
    <row r="525" spans="1:16">
      <c r="A525" s="28" t="str">
        <f t="shared" si="48"/>
        <v> PASP 88.8 </v>
      </c>
      <c r="B525" s="16" t="str">
        <f t="shared" si="49"/>
        <v>I</v>
      </c>
      <c r="C525" s="28">
        <f t="shared" si="50"/>
        <v>42570.858099999998</v>
      </c>
      <c r="D525" t="str">
        <f t="shared" si="51"/>
        <v>vis</v>
      </c>
      <c r="E525">
        <f>VLOOKUP(C525,Active!C$21:E$945,3,FALSE)</f>
        <v>26125.002593159512</v>
      </c>
      <c r="F525" s="16" t="s">
        <v>241</v>
      </c>
      <c r="G525" t="str">
        <f t="shared" si="52"/>
        <v>42570.8581</v>
      </c>
      <c r="H525" s="28">
        <f t="shared" si="53"/>
        <v>26125</v>
      </c>
      <c r="I525" s="64" t="s">
        <v>1556</v>
      </c>
      <c r="J525" s="65" t="s">
        <v>1557</v>
      </c>
      <c r="K525" s="64">
        <v>26125</v>
      </c>
      <c r="L525" s="64" t="s">
        <v>1058</v>
      </c>
      <c r="M525" s="65" t="s">
        <v>430</v>
      </c>
      <c r="N525" s="65" t="s">
        <v>431</v>
      </c>
      <c r="O525" s="66" t="s">
        <v>1544</v>
      </c>
      <c r="P525" s="66" t="s">
        <v>77</v>
      </c>
    </row>
    <row r="526" spans="1:16">
      <c r="A526" s="28" t="str">
        <f t="shared" si="48"/>
        <v>IBVS 1187 </v>
      </c>
      <c r="B526" s="16" t="str">
        <f t="shared" si="49"/>
        <v>I</v>
      </c>
      <c r="C526" s="28">
        <f t="shared" si="50"/>
        <v>42791.917399999998</v>
      </c>
      <c r="D526" t="str">
        <f t="shared" si="51"/>
        <v>vis</v>
      </c>
      <c r="E526">
        <f>VLOOKUP(C526,Active!C$21:E$945,3,FALSE)</f>
        <v>27249.0065656765</v>
      </c>
      <c r="F526" s="16" t="s">
        <v>241</v>
      </c>
      <c r="G526" t="str">
        <f t="shared" si="52"/>
        <v>42791.9174</v>
      </c>
      <c r="H526" s="28">
        <f t="shared" si="53"/>
        <v>27249</v>
      </c>
      <c r="I526" s="64" t="s">
        <v>1558</v>
      </c>
      <c r="J526" s="65" t="s">
        <v>1559</v>
      </c>
      <c r="K526" s="64">
        <v>27249</v>
      </c>
      <c r="L526" s="64" t="s">
        <v>1560</v>
      </c>
      <c r="M526" s="65" t="s">
        <v>430</v>
      </c>
      <c r="N526" s="65" t="s">
        <v>431</v>
      </c>
      <c r="O526" s="66" t="s">
        <v>1539</v>
      </c>
      <c r="P526" s="67" t="s">
        <v>1540</v>
      </c>
    </row>
    <row r="527" spans="1:16">
      <c r="A527" s="28" t="str">
        <f t="shared" si="48"/>
        <v>IBVS 1187 </v>
      </c>
      <c r="B527" s="16" t="str">
        <f t="shared" si="49"/>
        <v>I</v>
      </c>
      <c r="C527" s="28">
        <f t="shared" si="50"/>
        <v>42792.900300000001</v>
      </c>
      <c r="D527" t="str">
        <f t="shared" si="51"/>
        <v>vis</v>
      </c>
      <c r="E527">
        <f>VLOOKUP(C527,Active!C$21:E$945,3,FALSE)</f>
        <v>27254.004245052984</v>
      </c>
      <c r="F527" s="16" t="s">
        <v>241</v>
      </c>
      <c r="G527" t="str">
        <f t="shared" si="52"/>
        <v>42792.9003</v>
      </c>
      <c r="H527" s="28">
        <f t="shared" si="53"/>
        <v>27254</v>
      </c>
      <c r="I527" s="64" t="s">
        <v>1561</v>
      </c>
      <c r="J527" s="65" t="s">
        <v>1562</v>
      </c>
      <c r="K527" s="64">
        <v>27254</v>
      </c>
      <c r="L527" s="64" t="s">
        <v>1196</v>
      </c>
      <c r="M527" s="65" t="s">
        <v>430</v>
      </c>
      <c r="N527" s="65" t="s">
        <v>431</v>
      </c>
      <c r="O527" s="66" t="s">
        <v>1539</v>
      </c>
      <c r="P527" s="67" t="s">
        <v>1540</v>
      </c>
    </row>
    <row r="528" spans="1:16">
      <c r="A528" s="28" t="str">
        <f t="shared" si="48"/>
        <v> PASP 90.446 </v>
      </c>
      <c r="B528" s="16" t="str">
        <f t="shared" si="49"/>
        <v>I</v>
      </c>
      <c r="C528" s="28">
        <f t="shared" si="50"/>
        <v>42806.863499999999</v>
      </c>
      <c r="D528" t="str">
        <f t="shared" si="51"/>
        <v>vis</v>
      </c>
      <c r="E528">
        <f>VLOOKUP(C528,Active!C$21:E$945,3,FALSE)</f>
        <v>27325.001901650321</v>
      </c>
      <c r="F528" s="16" t="s">
        <v>241</v>
      </c>
      <c r="G528" t="str">
        <f t="shared" si="52"/>
        <v>42806.8635</v>
      </c>
      <c r="H528" s="28">
        <f t="shared" si="53"/>
        <v>27325</v>
      </c>
      <c r="I528" s="64" t="s">
        <v>1563</v>
      </c>
      <c r="J528" s="65" t="s">
        <v>435</v>
      </c>
      <c r="K528" s="64">
        <v>27325</v>
      </c>
      <c r="L528" s="64" t="s">
        <v>1383</v>
      </c>
      <c r="M528" s="65" t="s">
        <v>430</v>
      </c>
      <c r="N528" s="65" t="s">
        <v>431</v>
      </c>
      <c r="O528" s="66" t="s">
        <v>1564</v>
      </c>
      <c r="P528" s="66" t="s">
        <v>82</v>
      </c>
    </row>
    <row r="529" spans="1:16">
      <c r="A529" s="28" t="str">
        <f t="shared" si="48"/>
        <v> BRNO 21 </v>
      </c>
      <c r="B529" s="16" t="str">
        <f t="shared" si="49"/>
        <v>I</v>
      </c>
      <c r="C529" s="28">
        <f t="shared" si="50"/>
        <v>42870.383000000002</v>
      </c>
      <c r="D529" t="str">
        <f t="shared" si="51"/>
        <v>vis</v>
      </c>
      <c r="E529">
        <f>VLOOKUP(C529,Active!C$21:E$945,3,FALSE)</f>
        <v>27647.974833946293</v>
      </c>
      <c r="F529" s="16" t="s">
        <v>241</v>
      </c>
      <c r="G529" t="str">
        <f t="shared" si="52"/>
        <v>42870.383</v>
      </c>
      <c r="H529" s="28">
        <f t="shared" si="53"/>
        <v>27648</v>
      </c>
      <c r="I529" s="64" t="s">
        <v>1565</v>
      </c>
      <c r="J529" s="65" t="s">
        <v>1566</v>
      </c>
      <c r="K529" s="64">
        <v>27648</v>
      </c>
      <c r="L529" s="64" t="s">
        <v>329</v>
      </c>
      <c r="M529" s="65" t="s">
        <v>273</v>
      </c>
      <c r="N529" s="65"/>
      <c r="O529" s="66" t="s">
        <v>1567</v>
      </c>
      <c r="P529" s="66" t="s">
        <v>84</v>
      </c>
    </row>
    <row r="530" spans="1:16">
      <c r="A530" s="28" t="str">
        <f t="shared" si="48"/>
        <v> BRNO 21 </v>
      </c>
      <c r="B530" s="16" t="str">
        <f t="shared" si="49"/>
        <v>I</v>
      </c>
      <c r="C530" s="28">
        <f t="shared" si="50"/>
        <v>42870.389000000003</v>
      </c>
      <c r="D530" t="str">
        <f t="shared" si="51"/>
        <v>vis</v>
      </c>
      <c r="E530">
        <f>VLOOKUP(C530,Active!C$21:E$945,3,FALSE)</f>
        <v>27648.005341705233</v>
      </c>
      <c r="F530" s="16" t="s">
        <v>241</v>
      </c>
      <c r="G530" t="str">
        <f t="shared" si="52"/>
        <v>42870.389</v>
      </c>
      <c r="H530" s="28">
        <f t="shared" si="53"/>
        <v>27648</v>
      </c>
      <c r="I530" s="64" t="s">
        <v>1568</v>
      </c>
      <c r="J530" s="65" t="s">
        <v>1569</v>
      </c>
      <c r="K530" s="64">
        <v>27648</v>
      </c>
      <c r="L530" s="64" t="s">
        <v>278</v>
      </c>
      <c r="M530" s="65" t="s">
        <v>273</v>
      </c>
      <c r="N530" s="65"/>
      <c r="O530" s="66" t="s">
        <v>1570</v>
      </c>
      <c r="P530" s="66" t="s">
        <v>84</v>
      </c>
    </row>
    <row r="531" spans="1:16">
      <c r="A531" s="28" t="str">
        <f t="shared" si="48"/>
        <v> BRNO 21 </v>
      </c>
      <c r="B531" s="16" t="str">
        <f t="shared" si="49"/>
        <v>I</v>
      </c>
      <c r="C531" s="28">
        <f t="shared" si="50"/>
        <v>42904.421000000002</v>
      </c>
      <c r="D531" t="str">
        <f t="shared" si="51"/>
        <v>vis</v>
      </c>
      <c r="E531">
        <f>VLOOKUP(C531,Active!C$21:E$945,3,FALSE)</f>
        <v>27821.045350393841</v>
      </c>
      <c r="F531" s="16" t="s">
        <v>241</v>
      </c>
      <c r="G531" t="str">
        <f t="shared" si="52"/>
        <v>42904.421</v>
      </c>
      <c r="H531" s="28">
        <f t="shared" si="53"/>
        <v>27821</v>
      </c>
      <c r="I531" s="64" t="s">
        <v>1571</v>
      </c>
      <c r="J531" s="65" t="s">
        <v>1572</v>
      </c>
      <c r="K531" s="64">
        <v>27821</v>
      </c>
      <c r="L531" s="64" t="s">
        <v>1573</v>
      </c>
      <c r="M531" s="65" t="s">
        <v>273</v>
      </c>
      <c r="N531" s="65"/>
      <c r="O531" s="66" t="s">
        <v>1574</v>
      </c>
      <c r="P531" s="66" t="s">
        <v>84</v>
      </c>
    </row>
    <row r="532" spans="1:16">
      <c r="A532" s="28" t="str">
        <f t="shared" si="48"/>
        <v> PASP 90.446 </v>
      </c>
      <c r="B532" s="16" t="str">
        <f t="shared" si="49"/>
        <v>I</v>
      </c>
      <c r="C532" s="28">
        <f t="shared" si="50"/>
        <v>42927.816400000003</v>
      </c>
      <c r="D532" t="str">
        <f t="shared" si="51"/>
        <v>vis</v>
      </c>
      <c r="E532">
        <f>VLOOKUP(C532,Active!C$21:E$945,3,FALSE)</f>
        <v>27940.002220964881</v>
      </c>
      <c r="F532" s="16" t="s">
        <v>241</v>
      </c>
      <c r="G532" t="str">
        <f t="shared" si="52"/>
        <v>42927.8164</v>
      </c>
      <c r="H532" s="28">
        <f t="shared" si="53"/>
        <v>27940</v>
      </c>
      <c r="I532" s="64" t="s">
        <v>1575</v>
      </c>
      <c r="J532" s="65" t="s">
        <v>1576</v>
      </c>
      <c r="K532" s="64">
        <v>27940</v>
      </c>
      <c r="L532" s="64" t="s">
        <v>1383</v>
      </c>
      <c r="M532" s="65" t="s">
        <v>430</v>
      </c>
      <c r="N532" s="65" t="s">
        <v>431</v>
      </c>
      <c r="O532" s="66" t="s">
        <v>1564</v>
      </c>
      <c r="P532" s="66" t="s">
        <v>82</v>
      </c>
    </row>
    <row r="533" spans="1:16">
      <c r="A533" s="28" t="str">
        <f t="shared" si="48"/>
        <v> PASP 90.446 </v>
      </c>
      <c r="B533" s="16" t="str">
        <f t="shared" si="49"/>
        <v>I</v>
      </c>
      <c r="C533" s="28">
        <f t="shared" si="50"/>
        <v>42928.800300000003</v>
      </c>
      <c r="D533" t="str">
        <f t="shared" si="51"/>
        <v>vis</v>
      </c>
      <c r="E533">
        <f>VLOOKUP(C533,Active!C$21:E$945,3,FALSE)</f>
        <v>27945.00498496784</v>
      </c>
      <c r="F533" s="16" t="s">
        <v>241</v>
      </c>
      <c r="G533" t="str">
        <f t="shared" si="52"/>
        <v>42928.8003</v>
      </c>
      <c r="H533" s="28">
        <f t="shared" si="53"/>
        <v>27945</v>
      </c>
      <c r="I533" s="64" t="s">
        <v>1577</v>
      </c>
      <c r="J533" s="65" t="s">
        <v>1578</v>
      </c>
      <c r="K533" s="64">
        <v>27945</v>
      </c>
      <c r="L533" s="64" t="s">
        <v>259</v>
      </c>
      <c r="M533" s="65" t="s">
        <v>430</v>
      </c>
      <c r="N533" s="65" t="s">
        <v>431</v>
      </c>
      <c r="O533" s="66" t="s">
        <v>1564</v>
      </c>
      <c r="P533" s="66" t="s">
        <v>82</v>
      </c>
    </row>
    <row r="534" spans="1:16">
      <c r="A534" s="28" t="str">
        <f t="shared" si="48"/>
        <v> PASP 90.446 </v>
      </c>
      <c r="B534" s="16" t="str">
        <f t="shared" si="49"/>
        <v>I</v>
      </c>
      <c r="C534" s="28">
        <f t="shared" si="50"/>
        <v>42929.783100000001</v>
      </c>
      <c r="D534" t="str">
        <f t="shared" si="51"/>
        <v>vis</v>
      </c>
      <c r="E534">
        <f>VLOOKUP(C534,Active!C$21:E$945,3,FALSE)</f>
        <v>27950.002155881648</v>
      </c>
      <c r="F534" s="16" t="s">
        <v>241</v>
      </c>
      <c r="G534" t="str">
        <f t="shared" si="52"/>
        <v>42929.7831</v>
      </c>
      <c r="H534" s="28">
        <f t="shared" si="53"/>
        <v>27950</v>
      </c>
      <c r="I534" s="64" t="s">
        <v>1579</v>
      </c>
      <c r="J534" s="65" t="s">
        <v>1580</v>
      </c>
      <c r="K534" s="64">
        <v>27950</v>
      </c>
      <c r="L534" s="64" t="s">
        <v>1383</v>
      </c>
      <c r="M534" s="65" t="s">
        <v>430</v>
      </c>
      <c r="N534" s="65" t="s">
        <v>431</v>
      </c>
      <c r="O534" s="66" t="s">
        <v>1564</v>
      </c>
      <c r="P534" s="66" t="s">
        <v>82</v>
      </c>
    </row>
    <row r="535" spans="1:16">
      <c r="A535" s="28" t="str">
        <f t="shared" si="48"/>
        <v> PASP 90.446 </v>
      </c>
      <c r="B535" s="16" t="str">
        <f t="shared" si="49"/>
        <v>I</v>
      </c>
      <c r="C535" s="28">
        <f t="shared" si="50"/>
        <v>42930.766799999998</v>
      </c>
      <c r="D535" t="str">
        <f t="shared" si="51"/>
        <v>vis</v>
      </c>
      <c r="E535">
        <f>VLOOKUP(C535,Active!C$21:E$945,3,FALSE)</f>
        <v>27955.003902959295</v>
      </c>
      <c r="F535" s="16" t="s">
        <v>241</v>
      </c>
      <c r="G535" t="str">
        <f t="shared" si="52"/>
        <v>42930.7668</v>
      </c>
      <c r="H535" s="28">
        <f t="shared" si="53"/>
        <v>27955</v>
      </c>
      <c r="I535" s="64" t="s">
        <v>1581</v>
      </c>
      <c r="J535" s="65" t="s">
        <v>1582</v>
      </c>
      <c r="K535" s="64">
        <v>27955</v>
      </c>
      <c r="L535" s="64" t="s">
        <v>1196</v>
      </c>
      <c r="M535" s="65" t="s">
        <v>430</v>
      </c>
      <c r="N535" s="65" t="s">
        <v>431</v>
      </c>
      <c r="O535" s="66" t="s">
        <v>1564</v>
      </c>
      <c r="P535" s="66" t="s">
        <v>82</v>
      </c>
    </row>
    <row r="536" spans="1:16">
      <c r="A536" s="28" t="str">
        <f t="shared" si="48"/>
        <v> PASP 90.446 </v>
      </c>
      <c r="B536" s="16" t="str">
        <f t="shared" si="49"/>
        <v>I</v>
      </c>
      <c r="C536" s="28">
        <f t="shared" si="50"/>
        <v>42931.750399999997</v>
      </c>
      <c r="D536" t="str">
        <f t="shared" si="51"/>
        <v>vis</v>
      </c>
      <c r="E536">
        <f>VLOOKUP(C536,Active!C$21:E$945,3,FALSE)</f>
        <v>27960.005141574307</v>
      </c>
      <c r="F536" s="16" t="s">
        <v>241</v>
      </c>
      <c r="G536" t="str">
        <f t="shared" si="52"/>
        <v>42931.7504</v>
      </c>
      <c r="H536" s="28">
        <f t="shared" si="53"/>
        <v>27960</v>
      </c>
      <c r="I536" s="64" t="s">
        <v>1583</v>
      </c>
      <c r="J536" s="65" t="s">
        <v>1584</v>
      </c>
      <c r="K536" s="64">
        <v>27960</v>
      </c>
      <c r="L536" s="64" t="s">
        <v>259</v>
      </c>
      <c r="M536" s="65" t="s">
        <v>430</v>
      </c>
      <c r="N536" s="65" t="s">
        <v>431</v>
      </c>
      <c r="O536" s="66" t="s">
        <v>1564</v>
      </c>
      <c r="P536" s="66" t="s">
        <v>82</v>
      </c>
    </row>
    <row r="537" spans="1:16">
      <c r="A537" s="28" t="str">
        <f t="shared" si="48"/>
        <v> BRNO 21 </v>
      </c>
      <c r="B537" s="16" t="str">
        <f t="shared" si="49"/>
        <v>I</v>
      </c>
      <c r="C537" s="28">
        <f t="shared" si="50"/>
        <v>43013.372000000003</v>
      </c>
      <c r="D537" t="str">
        <f t="shared" si="51"/>
        <v>vis</v>
      </c>
      <c r="E537">
        <f>VLOOKUP(C537,Active!C$21:E$945,3,FALSE)</f>
        <v>28375.020491044783</v>
      </c>
      <c r="F537" s="16" t="s">
        <v>241</v>
      </c>
      <c r="G537" t="str">
        <f t="shared" si="52"/>
        <v>43013.372</v>
      </c>
      <c r="H537" s="28">
        <f t="shared" si="53"/>
        <v>28375</v>
      </c>
      <c r="I537" s="64" t="s">
        <v>1585</v>
      </c>
      <c r="J537" s="65" t="s">
        <v>1586</v>
      </c>
      <c r="K537" s="64">
        <v>28375</v>
      </c>
      <c r="L537" s="64" t="s">
        <v>423</v>
      </c>
      <c r="M537" s="65" t="s">
        <v>273</v>
      </c>
      <c r="N537" s="65"/>
      <c r="O537" s="66" t="s">
        <v>1587</v>
      </c>
      <c r="P537" s="66" t="s">
        <v>84</v>
      </c>
    </row>
    <row r="538" spans="1:16">
      <c r="A538" s="28" t="str">
        <f t="shared" si="48"/>
        <v> BRNO 21 </v>
      </c>
      <c r="B538" s="16" t="str">
        <f t="shared" si="49"/>
        <v>I</v>
      </c>
      <c r="C538" s="28">
        <f t="shared" si="50"/>
        <v>43014.355000000003</v>
      </c>
      <c r="D538" t="str">
        <f t="shared" si="51"/>
        <v>vis</v>
      </c>
      <c r="E538">
        <f>VLOOKUP(C538,Active!C$21:E$945,3,FALSE)</f>
        <v>28380.018678883902</v>
      </c>
      <c r="F538" s="16" t="s">
        <v>241</v>
      </c>
      <c r="G538" t="str">
        <f t="shared" si="52"/>
        <v>43014.355</v>
      </c>
      <c r="H538" s="28">
        <f t="shared" si="53"/>
        <v>28380</v>
      </c>
      <c r="I538" s="64" t="s">
        <v>1588</v>
      </c>
      <c r="J538" s="65" t="s">
        <v>1589</v>
      </c>
      <c r="K538" s="64">
        <v>28380</v>
      </c>
      <c r="L538" s="64" t="s">
        <v>423</v>
      </c>
      <c r="M538" s="65" t="s">
        <v>273</v>
      </c>
      <c r="N538" s="65"/>
      <c r="O538" s="66" t="s">
        <v>1590</v>
      </c>
      <c r="P538" s="66" t="s">
        <v>84</v>
      </c>
    </row>
    <row r="539" spans="1:16">
      <c r="A539" s="28" t="str">
        <f t="shared" si="48"/>
        <v> BRNO 21 </v>
      </c>
      <c r="B539" s="16" t="str">
        <f t="shared" si="49"/>
        <v>I</v>
      </c>
      <c r="C539" s="28">
        <f t="shared" si="50"/>
        <v>43014.355000000003</v>
      </c>
      <c r="D539" t="str">
        <f t="shared" si="51"/>
        <v>vis</v>
      </c>
      <c r="E539">
        <f>VLOOKUP(C539,Active!C$21:E$945,3,FALSE)</f>
        <v>28380.018678883902</v>
      </c>
      <c r="F539" s="16" t="s">
        <v>241</v>
      </c>
      <c r="G539" t="str">
        <f t="shared" si="52"/>
        <v>43014.355</v>
      </c>
      <c r="H539" s="28">
        <f t="shared" si="53"/>
        <v>28380</v>
      </c>
      <c r="I539" s="64" t="s">
        <v>1588</v>
      </c>
      <c r="J539" s="65" t="s">
        <v>1589</v>
      </c>
      <c r="K539" s="64">
        <v>28380</v>
      </c>
      <c r="L539" s="64" t="s">
        <v>423</v>
      </c>
      <c r="M539" s="65" t="s">
        <v>273</v>
      </c>
      <c r="N539" s="65"/>
      <c r="O539" s="66" t="s">
        <v>1587</v>
      </c>
      <c r="P539" s="66" t="s">
        <v>84</v>
      </c>
    </row>
    <row r="540" spans="1:16">
      <c r="A540" s="28" t="str">
        <f t="shared" si="48"/>
        <v> AOEB 2 </v>
      </c>
      <c r="B540" s="16" t="str">
        <f t="shared" si="49"/>
        <v>I</v>
      </c>
      <c r="C540" s="28">
        <f t="shared" si="50"/>
        <v>43143.96</v>
      </c>
      <c r="D540" t="str">
        <f t="shared" si="51"/>
        <v>vis</v>
      </c>
      <c r="E540">
        <f>VLOOKUP(C540,Active!C$21:E$945,3,FALSE)</f>
        <v>29039.011695047706</v>
      </c>
      <c r="F540" s="16" t="s">
        <v>241</v>
      </c>
      <c r="G540" t="str">
        <f t="shared" si="52"/>
        <v>43143.960</v>
      </c>
      <c r="H540" s="28">
        <f t="shared" si="53"/>
        <v>29039</v>
      </c>
      <c r="I540" s="64" t="s">
        <v>1591</v>
      </c>
      <c r="J540" s="65" t="s">
        <v>1592</v>
      </c>
      <c r="K540" s="64">
        <v>29039</v>
      </c>
      <c r="L540" s="64" t="s">
        <v>283</v>
      </c>
      <c r="M540" s="65" t="s">
        <v>273</v>
      </c>
      <c r="N540" s="65"/>
      <c r="O540" s="66" t="s">
        <v>639</v>
      </c>
      <c r="P540" s="66" t="s">
        <v>88</v>
      </c>
    </row>
    <row r="541" spans="1:16">
      <c r="A541" s="28" t="str">
        <f t="shared" si="48"/>
        <v> PASP 90.446 </v>
      </c>
      <c r="B541" s="16" t="str">
        <f t="shared" si="49"/>
        <v>I</v>
      </c>
      <c r="C541" s="28">
        <f t="shared" si="50"/>
        <v>43176.015399999997</v>
      </c>
      <c r="D541" t="str">
        <f t="shared" si="51"/>
        <v>vis</v>
      </c>
      <c r="E541">
        <f>VLOOKUP(C541,Active!C$21:E$945,3,FALSE)</f>
        <v>29202.001431017277</v>
      </c>
      <c r="F541" s="16" t="s">
        <v>241</v>
      </c>
      <c r="G541" t="str">
        <f t="shared" si="52"/>
        <v>43176.0154</v>
      </c>
      <c r="H541" s="28">
        <f t="shared" si="53"/>
        <v>29202</v>
      </c>
      <c r="I541" s="64" t="s">
        <v>1593</v>
      </c>
      <c r="J541" s="65" t="s">
        <v>1594</v>
      </c>
      <c r="K541" s="64">
        <v>29202</v>
      </c>
      <c r="L541" s="64" t="s">
        <v>1154</v>
      </c>
      <c r="M541" s="65" t="s">
        <v>430</v>
      </c>
      <c r="N541" s="65" t="s">
        <v>431</v>
      </c>
      <c r="O541" s="66" t="s">
        <v>1564</v>
      </c>
      <c r="P541" s="66" t="s">
        <v>82</v>
      </c>
    </row>
    <row r="542" spans="1:16">
      <c r="A542" s="28" t="str">
        <f t="shared" si="48"/>
        <v> PASP 90.446 </v>
      </c>
      <c r="B542" s="16" t="str">
        <f t="shared" si="49"/>
        <v>I</v>
      </c>
      <c r="C542" s="28">
        <f t="shared" si="50"/>
        <v>43179.948799999998</v>
      </c>
      <c r="D542" t="str">
        <f t="shared" si="51"/>
        <v>vis</v>
      </c>
      <c r="E542">
        <f>VLOOKUP(C542,Active!C$21:E$945,3,FALSE)</f>
        <v>29222.001300850847</v>
      </c>
      <c r="F542" s="16" t="s">
        <v>241</v>
      </c>
      <c r="G542" t="str">
        <f t="shared" si="52"/>
        <v>43179.9488</v>
      </c>
      <c r="H542" s="28">
        <f t="shared" si="53"/>
        <v>29222</v>
      </c>
      <c r="I542" s="64" t="s">
        <v>1595</v>
      </c>
      <c r="J542" s="65" t="s">
        <v>1596</v>
      </c>
      <c r="K542" s="64">
        <v>29222</v>
      </c>
      <c r="L542" s="64" t="s">
        <v>1154</v>
      </c>
      <c r="M542" s="65" t="s">
        <v>430</v>
      </c>
      <c r="N542" s="65" t="s">
        <v>431</v>
      </c>
      <c r="O542" s="66" t="s">
        <v>1564</v>
      </c>
      <c r="P542" s="66" t="s">
        <v>82</v>
      </c>
    </row>
    <row r="543" spans="1:16">
      <c r="A543" s="28" t="str">
        <f t="shared" si="48"/>
        <v> PASP 90.446 </v>
      </c>
      <c r="B543" s="16" t="str">
        <f t="shared" si="49"/>
        <v>I</v>
      </c>
      <c r="C543" s="28">
        <f t="shared" si="50"/>
        <v>43182.8986</v>
      </c>
      <c r="D543" t="str">
        <f t="shared" si="51"/>
        <v>vis</v>
      </c>
      <c r="E543">
        <f>VLOOKUP(C543,Active!C$21:E$945,3,FALSE)</f>
        <v>29236.999932069408</v>
      </c>
      <c r="F543" s="16" t="s">
        <v>241</v>
      </c>
      <c r="G543" t="str">
        <f t="shared" si="52"/>
        <v>43182.8986</v>
      </c>
      <c r="H543" s="28">
        <f t="shared" si="53"/>
        <v>29237</v>
      </c>
      <c r="I543" s="64" t="s">
        <v>1597</v>
      </c>
      <c r="J543" s="65" t="s">
        <v>1598</v>
      </c>
      <c r="K543" s="64">
        <v>29237</v>
      </c>
      <c r="L543" s="64" t="s">
        <v>253</v>
      </c>
      <c r="M543" s="65" t="s">
        <v>430</v>
      </c>
      <c r="N543" s="65" t="s">
        <v>431</v>
      </c>
      <c r="O543" s="66" t="s">
        <v>1564</v>
      </c>
      <c r="P543" s="66" t="s">
        <v>82</v>
      </c>
    </row>
    <row r="544" spans="1:16">
      <c r="A544" s="28" t="str">
        <f t="shared" si="48"/>
        <v> PASP 90.446 </v>
      </c>
      <c r="B544" s="16" t="str">
        <f t="shared" si="49"/>
        <v>I</v>
      </c>
      <c r="C544" s="28">
        <f t="shared" si="50"/>
        <v>43183.881999999998</v>
      </c>
      <c r="D544" t="str">
        <f t="shared" si="51"/>
        <v>vis</v>
      </c>
      <c r="E544">
        <f>VLOOKUP(C544,Active!C$21:E$945,3,FALSE)</f>
        <v>29242.000153759109</v>
      </c>
      <c r="F544" s="16" t="s">
        <v>241</v>
      </c>
      <c r="G544" t="str">
        <f t="shared" si="52"/>
        <v>43183.8820</v>
      </c>
      <c r="H544" s="28">
        <f t="shared" si="53"/>
        <v>29242</v>
      </c>
      <c r="I544" s="64" t="s">
        <v>1599</v>
      </c>
      <c r="J544" s="65" t="s">
        <v>1600</v>
      </c>
      <c r="K544" s="64">
        <v>29242</v>
      </c>
      <c r="L544" s="64" t="s">
        <v>1547</v>
      </c>
      <c r="M544" s="65" t="s">
        <v>430</v>
      </c>
      <c r="N544" s="65" t="s">
        <v>431</v>
      </c>
      <c r="O544" s="66" t="s">
        <v>1564</v>
      </c>
      <c r="P544" s="66" t="s">
        <v>82</v>
      </c>
    </row>
    <row r="545" spans="1:16">
      <c r="A545" s="28" t="str">
        <f t="shared" si="48"/>
        <v> PASP 90.446 </v>
      </c>
      <c r="B545" s="16" t="str">
        <f t="shared" si="49"/>
        <v>I</v>
      </c>
      <c r="C545" s="28">
        <f t="shared" si="50"/>
        <v>43254.880899999996</v>
      </c>
      <c r="D545" t="str">
        <f t="shared" si="51"/>
        <v>vis</v>
      </c>
      <c r="E545">
        <f>VLOOKUP(C545,Active!C$21:E$945,3,FALSE)</f>
        <v>29603.003041420179</v>
      </c>
      <c r="F545" s="16" t="s">
        <v>241</v>
      </c>
      <c r="G545" t="str">
        <f t="shared" si="52"/>
        <v>43254.8809</v>
      </c>
      <c r="H545" s="28">
        <f t="shared" si="53"/>
        <v>29603</v>
      </c>
      <c r="I545" s="64" t="s">
        <v>1601</v>
      </c>
      <c r="J545" s="65" t="s">
        <v>1602</v>
      </c>
      <c r="K545" s="64">
        <v>29603</v>
      </c>
      <c r="L545" s="64" t="s">
        <v>438</v>
      </c>
      <c r="M545" s="65" t="s">
        <v>430</v>
      </c>
      <c r="N545" s="65" t="s">
        <v>431</v>
      </c>
      <c r="O545" s="66" t="s">
        <v>1564</v>
      </c>
      <c r="P545" s="66" t="s">
        <v>82</v>
      </c>
    </row>
    <row r="546" spans="1:16">
      <c r="A546" s="28" t="str">
        <f t="shared" si="48"/>
        <v> PASP 90.446 </v>
      </c>
      <c r="B546" s="16" t="str">
        <f t="shared" si="49"/>
        <v>I</v>
      </c>
      <c r="C546" s="28">
        <f t="shared" si="50"/>
        <v>43255.667200000004</v>
      </c>
      <c r="D546" t="str">
        <f t="shared" si="51"/>
        <v>vis</v>
      </c>
      <c r="E546">
        <f>VLOOKUP(C546,Active!C$21:E$945,3,FALSE)</f>
        <v>29607.001083228861</v>
      </c>
      <c r="F546" s="16" t="s">
        <v>241</v>
      </c>
      <c r="G546" t="str">
        <f t="shared" si="52"/>
        <v>43255.6672</v>
      </c>
      <c r="H546" s="28">
        <f t="shared" si="53"/>
        <v>29607</v>
      </c>
      <c r="I546" s="64" t="s">
        <v>1603</v>
      </c>
      <c r="J546" s="65" t="s">
        <v>1604</v>
      </c>
      <c r="K546" s="64">
        <v>29607</v>
      </c>
      <c r="L546" s="64" t="s">
        <v>1357</v>
      </c>
      <c r="M546" s="65" t="s">
        <v>430</v>
      </c>
      <c r="N546" s="65" t="s">
        <v>431</v>
      </c>
      <c r="O546" s="66" t="s">
        <v>1564</v>
      </c>
      <c r="P546" s="66" t="s">
        <v>82</v>
      </c>
    </row>
    <row r="547" spans="1:16">
      <c r="A547" s="28" t="str">
        <f t="shared" si="48"/>
        <v> PASP 90.446 </v>
      </c>
      <c r="B547" s="16" t="str">
        <f t="shared" si="49"/>
        <v>I</v>
      </c>
      <c r="C547" s="28">
        <f t="shared" si="50"/>
        <v>43255.863899999997</v>
      </c>
      <c r="D547" t="str">
        <f t="shared" si="51"/>
        <v>vis</v>
      </c>
      <c r="E547">
        <f>VLOOKUP(C547,Active!C$21:E$945,3,FALSE)</f>
        <v>29608.001229259298</v>
      </c>
      <c r="F547" s="16" t="s">
        <v>241</v>
      </c>
      <c r="G547" t="str">
        <f t="shared" si="52"/>
        <v>43255.8639</v>
      </c>
      <c r="H547" s="28">
        <f t="shared" si="53"/>
        <v>29608</v>
      </c>
      <c r="I547" s="64" t="s">
        <v>1605</v>
      </c>
      <c r="J547" s="65" t="s">
        <v>1606</v>
      </c>
      <c r="K547" s="64">
        <v>29608</v>
      </c>
      <c r="L547" s="64" t="s">
        <v>1357</v>
      </c>
      <c r="M547" s="65" t="s">
        <v>430</v>
      </c>
      <c r="N547" s="65" t="s">
        <v>431</v>
      </c>
      <c r="O547" s="66" t="s">
        <v>1564</v>
      </c>
      <c r="P547" s="66" t="s">
        <v>82</v>
      </c>
    </row>
    <row r="548" spans="1:16">
      <c r="A548" s="28" t="str">
        <f t="shared" si="48"/>
        <v> PASP 90.446 </v>
      </c>
      <c r="B548" s="16" t="str">
        <f t="shared" si="49"/>
        <v>I</v>
      </c>
      <c r="C548" s="28">
        <f t="shared" si="50"/>
        <v>43284.7742</v>
      </c>
      <c r="D548" t="str">
        <f t="shared" si="51"/>
        <v>vis</v>
      </c>
      <c r="E548">
        <f>VLOOKUP(C548,Active!C$21:E$945,3,FALSE)</f>
        <v>29754.999306456961</v>
      </c>
      <c r="F548" s="16" t="s">
        <v>241</v>
      </c>
      <c r="G548" t="str">
        <f t="shared" si="52"/>
        <v>43284.7742</v>
      </c>
      <c r="H548" s="28">
        <f t="shared" si="53"/>
        <v>29755</v>
      </c>
      <c r="I548" s="64" t="s">
        <v>1607</v>
      </c>
      <c r="J548" s="65" t="s">
        <v>1608</v>
      </c>
      <c r="K548" s="64">
        <v>29755</v>
      </c>
      <c r="L548" s="64" t="s">
        <v>1367</v>
      </c>
      <c r="M548" s="65" t="s">
        <v>430</v>
      </c>
      <c r="N548" s="65" t="s">
        <v>431</v>
      </c>
      <c r="O548" s="66" t="s">
        <v>1564</v>
      </c>
      <c r="P548" s="66" t="s">
        <v>82</v>
      </c>
    </row>
    <row r="549" spans="1:16">
      <c r="A549" s="28" t="str">
        <f t="shared" si="48"/>
        <v> PASP 90.446 </v>
      </c>
      <c r="B549" s="16" t="str">
        <f t="shared" si="49"/>
        <v>I</v>
      </c>
      <c r="C549" s="28">
        <f t="shared" si="50"/>
        <v>43285.756999999998</v>
      </c>
      <c r="D549" t="str">
        <f t="shared" si="51"/>
        <v>vis</v>
      </c>
      <c r="E549">
        <f>VLOOKUP(C549,Active!C$21:E$945,3,FALSE)</f>
        <v>29759.996477370772</v>
      </c>
      <c r="F549" s="16" t="s">
        <v>241</v>
      </c>
      <c r="G549" t="str">
        <f t="shared" si="52"/>
        <v>43285.7570</v>
      </c>
      <c r="H549" s="28">
        <f t="shared" si="53"/>
        <v>29760</v>
      </c>
      <c r="I549" s="64" t="s">
        <v>1609</v>
      </c>
      <c r="J549" s="65" t="s">
        <v>1610</v>
      </c>
      <c r="K549" s="64">
        <v>29760</v>
      </c>
      <c r="L549" s="64" t="s">
        <v>1231</v>
      </c>
      <c r="M549" s="65" t="s">
        <v>430</v>
      </c>
      <c r="N549" s="65" t="s">
        <v>431</v>
      </c>
      <c r="O549" s="66" t="s">
        <v>1564</v>
      </c>
      <c r="P549" s="66" t="s">
        <v>82</v>
      </c>
    </row>
    <row r="550" spans="1:16">
      <c r="A550" s="28" t="str">
        <f t="shared" si="48"/>
        <v> PASP 90.446 </v>
      </c>
      <c r="B550" s="16" t="str">
        <f t="shared" si="49"/>
        <v>I</v>
      </c>
      <c r="C550" s="28">
        <f t="shared" si="50"/>
        <v>43305.818399999996</v>
      </c>
      <c r="D550" t="str">
        <f t="shared" si="51"/>
        <v>vis</v>
      </c>
      <c r="E550">
        <f>VLOOKUP(C550,Active!C$21:E$945,3,FALSE)</f>
        <v>29862.001203226009</v>
      </c>
      <c r="F550" s="16" t="s">
        <v>241</v>
      </c>
      <c r="G550" t="str">
        <f t="shared" si="52"/>
        <v>43305.8184</v>
      </c>
      <c r="H550" s="28">
        <f t="shared" si="53"/>
        <v>29862</v>
      </c>
      <c r="I550" s="64" t="s">
        <v>1611</v>
      </c>
      <c r="J550" s="65" t="s">
        <v>1612</v>
      </c>
      <c r="K550" s="64">
        <v>29862</v>
      </c>
      <c r="L550" s="64" t="s">
        <v>1357</v>
      </c>
      <c r="M550" s="65" t="s">
        <v>430</v>
      </c>
      <c r="N550" s="65" t="s">
        <v>431</v>
      </c>
      <c r="O550" s="66" t="s">
        <v>1564</v>
      </c>
      <c r="P550" s="66" t="s">
        <v>82</v>
      </c>
    </row>
    <row r="551" spans="1:16">
      <c r="A551" s="28" t="str">
        <f t="shared" si="48"/>
        <v> PASP 90.446 </v>
      </c>
      <c r="B551" s="16" t="str">
        <f t="shared" si="49"/>
        <v>I</v>
      </c>
      <c r="C551" s="28">
        <f t="shared" si="50"/>
        <v>43307.784800000001</v>
      </c>
      <c r="D551" t="str">
        <f t="shared" si="51"/>
        <v>vis</v>
      </c>
      <c r="E551">
        <f>VLOOKUP(C551,Active!C$21:E$945,3,FALSE)</f>
        <v>29871.999612754869</v>
      </c>
      <c r="F551" s="16" t="s">
        <v>241</v>
      </c>
      <c r="G551" t="str">
        <f t="shared" si="52"/>
        <v>43307.7848</v>
      </c>
      <c r="H551" s="28">
        <f t="shared" si="53"/>
        <v>29872</v>
      </c>
      <c r="I551" s="64" t="s">
        <v>1613</v>
      </c>
      <c r="J551" s="65" t="s">
        <v>1614</v>
      </c>
      <c r="K551" s="64">
        <v>29872</v>
      </c>
      <c r="L551" s="64" t="s">
        <v>1367</v>
      </c>
      <c r="M551" s="65" t="s">
        <v>430</v>
      </c>
      <c r="N551" s="65" t="s">
        <v>431</v>
      </c>
      <c r="O551" s="66" t="s">
        <v>1564</v>
      </c>
      <c r="P551" s="66" t="s">
        <v>82</v>
      </c>
    </row>
    <row r="552" spans="1:16">
      <c r="A552" s="28" t="str">
        <f t="shared" si="48"/>
        <v> PASP 90.446 </v>
      </c>
      <c r="B552" s="16" t="str">
        <f t="shared" si="49"/>
        <v>I</v>
      </c>
      <c r="C552" s="28">
        <f t="shared" si="50"/>
        <v>43311.718500000003</v>
      </c>
      <c r="D552" t="str">
        <f t="shared" si="51"/>
        <v>vis</v>
      </c>
      <c r="E552">
        <f>VLOOKUP(C552,Active!C$21:E$945,3,FALSE)</f>
        <v>29892.001007976385</v>
      </c>
      <c r="F552" s="16" t="s">
        <v>241</v>
      </c>
      <c r="G552" t="str">
        <f t="shared" si="52"/>
        <v>43311.7185</v>
      </c>
      <c r="H552" s="28">
        <f t="shared" si="53"/>
        <v>29892</v>
      </c>
      <c r="I552" s="64" t="s">
        <v>1615</v>
      </c>
      <c r="J552" s="65" t="s">
        <v>1616</v>
      </c>
      <c r="K552" s="64">
        <v>29892</v>
      </c>
      <c r="L552" s="64" t="s">
        <v>1357</v>
      </c>
      <c r="M552" s="65" t="s">
        <v>430</v>
      </c>
      <c r="N552" s="65" t="s">
        <v>431</v>
      </c>
      <c r="O552" s="66" t="s">
        <v>1564</v>
      </c>
      <c r="P552" s="66" t="s">
        <v>82</v>
      </c>
    </row>
    <row r="553" spans="1:16">
      <c r="A553" s="28" t="str">
        <f t="shared" si="48"/>
        <v> PASP 90.446 </v>
      </c>
      <c r="B553" s="16" t="str">
        <f t="shared" si="49"/>
        <v>I</v>
      </c>
      <c r="C553" s="28">
        <f t="shared" si="50"/>
        <v>43312.701399999998</v>
      </c>
      <c r="D553" t="str">
        <f t="shared" si="51"/>
        <v>vis</v>
      </c>
      <c r="E553">
        <f>VLOOKUP(C553,Active!C$21:E$945,3,FALSE)</f>
        <v>29896.998687352832</v>
      </c>
      <c r="F553" s="16" t="s">
        <v>241</v>
      </c>
      <c r="G553" t="str">
        <f t="shared" si="52"/>
        <v>43312.7014</v>
      </c>
      <c r="H553" s="28">
        <f t="shared" si="53"/>
        <v>29897</v>
      </c>
      <c r="I553" s="64" t="s">
        <v>1617</v>
      </c>
      <c r="J553" s="65" t="s">
        <v>1618</v>
      </c>
      <c r="K553" s="64">
        <v>29897</v>
      </c>
      <c r="L553" s="64" t="s">
        <v>1222</v>
      </c>
      <c r="M553" s="65" t="s">
        <v>430</v>
      </c>
      <c r="N553" s="65" t="s">
        <v>431</v>
      </c>
      <c r="O553" s="66" t="s">
        <v>1564</v>
      </c>
      <c r="P553" s="66" t="s">
        <v>82</v>
      </c>
    </row>
    <row r="554" spans="1:16">
      <c r="A554" s="28" t="str">
        <f t="shared" si="48"/>
        <v> PASP 90.446 </v>
      </c>
      <c r="B554" s="16" t="str">
        <f t="shared" si="49"/>
        <v>I</v>
      </c>
      <c r="C554" s="28">
        <f t="shared" si="50"/>
        <v>43314.6682</v>
      </c>
      <c r="D554" t="str">
        <f t="shared" si="51"/>
        <v>vis</v>
      </c>
      <c r="E554">
        <f>VLOOKUP(C554,Active!C$21:E$945,3,FALSE)</f>
        <v>29906.999130732271</v>
      </c>
      <c r="F554" s="16" t="s">
        <v>241</v>
      </c>
      <c r="G554" t="str">
        <f t="shared" si="52"/>
        <v>43314.6682</v>
      </c>
      <c r="H554" s="28">
        <f t="shared" si="53"/>
        <v>29907</v>
      </c>
      <c r="I554" s="64" t="s">
        <v>1619</v>
      </c>
      <c r="J554" s="65" t="s">
        <v>1620</v>
      </c>
      <c r="K554" s="64">
        <v>29907</v>
      </c>
      <c r="L554" s="64" t="s">
        <v>1370</v>
      </c>
      <c r="M554" s="65" t="s">
        <v>430</v>
      </c>
      <c r="N554" s="65" t="s">
        <v>431</v>
      </c>
      <c r="O554" s="66" t="s">
        <v>1564</v>
      </c>
      <c r="P554" s="66" t="s">
        <v>82</v>
      </c>
    </row>
    <row r="555" spans="1:16">
      <c r="A555" s="28" t="str">
        <f t="shared" si="48"/>
        <v> PASP 90.446 </v>
      </c>
      <c r="B555" s="16" t="str">
        <f t="shared" si="49"/>
        <v>I</v>
      </c>
      <c r="C555" s="28">
        <f t="shared" si="50"/>
        <v>43348.6927</v>
      </c>
      <c r="D555" t="str">
        <f t="shared" si="51"/>
        <v>vis</v>
      </c>
      <c r="E555">
        <f>VLOOKUP(C555,Active!C$21:E$945,3,FALSE)</f>
        <v>30080.001004722206</v>
      </c>
      <c r="F555" s="16" t="s">
        <v>241</v>
      </c>
      <c r="G555" t="str">
        <f t="shared" si="52"/>
        <v>43348.6927</v>
      </c>
      <c r="H555" s="28">
        <f t="shared" si="53"/>
        <v>30080</v>
      </c>
      <c r="I555" s="64" t="s">
        <v>1621</v>
      </c>
      <c r="J555" s="65" t="s">
        <v>1622</v>
      </c>
      <c r="K555" s="64">
        <v>30080</v>
      </c>
      <c r="L555" s="64" t="s">
        <v>1357</v>
      </c>
      <c r="M555" s="65" t="s">
        <v>430</v>
      </c>
      <c r="N555" s="65" t="s">
        <v>431</v>
      </c>
      <c r="O555" s="66" t="s">
        <v>1564</v>
      </c>
      <c r="P555" s="66" t="s">
        <v>82</v>
      </c>
    </row>
    <row r="556" spans="1:16">
      <c r="A556" s="28" t="str">
        <f t="shared" si="48"/>
        <v> PASP 90.446 </v>
      </c>
      <c r="B556" s="16" t="str">
        <f t="shared" si="49"/>
        <v>I</v>
      </c>
      <c r="C556" s="28">
        <f t="shared" si="50"/>
        <v>43350.658900000002</v>
      </c>
      <c r="D556" t="str">
        <f t="shared" si="51"/>
        <v>vis</v>
      </c>
      <c r="E556">
        <f>VLOOKUP(C556,Active!C$21:E$945,3,FALSE)</f>
        <v>30089.998397325759</v>
      </c>
      <c r="F556" s="16" t="s">
        <v>241</v>
      </c>
      <c r="G556" t="str">
        <f t="shared" si="52"/>
        <v>43350.6589</v>
      </c>
      <c r="H556" s="28">
        <f t="shared" si="53"/>
        <v>30090</v>
      </c>
      <c r="I556" s="64" t="s">
        <v>1623</v>
      </c>
      <c r="J556" s="65" t="s">
        <v>1624</v>
      </c>
      <c r="K556" s="64">
        <v>30090</v>
      </c>
      <c r="L556" s="64" t="s">
        <v>1222</v>
      </c>
      <c r="M556" s="65" t="s">
        <v>430</v>
      </c>
      <c r="N556" s="65" t="s">
        <v>431</v>
      </c>
      <c r="O556" s="66" t="s">
        <v>1564</v>
      </c>
      <c r="P556" s="66" t="s">
        <v>82</v>
      </c>
    </row>
    <row r="557" spans="1:16">
      <c r="A557" s="28" t="str">
        <f t="shared" si="48"/>
        <v> PASP 90.446 </v>
      </c>
      <c r="B557" s="16" t="str">
        <f t="shared" si="49"/>
        <v>I</v>
      </c>
      <c r="C557" s="28">
        <f t="shared" si="50"/>
        <v>43351.641900000002</v>
      </c>
      <c r="D557" t="str">
        <f t="shared" si="51"/>
        <v>vis</v>
      </c>
      <c r="E557">
        <f>VLOOKUP(C557,Active!C$21:E$945,3,FALSE)</f>
        <v>30094.996585164878</v>
      </c>
      <c r="F557" s="16" t="s">
        <v>241</v>
      </c>
      <c r="G557" t="str">
        <f t="shared" si="52"/>
        <v>43351.6419</v>
      </c>
      <c r="H557" s="28">
        <f t="shared" si="53"/>
        <v>30095</v>
      </c>
      <c r="I557" s="64" t="s">
        <v>1625</v>
      </c>
      <c r="J557" s="65" t="s">
        <v>1626</v>
      </c>
      <c r="K557" s="64">
        <v>30095</v>
      </c>
      <c r="L557" s="64" t="s">
        <v>1231</v>
      </c>
      <c r="M557" s="65" t="s">
        <v>430</v>
      </c>
      <c r="N557" s="65" t="s">
        <v>431</v>
      </c>
      <c r="O557" s="66" t="s">
        <v>1564</v>
      </c>
      <c r="P557" s="66" t="s">
        <v>82</v>
      </c>
    </row>
    <row r="558" spans="1:16">
      <c r="A558" s="28" t="str">
        <f t="shared" si="48"/>
        <v> PASP 90.446 </v>
      </c>
      <c r="B558" s="16" t="str">
        <f t="shared" si="49"/>
        <v>I</v>
      </c>
      <c r="C558" s="28">
        <f t="shared" si="50"/>
        <v>43352.625500000002</v>
      </c>
      <c r="D558" t="str">
        <f t="shared" si="51"/>
        <v>vis</v>
      </c>
      <c r="E558">
        <f>VLOOKUP(C558,Active!C$21:E$945,3,FALSE)</f>
        <v>30099.997823779886</v>
      </c>
      <c r="F558" s="16" t="s">
        <v>241</v>
      </c>
      <c r="G558" t="str">
        <f t="shared" si="52"/>
        <v>43352.6255</v>
      </c>
      <c r="H558" s="28">
        <f t="shared" si="53"/>
        <v>30100</v>
      </c>
      <c r="I558" s="64" t="s">
        <v>1627</v>
      </c>
      <c r="J558" s="65" t="s">
        <v>1628</v>
      </c>
      <c r="K558" s="64">
        <v>30100</v>
      </c>
      <c r="L558" s="64" t="s">
        <v>1364</v>
      </c>
      <c r="M558" s="65" t="s">
        <v>430</v>
      </c>
      <c r="N558" s="65" t="s">
        <v>431</v>
      </c>
      <c r="O558" s="66" t="s">
        <v>1564</v>
      </c>
      <c r="P558" s="66" t="s">
        <v>82</v>
      </c>
    </row>
    <row r="559" spans="1:16">
      <c r="A559" s="28" t="str">
        <f t="shared" si="48"/>
        <v> PASP 90.446 </v>
      </c>
      <c r="B559" s="16" t="str">
        <f t="shared" si="49"/>
        <v>I</v>
      </c>
      <c r="C559" s="28">
        <f t="shared" si="50"/>
        <v>43361.672299999998</v>
      </c>
      <c r="D559" t="str">
        <f t="shared" si="51"/>
        <v>vis</v>
      </c>
      <c r="E559">
        <f>VLOOKUP(C559,Active!C$21:E$945,3,FALSE)</f>
        <v>30145.997422704531</v>
      </c>
      <c r="F559" s="16" t="s">
        <v>241</v>
      </c>
      <c r="G559" t="str">
        <f t="shared" si="52"/>
        <v>43361.6723</v>
      </c>
      <c r="H559" s="28">
        <f t="shared" si="53"/>
        <v>30146</v>
      </c>
      <c r="I559" s="64" t="s">
        <v>1629</v>
      </c>
      <c r="J559" s="65" t="s">
        <v>1630</v>
      </c>
      <c r="K559" s="64">
        <v>30146</v>
      </c>
      <c r="L559" s="64" t="s">
        <v>1227</v>
      </c>
      <c r="M559" s="65" t="s">
        <v>430</v>
      </c>
      <c r="N559" s="65" t="s">
        <v>431</v>
      </c>
      <c r="O559" s="66" t="s">
        <v>1564</v>
      </c>
      <c r="P559" s="66" t="s">
        <v>82</v>
      </c>
    </row>
    <row r="560" spans="1:16">
      <c r="A560" s="28" t="str">
        <f t="shared" si="48"/>
        <v> PASP 90.446 </v>
      </c>
      <c r="B560" s="16" t="str">
        <f t="shared" si="49"/>
        <v>I</v>
      </c>
      <c r="C560" s="28">
        <f t="shared" si="50"/>
        <v>43362.6558</v>
      </c>
      <c r="D560" t="str">
        <f t="shared" si="51"/>
        <v>vis</v>
      </c>
      <c r="E560">
        <f>VLOOKUP(C560,Active!C$21:E$945,3,FALSE)</f>
        <v>30150.998152856908</v>
      </c>
      <c r="F560" s="16" t="s">
        <v>241</v>
      </c>
      <c r="G560" t="str">
        <f t="shared" si="52"/>
        <v>43362.6558</v>
      </c>
      <c r="H560" s="28">
        <f t="shared" si="53"/>
        <v>30151</v>
      </c>
      <c r="I560" s="64" t="s">
        <v>1631</v>
      </c>
      <c r="J560" s="65" t="s">
        <v>1632</v>
      </c>
      <c r="K560" s="64">
        <v>30151</v>
      </c>
      <c r="L560" s="64" t="s">
        <v>1364</v>
      </c>
      <c r="M560" s="65" t="s">
        <v>430</v>
      </c>
      <c r="N560" s="65" t="s">
        <v>431</v>
      </c>
      <c r="O560" s="66" t="s">
        <v>1564</v>
      </c>
      <c r="P560" s="66" t="s">
        <v>82</v>
      </c>
    </row>
    <row r="561" spans="1:16">
      <c r="A561" s="28" t="str">
        <f t="shared" si="48"/>
        <v> PASP 90.446 </v>
      </c>
      <c r="B561" s="16" t="str">
        <f t="shared" si="49"/>
        <v>I</v>
      </c>
      <c r="C561" s="28">
        <f t="shared" si="50"/>
        <v>43363.639300000003</v>
      </c>
      <c r="D561" t="str">
        <f t="shared" si="51"/>
        <v>vis</v>
      </c>
      <c r="E561">
        <f>VLOOKUP(C561,Active!C$21:E$945,3,FALSE)</f>
        <v>30155.998883009281</v>
      </c>
      <c r="F561" s="16" t="s">
        <v>241</v>
      </c>
      <c r="G561" t="str">
        <f t="shared" si="52"/>
        <v>43363.6393</v>
      </c>
      <c r="H561" s="28">
        <f t="shared" si="53"/>
        <v>30156</v>
      </c>
      <c r="I561" s="64" t="s">
        <v>1633</v>
      </c>
      <c r="J561" s="65" t="s">
        <v>1634</v>
      </c>
      <c r="K561" s="64">
        <v>30156</v>
      </c>
      <c r="L561" s="64" t="s">
        <v>1370</v>
      </c>
      <c r="M561" s="65" t="s">
        <v>430</v>
      </c>
      <c r="N561" s="65" t="s">
        <v>431</v>
      </c>
      <c r="O561" s="66" t="s">
        <v>1564</v>
      </c>
      <c r="P561" s="66" t="s">
        <v>82</v>
      </c>
    </row>
    <row r="562" spans="1:16">
      <c r="A562" s="28" t="str">
        <f t="shared" si="48"/>
        <v> BRNO 21 </v>
      </c>
      <c r="B562" s="16" t="str">
        <f t="shared" si="49"/>
        <v>I</v>
      </c>
      <c r="C562" s="28">
        <f t="shared" si="50"/>
        <v>43367.373</v>
      </c>
      <c r="D562" t="str">
        <f t="shared" si="51"/>
        <v>vis</v>
      </c>
      <c r="E562">
        <f>VLOOKUP(C562,Active!C$21:E$945,3,FALSE)</f>
        <v>30174.983352932886</v>
      </c>
      <c r="F562" s="16" t="s">
        <v>241</v>
      </c>
      <c r="G562" t="str">
        <f t="shared" si="52"/>
        <v>43367.373</v>
      </c>
      <c r="H562" s="28">
        <f t="shared" si="53"/>
        <v>30175</v>
      </c>
      <c r="I562" s="64" t="s">
        <v>1635</v>
      </c>
      <c r="J562" s="65" t="s">
        <v>1636</v>
      </c>
      <c r="K562" s="64">
        <v>30175</v>
      </c>
      <c r="L562" s="64" t="s">
        <v>266</v>
      </c>
      <c r="M562" s="65" t="s">
        <v>273</v>
      </c>
      <c r="N562" s="65"/>
      <c r="O562" s="66" t="s">
        <v>1574</v>
      </c>
      <c r="P562" s="66" t="s">
        <v>84</v>
      </c>
    </row>
    <row r="563" spans="1:16">
      <c r="A563" s="28" t="str">
        <f t="shared" si="48"/>
        <v> PASP 90.446 </v>
      </c>
      <c r="B563" s="16" t="str">
        <f t="shared" si="49"/>
        <v>I</v>
      </c>
      <c r="C563" s="28">
        <f t="shared" si="50"/>
        <v>43473.971899999997</v>
      </c>
      <c r="D563" t="str">
        <f t="shared" si="51"/>
        <v>vis</v>
      </c>
      <c r="E563">
        <f>VLOOKUP(C563,Active!C$21:E$945,3,FALSE)</f>
        <v>30716.998943618</v>
      </c>
      <c r="F563" s="16" t="s">
        <v>241</v>
      </c>
      <c r="G563" t="str">
        <f t="shared" si="52"/>
        <v>43473.9719</v>
      </c>
      <c r="H563" s="28">
        <f t="shared" si="53"/>
        <v>30717</v>
      </c>
      <c r="I563" s="64" t="s">
        <v>1637</v>
      </c>
      <c r="J563" s="65" t="s">
        <v>1638</v>
      </c>
      <c r="K563" s="64">
        <v>30717</v>
      </c>
      <c r="L563" s="64" t="s">
        <v>1370</v>
      </c>
      <c r="M563" s="65" t="s">
        <v>430</v>
      </c>
      <c r="N563" s="65" t="s">
        <v>431</v>
      </c>
      <c r="O563" s="66" t="s">
        <v>1564</v>
      </c>
      <c r="P563" s="66" t="s">
        <v>82</v>
      </c>
    </row>
    <row r="564" spans="1:16">
      <c r="A564" s="28" t="str">
        <f t="shared" si="48"/>
        <v> PASP 90.446 </v>
      </c>
      <c r="B564" s="16" t="str">
        <f t="shared" si="49"/>
        <v>I</v>
      </c>
      <c r="C564" s="28">
        <f t="shared" si="50"/>
        <v>43484.985000000001</v>
      </c>
      <c r="D564" t="str">
        <f t="shared" si="51"/>
        <v>vis</v>
      </c>
      <c r="E564">
        <f>VLOOKUP(C564,Active!C$21:E$945,3,FALSE)</f>
        <v>30772.996443608867</v>
      </c>
      <c r="F564" s="16" t="s">
        <v>241</v>
      </c>
      <c r="G564" t="str">
        <f t="shared" si="52"/>
        <v>43484.9850</v>
      </c>
      <c r="H564" s="28">
        <f t="shared" si="53"/>
        <v>30773</v>
      </c>
      <c r="I564" s="64" t="s">
        <v>1639</v>
      </c>
      <c r="J564" s="65" t="s">
        <v>1640</v>
      </c>
      <c r="K564" s="64">
        <v>30773</v>
      </c>
      <c r="L564" s="64" t="s">
        <v>1231</v>
      </c>
      <c r="M564" s="65" t="s">
        <v>430</v>
      </c>
      <c r="N564" s="65" t="s">
        <v>431</v>
      </c>
      <c r="O564" s="66" t="s">
        <v>1564</v>
      </c>
      <c r="P564" s="66" t="s">
        <v>82</v>
      </c>
    </row>
    <row r="565" spans="1:16">
      <c r="A565" s="28" t="str">
        <f t="shared" si="48"/>
        <v> PASP 90.446 </v>
      </c>
      <c r="B565" s="16" t="str">
        <f t="shared" si="49"/>
        <v>I</v>
      </c>
      <c r="C565" s="28">
        <f t="shared" si="50"/>
        <v>43485.968200000003</v>
      </c>
      <c r="D565" t="str">
        <f t="shared" si="51"/>
        <v>vis</v>
      </c>
      <c r="E565">
        <f>VLOOKUP(C565,Active!C$21:E$945,3,FALSE)</f>
        <v>30777.995648373297</v>
      </c>
      <c r="F565" s="16" t="s">
        <v>241</v>
      </c>
      <c r="G565" t="str">
        <f t="shared" si="52"/>
        <v>43485.9682</v>
      </c>
      <c r="H565" s="28">
        <f t="shared" si="53"/>
        <v>30778</v>
      </c>
      <c r="I565" s="64" t="s">
        <v>1641</v>
      </c>
      <c r="J565" s="65" t="s">
        <v>1642</v>
      </c>
      <c r="K565" s="64">
        <v>30778</v>
      </c>
      <c r="L565" s="64" t="s">
        <v>1643</v>
      </c>
      <c r="M565" s="65" t="s">
        <v>430</v>
      </c>
      <c r="N565" s="65" t="s">
        <v>431</v>
      </c>
      <c r="O565" s="66" t="s">
        <v>1564</v>
      </c>
      <c r="P565" s="66" t="s">
        <v>82</v>
      </c>
    </row>
    <row r="566" spans="1:16">
      <c r="A566" s="28" t="str">
        <f t="shared" si="48"/>
        <v> PASP 90.446 </v>
      </c>
      <c r="B566" s="16" t="str">
        <f t="shared" si="49"/>
        <v>I</v>
      </c>
      <c r="C566" s="28">
        <f t="shared" si="50"/>
        <v>43486.9516</v>
      </c>
      <c r="D566" t="str">
        <f t="shared" si="51"/>
        <v>vis</v>
      </c>
      <c r="E566">
        <f>VLOOKUP(C566,Active!C$21:E$945,3,FALSE)</f>
        <v>30782.995870062998</v>
      </c>
      <c r="F566" s="16" t="s">
        <v>241</v>
      </c>
      <c r="G566" t="str">
        <f t="shared" si="52"/>
        <v>43486.9516</v>
      </c>
      <c r="H566" s="28">
        <f t="shared" si="53"/>
        <v>30783</v>
      </c>
      <c r="I566" s="64" t="s">
        <v>1644</v>
      </c>
      <c r="J566" s="65" t="s">
        <v>1645</v>
      </c>
      <c r="K566" s="64">
        <v>30783</v>
      </c>
      <c r="L566" s="64" t="s">
        <v>1430</v>
      </c>
      <c r="M566" s="65" t="s">
        <v>430</v>
      </c>
      <c r="N566" s="65" t="s">
        <v>431</v>
      </c>
      <c r="O566" s="66" t="s">
        <v>1564</v>
      </c>
      <c r="P566" s="66" t="s">
        <v>82</v>
      </c>
    </row>
    <row r="567" spans="1:16">
      <c r="A567" s="28" t="str">
        <f t="shared" si="48"/>
        <v> PASP 90.446 </v>
      </c>
      <c r="B567" s="16" t="str">
        <f t="shared" si="49"/>
        <v>I</v>
      </c>
      <c r="C567" s="28">
        <f t="shared" si="50"/>
        <v>43508.9784</v>
      </c>
      <c r="D567" t="str">
        <f t="shared" si="51"/>
        <v>vis</v>
      </c>
      <c r="E567">
        <f>VLOOKUP(C567,Active!C$21:E$945,3,FALSE)</f>
        <v>30894.993920820583</v>
      </c>
      <c r="F567" s="16" t="s">
        <v>241</v>
      </c>
      <c r="G567" t="str">
        <f t="shared" si="52"/>
        <v>43508.9784</v>
      </c>
      <c r="H567" s="28">
        <f t="shared" si="53"/>
        <v>30895</v>
      </c>
      <c r="I567" s="64" t="s">
        <v>1646</v>
      </c>
      <c r="J567" s="65" t="s">
        <v>1647</v>
      </c>
      <c r="K567" s="64">
        <v>30895</v>
      </c>
      <c r="L567" s="64" t="s">
        <v>1648</v>
      </c>
      <c r="M567" s="65" t="s">
        <v>430</v>
      </c>
      <c r="N567" s="65" t="s">
        <v>431</v>
      </c>
      <c r="O567" s="66" t="s">
        <v>1564</v>
      </c>
      <c r="P567" s="66" t="s">
        <v>82</v>
      </c>
    </row>
    <row r="568" spans="1:16">
      <c r="A568" s="28" t="str">
        <f t="shared" si="48"/>
        <v> PASP 103.258 </v>
      </c>
      <c r="B568" s="16" t="str">
        <f t="shared" si="49"/>
        <v>I</v>
      </c>
      <c r="C568" s="28">
        <f t="shared" si="50"/>
        <v>43626.784399999997</v>
      </c>
      <c r="D568" t="str">
        <f t="shared" si="51"/>
        <v>vis</v>
      </c>
      <c r="E568">
        <f>VLOOKUP(C568,Active!C$21:E$945,3,FALSE)</f>
        <v>31493.993429035494</v>
      </c>
      <c r="F568" s="16" t="s">
        <v>241</v>
      </c>
      <c r="G568" t="str">
        <f t="shared" si="52"/>
        <v>43626.7844</v>
      </c>
      <c r="H568" s="28">
        <f t="shared" si="53"/>
        <v>31494</v>
      </c>
      <c r="I568" s="64" t="s">
        <v>1649</v>
      </c>
      <c r="J568" s="65" t="s">
        <v>1650</v>
      </c>
      <c r="K568" s="64">
        <v>31494</v>
      </c>
      <c r="L568" s="64" t="s">
        <v>547</v>
      </c>
      <c r="M568" s="65" t="s">
        <v>430</v>
      </c>
      <c r="N568" s="65" t="s">
        <v>1086</v>
      </c>
      <c r="O568" s="66" t="s">
        <v>1651</v>
      </c>
      <c r="P568" s="66" t="s">
        <v>95</v>
      </c>
    </row>
    <row r="569" spans="1:16">
      <c r="A569" s="28" t="str">
        <f t="shared" si="48"/>
        <v> BBS 37 </v>
      </c>
      <c r="B569" s="16" t="str">
        <f t="shared" si="49"/>
        <v>I</v>
      </c>
      <c r="C569" s="28">
        <f t="shared" si="50"/>
        <v>43656.483</v>
      </c>
      <c r="D569" t="str">
        <f t="shared" si="51"/>
        <v>vis</v>
      </c>
      <c r="E569">
        <f>VLOOKUP(C569,Active!C$21:E$945,3,FALSE)</f>
        <v>31644.999717294784</v>
      </c>
      <c r="F569" s="16" t="s">
        <v>241</v>
      </c>
      <c r="G569" t="str">
        <f t="shared" si="52"/>
        <v>43656.483</v>
      </c>
      <c r="H569" s="28">
        <f t="shared" si="53"/>
        <v>31645</v>
      </c>
      <c r="I569" s="64" t="s">
        <v>1652</v>
      </c>
      <c r="J569" s="65" t="s">
        <v>1653</v>
      </c>
      <c r="K569" s="64">
        <v>31645</v>
      </c>
      <c r="L569" s="64" t="s">
        <v>310</v>
      </c>
      <c r="M569" s="65" t="s">
        <v>273</v>
      </c>
      <c r="N569" s="65"/>
      <c r="O569" s="66" t="s">
        <v>274</v>
      </c>
      <c r="P569" s="66" t="s">
        <v>96</v>
      </c>
    </row>
    <row r="570" spans="1:16">
      <c r="A570" s="28" t="str">
        <f t="shared" si="48"/>
        <v>IBVS 1468 </v>
      </c>
      <c r="B570" s="16" t="str">
        <f t="shared" si="49"/>
        <v>I</v>
      </c>
      <c r="C570" s="28">
        <f t="shared" si="50"/>
        <v>43657.661899999999</v>
      </c>
      <c r="D570" t="str">
        <f t="shared" si="51"/>
        <v>vis</v>
      </c>
      <c r="E570">
        <f>VLOOKUP(C570,Active!C$21:E$945,3,FALSE)</f>
        <v>31650.993983463177</v>
      </c>
      <c r="F570" s="16" t="s">
        <v>241</v>
      </c>
      <c r="G570" t="str">
        <f t="shared" si="52"/>
        <v>43657.6619</v>
      </c>
      <c r="H570" s="28">
        <f t="shared" si="53"/>
        <v>31651</v>
      </c>
      <c r="I570" s="64" t="s">
        <v>1654</v>
      </c>
      <c r="J570" s="65" t="s">
        <v>1655</v>
      </c>
      <c r="K570" s="64">
        <v>31651</v>
      </c>
      <c r="L570" s="64" t="s">
        <v>1648</v>
      </c>
      <c r="M570" s="65" t="s">
        <v>430</v>
      </c>
      <c r="N570" s="65" t="s">
        <v>431</v>
      </c>
      <c r="O570" s="66" t="s">
        <v>548</v>
      </c>
      <c r="P570" s="67" t="s">
        <v>549</v>
      </c>
    </row>
    <row r="571" spans="1:16">
      <c r="A571" s="28" t="str">
        <f t="shared" si="48"/>
        <v>IBVS 1468 </v>
      </c>
      <c r="B571" s="16" t="str">
        <f t="shared" si="49"/>
        <v>I</v>
      </c>
      <c r="C571" s="28">
        <f t="shared" si="50"/>
        <v>43658.645400000001</v>
      </c>
      <c r="D571" t="str">
        <f t="shared" si="51"/>
        <v>vis</v>
      </c>
      <c r="E571">
        <f>VLOOKUP(C571,Active!C$21:E$945,3,FALSE)</f>
        <v>31655.994713615553</v>
      </c>
      <c r="F571" s="16" t="s">
        <v>241</v>
      </c>
      <c r="G571" t="str">
        <f t="shared" si="52"/>
        <v>43658.6454</v>
      </c>
      <c r="H571" s="28">
        <f t="shared" si="53"/>
        <v>31656</v>
      </c>
      <c r="I571" s="64" t="s">
        <v>1656</v>
      </c>
      <c r="J571" s="65" t="s">
        <v>1657</v>
      </c>
      <c r="K571" s="64">
        <v>31656</v>
      </c>
      <c r="L571" s="64" t="s">
        <v>1235</v>
      </c>
      <c r="M571" s="65" t="s">
        <v>430</v>
      </c>
      <c r="N571" s="65" t="s">
        <v>431</v>
      </c>
      <c r="O571" s="66" t="s">
        <v>548</v>
      </c>
      <c r="P571" s="67" t="s">
        <v>549</v>
      </c>
    </row>
    <row r="572" spans="1:16">
      <c r="A572" s="28" t="str">
        <f t="shared" si="48"/>
        <v> BBS 37 </v>
      </c>
      <c r="B572" s="16" t="str">
        <f t="shared" si="49"/>
        <v>I</v>
      </c>
      <c r="C572" s="28">
        <f t="shared" si="50"/>
        <v>43689.523000000001</v>
      </c>
      <c r="D572" t="str">
        <f t="shared" si="51"/>
        <v>vis</v>
      </c>
      <c r="E572">
        <f>VLOOKUP(C572,Active!C$21:E$945,3,FALSE)</f>
        <v>31812.995776505872</v>
      </c>
      <c r="F572" s="16" t="s">
        <v>241</v>
      </c>
      <c r="G572" t="str">
        <f t="shared" si="52"/>
        <v>43689.523</v>
      </c>
      <c r="H572" s="28">
        <f t="shared" si="53"/>
        <v>31813</v>
      </c>
      <c r="I572" s="64" t="s">
        <v>1658</v>
      </c>
      <c r="J572" s="65" t="s">
        <v>1659</v>
      </c>
      <c r="K572" s="64">
        <v>31813</v>
      </c>
      <c r="L572" s="64" t="s">
        <v>322</v>
      </c>
      <c r="M572" s="65" t="s">
        <v>273</v>
      </c>
      <c r="N572" s="65"/>
      <c r="O572" s="66" t="s">
        <v>274</v>
      </c>
      <c r="P572" s="66" t="s">
        <v>96</v>
      </c>
    </row>
    <row r="573" spans="1:16">
      <c r="A573" s="28" t="str">
        <f t="shared" si="48"/>
        <v> BRNO 23 </v>
      </c>
      <c r="B573" s="16" t="str">
        <f t="shared" si="49"/>
        <v>I</v>
      </c>
      <c r="C573" s="28">
        <f t="shared" si="50"/>
        <v>43880.688999999998</v>
      </c>
      <c r="D573" t="str">
        <f t="shared" si="51"/>
        <v>vis</v>
      </c>
      <c r="E573">
        <f>VLOOKUP(C573,Active!C$21:E$945,3,FALSE)</f>
        <v>32785.003483986075</v>
      </c>
      <c r="F573" s="16" t="s">
        <v>241</v>
      </c>
      <c r="G573" t="str">
        <f t="shared" si="52"/>
        <v>43880.689</v>
      </c>
      <c r="H573" s="28">
        <f t="shared" si="53"/>
        <v>32785</v>
      </c>
      <c r="I573" s="64" t="s">
        <v>1660</v>
      </c>
      <c r="J573" s="65" t="s">
        <v>1661</v>
      </c>
      <c r="K573" s="64">
        <v>32785</v>
      </c>
      <c r="L573" s="64" t="s">
        <v>278</v>
      </c>
      <c r="M573" s="65" t="s">
        <v>273</v>
      </c>
      <c r="N573" s="65"/>
      <c r="O573" s="66" t="s">
        <v>1506</v>
      </c>
      <c r="P573" s="66" t="s">
        <v>101</v>
      </c>
    </row>
    <row r="574" spans="1:16">
      <c r="A574" s="28" t="str">
        <f t="shared" si="48"/>
        <v> PASP 103.258 </v>
      </c>
      <c r="B574" s="16" t="str">
        <f t="shared" si="49"/>
        <v>I</v>
      </c>
      <c r="C574" s="28">
        <f t="shared" si="50"/>
        <v>43894.847300000001</v>
      </c>
      <c r="D574" t="str">
        <f t="shared" si="51"/>
        <v>vis</v>
      </c>
      <c r="E574">
        <f>VLOOKUP(C574,Active!C$21:E$945,3,FALSE)</f>
        <v>32856.993151211529</v>
      </c>
      <c r="F574" s="16" t="s">
        <v>241</v>
      </c>
      <c r="G574" t="str">
        <f t="shared" si="52"/>
        <v>43894.8473</v>
      </c>
      <c r="H574" s="28">
        <f t="shared" si="53"/>
        <v>32857</v>
      </c>
      <c r="I574" s="64" t="s">
        <v>1662</v>
      </c>
      <c r="J574" s="65" t="s">
        <v>1663</v>
      </c>
      <c r="K574" s="64">
        <v>32857</v>
      </c>
      <c r="L574" s="64" t="s">
        <v>547</v>
      </c>
      <c r="M574" s="65" t="s">
        <v>430</v>
      </c>
      <c r="N574" s="65" t="s">
        <v>1086</v>
      </c>
      <c r="O574" s="66" t="s">
        <v>1651</v>
      </c>
      <c r="P574" s="66" t="s">
        <v>95</v>
      </c>
    </row>
    <row r="575" spans="1:16">
      <c r="A575" s="28" t="str">
        <f t="shared" si="48"/>
        <v> PASP 103.258 </v>
      </c>
      <c r="B575" s="16" t="str">
        <f t="shared" si="49"/>
        <v>I</v>
      </c>
      <c r="C575" s="28">
        <f t="shared" si="50"/>
        <v>43904.877699999997</v>
      </c>
      <c r="D575" t="str">
        <f t="shared" si="51"/>
        <v>vis</v>
      </c>
      <c r="E575">
        <f>VLOOKUP(C575,Active!C$21:E$945,3,FALSE)</f>
        <v>32907.993988751179</v>
      </c>
      <c r="F575" s="16" t="s">
        <v>241</v>
      </c>
      <c r="G575" t="str">
        <f t="shared" si="52"/>
        <v>43904.8777</v>
      </c>
      <c r="H575" s="28">
        <f t="shared" si="53"/>
        <v>32908</v>
      </c>
      <c r="I575" s="64" t="s">
        <v>1664</v>
      </c>
      <c r="J575" s="65" t="s">
        <v>1665</v>
      </c>
      <c r="K575" s="64">
        <v>32908</v>
      </c>
      <c r="L575" s="64" t="s">
        <v>1648</v>
      </c>
      <c r="M575" s="65" t="s">
        <v>430</v>
      </c>
      <c r="N575" s="65" t="s">
        <v>1086</v>
      </c>
      <c r="O575" s="66" t="s">
        <v>1651</v>
      </c>
      <c r="P575" s="66" t="s">
        <v>95</v>
      </c>
    </row>
    <row r="576" spans="1:16">
      <c r="A576" s="28" t="str">
        <f t="shared" si="48"/>
        <v> AJ 85.562 </v>
      </c>
      <c r="B576" s="16" t="str">
        <f t="shared" si="49"/>
        <v>I</v>
      </c>
      <c r="C576" s="28">
        <f t="shared" si="50"/>
        <v>43907.8272</v>
      </c>
      <c r="D576" t="str">
        <f t="shared" si="51"/>
        <v>vis</v>
      </c>
      <c r="E576">
        <f>VLOOKUP(C576,Active!C$21:E$945,3,FALSE)</f>
        <v>32922.991094581797</v>
      </c>
      <c r="F576" s="16" t="s">
        <v>241</v>
      </c>
      <c r="G576" t="str">
        <f t="shared" si="52"/>
        <v>43907.8272</v>
      </c>
      <c r="H576" s="28">
        <f t="shared" si="53"/>
        <v>32923</v>
      </c>
      <c r="I576" s="64" t="s">
        <v>1666</v>
      </c>
      <c r="J576" s="65" t="s">
        <v>1667</v>
      </c>
      <c r="K576" s="64">
        <v>32923</v>
      </c>
      <c r="L576" s="64" t="s">
        <v>1239</v>
      </c>
      <c r="M576" s="65" t="s">
        <v>430</v>
      </c>
      <c r="N576" s="65" t="s">
        <v>431</v>
      </c>
      <c r="O576" s="66" t="s">
        <v>1668</v>
      </c>
      <c r="P576" s="66" t="s">
        <v>102</v>
      </c>
    </row>
    <row r="577" spans="1:16">
      <c r="A577" s="28" t="str">
        <f t="shared" si="48"/>
        <v> PASP 103.258 </v>
      </c>
      <c r="B577" s="16" t="str">
        <f t="shared" si="49"/>
        <v>I</v>
      </c>
      <c r="C577" s="28">
        <f t="shared" si="50"/>
        <v>43911.761299999998</v>
      </c>
      <c r="D577" t="str">
        <f t="shared" si="51"/>
        <v>vis</v>
      </c>
      <c r="E577">
        <f>VLOOKUP(C577,Active!C$21:E$945,3,FALSE)</f>
        <v>32942.994523653892</v>
      </c>
      <c r="F577" s="16" t="s">
        <v>241</v>
      </c>
      <c r="G577" t="str">
        <f t="shared" si="52"/>
        <v>43911.7613</v>
      </c>
      <c r="H577" s="28">
        <f t="shared" si="53"/>
        <v>32943</v>
      </c>
      <c r="I577" s="64" t="s">
        <v>1669</v>
      </c>
      <c r="J577" s="65" t="s">
        <v>1670</v>
      </c>
      <c r="K577" s="64">
        <v>32943</v>
      </c>
      <c r="L577" s="64" t="s">
        <v>1217</v>
      </c>
      <c r="M577" s="65" t="s">
        <v>430</v>
      </c>
      <c r="N577" s="65" t="s">
        <v>1086</v>
      </c>
      <c r="O577" s="66" t="s">
        <v>1651</v>
      </c>
      <c r="P577" s="66" t="s">
        <v>95</v>
      </c>
    </row>
    <row r="578" spans="1:16">
      <c r="A578" s="28" t="str">
        <f t="shared" si="48"/>
        <v> PASP 103.258 </v>
      </c>
      <c r="B578" s="16" t="str">
        <f t="shared" si="49"/>
        <v>I</v>
      </c>
      <c r="C578" s="28">
        <f t="shared" si="50"/>
        <v>43911.958100000003</v>
      </c>
      <c r="D578" t="str">
        <f t="shared" si="51"/>
        <v>vis</v>
      </c>
      <c r="E578">
        <f>VLOOKUP(C578,Active!C$21:E$945,3,FALSE)</f>
        <v>32943.995178147037</v>
      </c>
      <c r="F578" s="16" t="s">
        <v>241</v>
      </c>
      <c r="G578" t="str">
        <f t="shared" si="52"/>
        <v>43911.9581</v>
      </c>
      <c r="H578" s="28">
        <f t="shared" si="53"/>
        <v>32944</v>
      </c>
      <c r="I578" s="64" t="s">
        <v>1671</v>
      </c>
      <c r="J578" s="65" t="s">
        <v>1672</v>
      </c>
      <c r="K578" s="64">
        <v>32944</v>
      </c>
      <c r="L578" s="64" t="s">
        <v>1643</v>
      </c>
      <c r="M578" s="65" t="s">
        <v>430</v>
      </c>
      <c r="N578" s="65" t="s">
        <v>1086</v>
      </c>
      <c r="O578" s="66" t="s">
        <v>1651</v>
      </c>
      <c r="P578" s="66" t="s">
        <v>95</v>
      </c>
    </row>
    <row r="579" spans="1:16">
      <c r="A579" s="28" t="str">
        <f t="shared" si="48"/>
        <v> PASP 103.258 </v>
      </c>
      <c r="B579" s="16" t="str">
        <f t="shared" si="49"/>
        <v>I</v>
      </c>
      <c r="C579" s="28">
        <f t="shared" si="50"/>
        <v>43912.941599999998</v>
      </c>
      <c r="D579" t="str">
        <f t="shared" si="51"/>
        <v>vis</v>
      </c>
      <c r="E579">
        <f>VLOOKUP(C579,Active!C$21:E$945,3,FALSE)</f>
        <v>32948.995908299381</v>
      </c>
      <c r="F579" s="16" t="s">
        <v>241</v>
      </c>
      <c r="G579" t="str">
        <f t="shared" si="52"/>
        <v>43912.9416</v>
      </c>
      <c r="H579" s="28">
        <f t="shared" si="53"/>
        <v>32949</v>
      </c>
      <c r="I579" s="64" t="s">
        <v>1673</v>
      </c>
      <c r="J579" s="65" t="s">
        <v>1674</v>
      </c>
      <c r="K579" s="64">
        <v>32949</v>
      </c>
      <c r="L579" s="64" t="s">
        <v>1430</v>
      </c>
      <c r="M579" s="65" t="s">
        <v>430</v>
      </c>
      <c r="N579" s="65" t="s">
        <v>1086</v>
      </c>
      <c r="O579" s="66" t="s">
        <v>1651</v>
      </c>
      <c r="P579" s="66" t="s">
        <v>95</v>
      </c>
    </row>
    <row r="580" spans="1:16">
      <c r="A580" s="28" t="str">
        <f t="shared" si="48"/>
        <v> PASP 103.258 </v>
      </c>
      <c r="B580" s="16" t="str">
        <f t="shared" si="49"/>
        <v>I</v>
      </c>
      <c r="C580" s="28">
        <f t="shared" si="50"/>
        <v>43916.874900000003</v>
      </c>
      <c r="D580" t="str">
        <f t="shared" si="51"/>
        <v>vis</v>
      </c>
      <c r="E580">
        <f>VLOOKUP(C580,Active!C$21:E$945,3,FALSE)</f>
        <v>32968.995269670311</v>
      </c>
      <c r="F580" s="16" t="s">
        <v>241</v>
      </c>
      <c r="G580" t="str">
        <f t="shared" si="52"/>
        <v>43916.8749</v>
      </c>
      <c r="H580" s="28">
        <f t="shared" si="53"/>
        <v>32969</v>
      </c>
      <c r="I580" s="64" t="s">
        <v>1675</v>
      </c>
      <c r="J580" s="65" t="s">
        <v>1676</v>
      </c>
      <c r="K580" s="64">
        <v>32969</v>
      </c>
      <c r="L580" s="64" t="s">
        <v>1643</v>
      </c>
      <c r="M580" s="65" t="s">
        <v>430</v>
      </c>
      <c r="N580" s="65" t="s">
        <v>1086</v>
      </c>
      <c r="O580" s="66" t="s">
        <v>1651</v>
      </c>
      <c r="P580" s="66" t="s">
        <v>95</v>
      </c>
    </row>
    <row r="581" spans="1:16">
      <c r="A581" s="28" t="str">
        <f t="shared" si="48"/>
        <v> PASP 103.258 </v>
      </c>
      <c r="B581" s="16" t="str">
        <f t="shared" si="49"/>
        <v>I</v>
      </c>
      <c r="C581" s="28">
        <f t="shared" si="50"/>
        <v>43918.841399999998</v>
      </c>
      <c r="D581" t="str">
        <f t="shared" si="51"/>
        <v>vis</v>
      </c>
      <c r="E581">
        <f>VLOOKUP(C581,Active!C$21:E$945,3,FALSE)</f>
        <v>32978.994187661767</v>
      </c>
      <c r="F581" s="16" t="s">
        <v>241</v>
      </c>
      <c r="G581" t="str">
        <f t="shared" si="52"/>
        <v>43918.8414</v>
      </c>
      <c r="H581" s="28">
        <f t="shared" si="53"/>
        <v>32979</v>
      </c>
      <c r="I581" s="64" t="s">
        <v>1677</v>
      </c>
      <c r="J581" s="65" t="s">
        <v>1678</v>
      </c>
      <c r="K581" s="64">
        <v>32979</v>
      </c>
      <c r="L581" s="64" t="s">
        <v>1217</v>
      </c>
      <c r="M581" s="65" t="s">
        <v>430</v>
      </c>
      <c r="N581" s="65" t="s">
        <v>1086</v>
      </c>
      <c r="O581" s="66" t="s">
        <v>1651</v>
      </c>
      <c r="P581" s="66" t="s">
        <v>95</v>
      </c>
    </row>
    <row r="582" spans="1:16">
      <c r="A582" s="28" t="str">
        <f t="shared" si="48"/>
        <v> PASP 103.258 </v>
      </c>
      <c r="B582" s="16" t="str">
        <f t="shared" si="49"/>
        <v>I</v>
      </c>
      <c r="C582" s="28">
        <f t="shared" si="50"/>
        <v>43919.825199999999</v>
      </c>
      <c r="D582" t="str">
        <f t="shared" si="51"/>
        <v>vis</v>
      </c>
      <c r="E582">
        <f>VLOOKUP(C582,Active!C$21:E$945,3,FALSE)</f>
        <v>32983.996443202093</v>
      </c>
      <c r="F582" s="16" t="s">
        <v>241</v>
      </c>
      <c r="G582" t="str">
        <f t="shared" si="52"/>
        <v>43919.8252</v>
      </c>
      <c r="H582" s="28">
        <f t="shared" si="53"/>
        <v>32984</v>
      </c>
      <c r="I582" s="64" t="s">
        <v>1679</v>
      </c>
      <c r="J582" s="65" t="s">
        <v>1680</v>
      </c>
      <c r="K582" s="64">
        <v>32984</v>
      </c>
      <c r="L582" s="64" t="s">
        <v>1231</v>
      </c>
      <c r="M582" s="65" t="s">
        <v>430</v>
      </c>
      <c r="N582" s="65" t="s">
        <v>1086</v>
      </c>
      <c r="O582" s="66" t="s">
        <v>1651</v>
      </c>
      <c r="P582" s="66" t="s">
        <v>95</v>
      </c>
    </row>
    <row r="583" spans="1:16">
      <c r="A583" s="28" t="str">
        <f t="shared" si="48"/>
        <v> PASP 103.258 </v>
      </c>
      <c r="B583" s="16" t="str">
        <f t="shared" si="49"/>
        <v>I</v>
      </c>
      <c r="C583" s="28">
        <f t="shared" si="50"/>
        <v>43922.775000000001</v>
      </c>
      <c r="D583" t="str">
        <f t="shared" si="51"/>
        <v>vis</v>
      </c>
      <c r="E583">
        <f>VLOOKUP(C583,Active!C$21:E$945,3,FALSE)</f>
        <v>32998.995074420651</v>
      </c>
      <c r="F583" s="16" t="s">
        <v>241</v>
      </c>
      <c r="G583" t="str">
        <f t="shared" si="52"/>
        <v>43922.7750</v>
      </c>
      <c r="H583" s="28">
        <f t="shared" si="53"/>
        <v>32999</v>
      </c>
      <c r="I583" s="64" t="s">
        <v>1681</v>
      </c>
      <c r="J583" s="65" t="s">
        <v>1682</v>
      </c>
      <c r="K583" s="64">
        <v>32999</v>
      </c>
      <c r="L583" s="64" t="s">
        <v>1235</v>
      </c>
      <c r="M583" s="65" t="s">
        <v>430</v>
      </c>
      <c r="N583" s="65" t="s">
        <v>1086</v>
      </c>
      <c r="O583" s="66" t="s">
        <v>1651</v>
      </c>
      <c r="P583" s="66" t="s">
        <v>95</v>
      </c>
    </row>
    <row r="584" spans="1:16">
      <c r="A584" s="28" t="str">
        <f t="shared" si="48"/>
        <v> PASP 103.258 </v>
      </c>
      <c r="B584" s="16" t="str">
        <f t="shared" si="49"/>
        <v>I</v>
      </c>
      <c r="C584" s="28">
        <f t="shared" si="50"/>
        <v>43930.838499999998</v>
      </c>
      <c r="D584" t="str">
        <f t="shared" si="51"/>
        <v>vis</v>
      </c>
      <c r="E584">
        <f>VLOOKUP(C584,Active!C$21:E$945,3,FALSE)</f>
        <v>33039.994960118231</v>
      </c>
      <c r="F584" s="16" t="s">
        <v>241</v>
      </c>
      <c r="G584" t="str">
        <f t="shared" si="52"/>
        <v>43930.8385</v>
      </c>
      <c r="H584" s="28">
        <f t="shared" si="53"/>
        <v>33040</v>
      </c>
      <c r="I584" s="64" t="s">
        <v>1683</v>
      </c>
      <c r="J584" s="65" t="s">
        <v>1684</v>
      </c>
      <c r="K584" s="64">
        <v>33040</v>
      </c>
      <c r="L584" s="64" t="s">
        <v>1235</v>
      </c>
      <c r="M584" s="65" t="s">
        <v>430</v>
      </c>
      <c r="N584" s="65" t="s">
        <v>1086</v>
      </c>
      <c r="O584" s="66" t="s">
        <v>1651</v>
      </c>
      <c r="P584" s="66" t="s">
        <v>95</v>
      </c>
    </row>
    <row r="585" spans="1:16">
      <c r="A585" s="28" t="str">
        <f t="shared" si="48"/>
        <v> PASP 103.258 </v>
      </c>
      <c r="B585" s="16" t="str">
        <f t="shared" si="49"/>
        <v>I</v>
      </c>
      <c r="C585" s="28">
        <f t="shared" si="50"/>
        <v>43936.738599999997</v>
      </c>
      <c r="D585" t="str">
        <f t="shared" si="51"/>
        <v>vis</v>
      </c>
      <c r="E585">
        <f>VLOOKUP(C585,Active!C$21:E$945,3,FALSE)</f>
        <v>33069.994764868563</v>
      </c>
      <c r="F585" s="16" t="s">
        <v>241</v>
      </c>
      <c r="G585" t="str">
        <f t="shared" si="52"/>
        <v>43936.7386</v>
      </c>
      <c r="H585" s="28">
        <f t="shared" si="53"/>
        <v>33070</v>
      </c>
      <c r="I585" s="64" t="s">
        <v>1685</v>
      </c>
      <c r="J585" s="65" t="s">
        <v>1686</v>
      </c>
      <c r="K585" s="64">
        <v>33070</v>
      </c>
      <c r="L585" s="64" t="s">
        <v>1235</v>
      </c>
      <c r="M585" s="65" t="s">
        <v>430</v>
      </c>
      <c r="N585" s="65" t="s">
        <v>1086</v>
      </c>
      <c r="O585" s="66" t="s">
        <v>1651</v>
      </c>
      <c r="P585" s="66" t="s">
        <v>95</v>
      </c>
    </row>
    <row r="586" spans="1:16">
      <c r="A586" s="28" t="str">
        <f t="shared" si="48"/>
        <v> PASP 103.258 </v>
      </c>
      <c r="B586" s="16" t="str">
        <f t="shared" si="49"/>
        <v>I</v>
      </c>
      <c r="C586" s="28">
        <f t="shared" si="50"/>
        <v>43937.918400000002</v>
      </c>
      <c r="D586" t="str">
        <f t="shared" si="51"/>
        <v>vis</v>
      </c>
      <c r="E586">
        <f>VLOOKUP(C586,Active!C$21:E$945,3,FALSE)</f>
        <v>33075.993607200835</v>
      </c>
      <c r="F586" s="16" t="s">
        <v>241</v>
      </c>
      <c r="G586" t="str">
        <f t="shared" si="52"/>
        <v>43937.9184</v>
      </c>
      <c r="H586" s="28">
        <f t="shared" si="53"/>
        <v>33076</v>
      </c>
      <c r="I586" s="64" t="s">
        <v>1687</v>
      </c>
      <c r="J586" s="65" t="s">
        <v>1688</v>
      </c>
      <c r="K586" s="64">
        <v>33076</v>
      </c>
      <c r="L586" s="64" t="s">
        <v>547</v>
      </c>
      <c r="M586" s="65" t="s">
        <v>430</v>
      </c>
      <c r="N586" s="65" t="s">
        <v>1086</v>
      </c>
      <c r="O586" s="66" t="s">
        <v>1651</v>
      </c>
      <c r="P586" s="66" t="s">
        <v>95</v>
      </c>
    </row>
    <row r="587" spans="1:16">
      <c r="A587" s="28" t="str">
        <f t="shared" ref="A587:A650" si="54">P587</f>
        <v> PASP 103.258 </v>
      </c>
      <c r="B587" s="16" t="str">
        <f t="shared" ref="B587:B650" si="55">IF(H587=INT(H587),"I","II")</f>
        <v>I</v>
      </c>
      <c r="C587" s="28">
        <f t="shared" ref="C587:C650" si="56">1*G587</f>
        <v>43938.902000000002</v>
      </c>
      <c r="D587" t="str">
        <f t="shared" ref="D587:D650" si="57">VLOOKUP(F587,I$1:J$5,2,FALSE)</f>
        <v>vis</v>
      </c>
      <c r="E587">
        <f>VLOOKUP(C587,Active!C$21:E$945,3,FALSE)</f>
        <v>33080.994845815847</v>
      </c>
      <c r="F587" s="16" t="s">
        <v>241</v>
      </c>
      <c r="G587" t="str">
        <f t="shared" ref="G587:G650" si="58">MID(I587,3,LEN(I587)-3)</f>
        <v>43938.9020</v>
      </c>
      <c r="H587" s="28">
        <f t="shared" ref="H587:H650" si="59">1*K587</f>
        <v>33081</v>
      </c>
      <c r="I587" s="64" t="s">
        <v>1689</v>
      </c>
      <c r="J587" s="65" t="s">
        <v>1690</v>
      </c>
      <c r="K587" s="64">
        <v>33081</v>
      </c>
      <c r="L587" s="64" t="s">
        <v>1235</v>
      </c>
      <c r="M587" s="65" t="s">
        <v>430</v>
      </c>
      <c r="N587" s="65" t="s">
        <v>1086</v>
      </c>
      <c r="O587" s="66" t="s">
        <v>1651</v>
      </c>
      <c r="P587" s="66" t="s">
        <v>95</v>
      </c>
    </row>
    <row r="588" spans="1:16">
      <c r="A588" s="28" t="str">
        <f t="shared" si="54"/>
        <v> AJ 85.562 </v>
      </c>
      <c r="B588" s="16" t="str">
        <f t="shared" si="55"/>
        <v>I</v>
      </c>
      <c r="C588" s="28">
        <f t="shared" si="56"/>
        <v>43951.684800000003</v>
      </c>
      <c r="D588" t="str">
        <f t="shared" si="57"/>
        <v>vis</v>
      </c>
      <c r="E588">
        <f>VLOOKUP(C588,Active!C$21:E$945,3,FALSE)</f>
        <v>33145.990609305059</v>
      </c>
      <c r="F588" s="16" t="s">
        <v>241</v>
      </c>
      <c r="G588" t="str">
        <f t="shared" si="58"/>
        <v>43951.6848</v>
      </c>
      <c r="H588" s="28">
        <f t="shared" si="59"/>
        <v>33146</v>
      </c>
      <c r="I588" s="64" t="s">
        <v>1691</v>
      </c>
      <c r="J588" s="65" t="s">
        <v>1692</v>
      </c>
      <c r="K588" s="64">
        <v>33146</v>
      </c>
      <c r="L588" s="64" t="s">
        <v>1239</v>
      </c>
      <c r="M588" s="65" t="s">
        <v>430</v>
      </c>
      <c r="N588" s="65" t="s">
        <v>431</v>
      </c>
      <c r="O588" s="66" t="s">
        <v>1668</v>
      </c>
      <c r="P588" s="66" t="s">
        <v>102</v>
      </c>
    </row>
    <row r="589" spans="1:16">
      <c r="A589" s="28" t="str">
        <f t="shared" si="54"/>
        <v> AJ 85.562 </v>
      </c>
      <c r="B589" s="16" t="str">
        <f t="shared" si="55"/>
        <v>I</v>
      </c>
      <c r="C589" s="28">
        <f t="shared" si="56"/>
        <v>43951.882299999997</v>
      </c>
      <c r="D589" t="str">
        <f t="shared" si="57"/>
        <v>vis</v>
      </c>
      <c r="E589">
        <f>VLOOKUP(C589,Active!C$21:E$945,3,FALSE)</f>
        <v>33146.994823036694</v>
      </c>
      <c r="F589" s="16" t="s">
        <v>241</v>
      </c>
      <c r="G589" t="str">
        <f t="shared" si="58"/>
        <v>43951.8823</v>
      </c>
      <c r="H589" s="28">
        <f t="shared" si="59"/>
        <v>33147</v>
      </c>
      <c r="I589" s="64" t="s">
        <v>1693</v>
      </c>
      <c r="J589" s="65" t="s">
        <v>1694</v>
      </c>
      <c r="K589" s="64">
        <v>33147</v>
      </c>
      <c r="L589" s="64" t="s">
        <v>1235</v>
      </c>
      <c r="M589" s="65" t="s">
        <v>430</v>
      </c>
      <c r="N589" s="65" t="s">
        <v>431</v>
      </c>
      <c r="O589" s="66" t="s">
        <v>1668</v>
      </c>
      <c r="P589" s="66" t="s">
        <v>102</v>
      </c>
    </row>
    <row r="590" spans="1:16">
      <c r="A590" s="28" t="str">
        <f t="shared" si="54"/>
        <v> PASP 103.258 </v>
      </c>
      <c r="B590" s="16" t="str">
        <f t="shared" si="55"/>
        <v>I</v>
      </c>
      <c r="C590" s="28">
        <f t="shared" si="56"/>
        <v>43951.8825</v>
      </c>
      <c r="D590" t="str">
        <f t="shared" si="57"/>
        <v>vis</v>
      </c>
      <c r="E590">
        <f>VLOOKUP(C590,Active!C$21:E$945,3,FALSE)</f>
        <v>33146.995839962008</v>
      </c>
      <c r="F590" s="16" t="s">
        <v>241</v>
      </c>
      <c r="G590" t="str">
        <f t="shared" si="58"/>
        <v>43951.8825</v>
      </c>
      <c r="H590" s="28">
        <f t="shared" si="59"/>
        <v>33147</v>
      </c>
      <c r="I590" s="64" t="s">
        <v>1695</v>
      </c>
      <c r="J590" s="65" t="s">
        <v>1694</v>
      </c>
      <c r="K590" s="64">
        <v>33147</v>
      </c>
      <c r="L590" s="64" t="s">
        <v>1430</v>
      </c>
      <c r="M590" s="65" t="s">
        <v>430</v>
      </c>
      <c r="N590" s="65" t="s">
        <v>1086</v>
      </c>
      <c r="O590" s="66" t="s">
        <v>1651</v>
      </c>
      <c r="P590" s="66" t="s">
        <v>95</v>
      </c>
    </row>
    <row r="591" spans="1:16">
      <c r="A591" s="28" t="str">
        <f t="shared" si="54"/>
        <v> AJ 85.562 </v>
      </c>
      <c r="B591" s="16" t="str">
        <f t="shared" si="55"/>
        <v>I</v>
      </c>
      <c r="C591" s="28">
        <f t="shared" si="56"/>
        <v>43952.669199999997</v>
      </c>
      <c r="D591" t="str">
        <f t="shared" si="57"/>
        <v>vis</v>
      </c>
      <c r="E591">
        <f>VLOOKUP(C591,Active!C$21:E$945,3,FALSE)</f>
        <v>33150.995915621228</v>
      </c>
      <c r="F591" s="16" t="s">
        <v>241</v>
      </c>
      <c r="G591" t="str">
        <f t="shared" si="58"/>
        <v>43952.6692</v>
      </c>
      <c r="H591" s="28">
        <f t="shared" si="59"/>
        <v>33151</v>
      </c>
      <c r="I591" s="64" t="s">
        <v>1696</v>
      </c>
      <c r="J591" s="65" t="s">
        <v>1697</v>
      </c>
      <c r="K591" s="64">
        <v>33151</v>
      </c>
      <c r="L591" s="64" t="s">
        <v>1430</v>
      </c>
      <c r="M591" s="65" t="s">
        <v>430</v>
      </c>
      <c r="N591" s="65" t="s">
        <v>431</v>
      </c>
      <c r="O591" s="66" t="s">
        <v>1668</v>
      </c>
      <c r="P591" s="66" t="s">
        <v>102</v>
      </c>
    </row>
    <row r="592" spans="1:16">
      <c r="A592" s="28" t="str">
        <f t="shared" si="54"/>
        <v> AJ 85.562 </v>
      </c>
      <c r="B592" s="16" t="str">
        <f t="shared" si="55"/>
        <v>I</v>
      </c>
      <c r="C592" s="28">
        <f t="shared" si="56"/>
        <v>43953.652600000001</v>
      </c>
      <c r="D592" t="str">
        <f t="shared" si="57"/>
        <v>vis</v>
      </c>
      <c r="E592">
        <f>VLOOKUP(C592,Active!C$21:E$945,3,FALSE)</f>
        <v>33155.996137310969</v>
      </c>
      <c r="F592" s="16" t="s">
        <v>241</v>
      </c>
      <c r="G592" t="str">
        <f t="shared" si="58"/>
        <v>43953.6526</v>
      </c>
      <c r="H592" s="28">
        <f t="shared" si="59"/>
        <v>33156</v>
      </c>
      <c r="I592" s="64" t="s">
        <v>1698</v>
      </c>
      <c r="J592" s="65" t="s">
        <v>1699</v>
      </c>
      <c r="K592" s="64">
        <v>33156</v>
      </c>
      <c r="L592" s="64" t="s">
        <v>1430</v>
      </c>
      <c r="M592" s="65" t="s">
        <v>430</v>
      </c>
      <c r="N592" s="65" t="s">
        <v>431</v>
      </c>
      <c r="O592" s="66" t="s">
        <v>1668</v>
      </c>
      <c r="P592" s="66" t="s">
        <v>102</v>
      </c>
    </row>
    <row r="593" spans="1:16">
      <c r="A593" s="28" t="str">
        <f t="shared" si="54"/>
        <v> AJ 85.562 </v>
      </c>
      <c r="B593" s="16" t="str">
        <f t="shared" si="55"/>
        <v>I</v>
      </c>
      <c r="C593" s="28">
        <f t="shared" si="56"/>
        <v>43954.635399999999</v>
      </c>
      <c r="D593" t="str">
        <f t="shared" si="57"/>
        <v>vis</v>
      </c>
      <c r="E593">
        <f>VLOOKUP(C593,Active!C$21:E$945,3,FALSE)</f>
        <v>33160.993308224781</v>
      </c>
      <c r="F593" s="16" t="s">
        <v>241</v>
      </c>
      <c r="G593" t="str">
        <f t="shared" si="58"/>
        <v>43954.6354</v>
      </c>
      <c r="H593" s="28">
        <f t="shared" si="59"/>
        <v>33161</v>
      </c>
      <c r="I593" s="64" t="s">
        <v>1700</v>
      </c>
      <c r="J593" s="65" t="s">
        <v>1701</v>
      </c>
      <c r="K593" s="64">
        <v>33161</v>
      </c>
      <c r="L593" s="64" t="s">
        <v>547</v>
      </c>
      <c r="M593" s="65" t="s">
        <v>430</v>
      </c>
      <c r="N593" s="65" t="s">
        <v>431</v>
      </c>
      <c r="O593" s="66" t="s">
        <v>1668</v>
      </c>
      <c r="P593" s="66" t="s">
        <v>102</v>
      </c>
    </row>
    <row r="594" spans="1:16">
      <c r="A594" s="28" t="str">
        <f t="shared" si="54"/>
        <v> AJ 85.562 </v>
      </c>
      <c r="B594" s="16" t="str">
        <f t="shared" si="55"/>
        <v>I</v>
      </c>
      <c r="C594" s="28">
        <f t="shared" si="56"/>
        <v>43954.832300000002</v>
      </c>
      <c r="D594" t="str">
        <f t="shared" si="57"/>
        <v>vis</v>
      </c>
      <c r="E594">
        <f>VLOOKUP(C594,Active!C$21:E$945,3,FALSE)</f>
        <v>33161.994471180566</v>
      </c>
      <c r="F594" s="16" t="s">
        <v>241</v>
      </c>
      <c r="G594" t="str">
        <f t="shared" si="58"/>
        <v>43954.8323</v>
      </c>
      <c r="H594" s="28">
        <f t="shared" si="59"/>
        <v>33162</v>
      </c>
      <c r="I594" s="64" t="s">
        <v>1702</v>
      </c>
      <c r="J594" s="65" t="s">
        <v>1703</v>
      </c>
      <c r="K594" s="64">
        <v>33162</v>
      </c>
      <c r="L594" s="64" t="s">
        <v>1217</v>
      </c>
      <c r="M594" s="65" t="s">
        <v>430</v>
      </c>
      <c r="N594" s="65" t="s">
        <v>431</v>
      </c>
      <c r="O594" s="66" t="s">
        <v>1668</v>
      </c>
      <c r="P594" s="66" t="s">
        <v>102</v>
      </c>
    </row>
    <row r="595" spans="1:16">
      <c r="A595" s="28" t="str">
        <f t="shared" si="54"/>
        <v> AJ 85.562 </v>
      </c>
      <c r="B595" s="16" t="str">
        <f t="shared" si="55"/>
        <v>I</v>
      </c>
      <c r="C595" s="28">
        <f t="shared" si="56"/>
        <v>43955.815799999997</v>
      </c>
      <c r="D595" t="str">
        <f t="shared" si="57"/>
        <v>vis</v>
      </c>
      <c r="E595">
        <f>VLOOKUP(C595,Active!C$21:E$945,3,FALSE)</f>
        <v>33166.995201332902</v>
      </c>
      <c r="F595" s="16" t="s">
        <v>241</v>
      </c>
      <c r="G595" t="str">
        <f t="shared" si="58"/>
        <v>43955.8158</v>
      </c>
      <c r="H595" s="28">
        <f t="shared" si="59"/>
        <v>33167</v>
      </c>
      <c r="I595" s="64" t="s">
        <v>1704</v>
      </c>
      <c r="J595" s="65" t="s">
        <v>1705</v>
      </c>
      <c r="K595" s="64">
        <v>33167</v>
      </c>
      <c r="L595" s="64" t="s">
        <v>1643</v>
      </c>
      <c r="M595" s="65" t="s">
        <v>430</v>
      </c>
      <c r="N595" s="65" t="s">
        <v>431</v>
      </c>
      <c r="O595" s="66" t="s">
        <v>1668</v>
      </c>
      <c r="P595" s="66" t="s">
        <v>102</v>
      </c>
    </row>
    <row r="596" spans="1:16">
      <c r="A596" s="28" t="str">
        <f t="shared" si="54"/>
        <v> PASP 103.258 </v>
      </c>
      <c r="B596" s="16" t="str">
        <f t="shared" si="55"/>
        <v>I</v>
      </c>
      <c r="C596" s="28">
        <f t="shared" si="56"/>
        <v>43959.749100000001</v>
      </c>
      <c r="D596" t="str">
        <f t="shared" si="57"/>
        <v>vis</v>
      </c>
      <c r="E596">
        <f>VLOOKUP(C596,Active!C$21:E$945,3,FALSE)</f>
        <v>33186.99456270384</v>
      </c>
      <c r="F596" s="16" t="s">
        <v>241</v>
      </c>
      <c r="G596" t="str">
        <f t="shared" si="58"/>
        <v>43959.7491</v>
      </c>
      <c r="H596" s="28">
        <f t="shared" si="59"/>
        <v>33187</v>
      </c>
      <c r="I596" s="64" t="s">
        <v>1706</v>
      </c>
      <c r="J596" s="65" t="s">
        <v>1707</v>
      </c>
      <c r="K596" s="64">
        <v>33187</v>
      </c>
      <c r="L596" s="64" t="s">
        <v>1217</v>
      </c>
      <c r="M596" s="65" t="s">
        <v>430</v>
      </c>
      <c r="N596" s="65" t="s">
        <v>1086</v>
      </c>
      <c r="O596" s="66" t="s">
        <v>1651</v>
      </c>
      <c r="P596" s="66" t="s">
        <v>95</v>
      </c>
    </row>
    <row r="597" spans="1:16">
      <c r="A597" s="28" t="str">
        <f t="shared" si="54"/>
        <v> PASP 103.258 </v>
      </c>
      <c r="B597" s="16" t="str">
        <f t="shared" si="55"/>
        <v>I</v>
      </c>
      <c r="C597" s="28">
        <f t="shared" si="56"/>
        <v>43965.8462</v>
      </c>
      <c r="D597" t="str">
        <f t="shared" si="57"/>
        <v>vis</v>
      </c>
      <c r="E597">
        <f>VLOOKUP(C597,Active!C$21:E$945,3,FALSE)</f>
        <v>33217.996038872596</v>
      </c>
      <c r="F597" s="16" t="s">
        <v>241</v>
      </c>
      <c r="G597" t="str">
        <f t="shared" si="58"/>
        <v>43965.8462</v>
      </c>
      <c r="H597" s="28">
        <f t="shared" si="59"/>
        <v>33218</v>
      </c>
      <c r="I597" s="64" t="s">
        <v>1708</v>
      </c>
      <c r="J597" s="65" t="s">
        <v>1709</v>
      </c>
      <c r="K597" s="64">
        <v>33218</v>
      </c>
      <c r="L597" s="64" t="s">
        <v>1430</v>
      </c>
      <c r="M597" s="65" t="s">
        <v>430</v>
      </c>
      <c r="N597" s="65" t="s">
        <v>1086</v>
      </c>
      <c r="O597" s="66" t="s">
        <v>1651</v>
      </c>
      <c r="P597" s="66" t="s">
        <v>95</v>
      </c>
    </row>
    <row r="598" spans="1:16">
      <c r="A598" s="28" t="str">
        <f t="shared" si="54"/>
        <v> PASP 103.258 </v>
      </c>
      <c r="B598" s="16" t="str">
        <f t="shared" si="55"/>
        <v>I</v>
      </c>
      <c r="C598" s="28">
        <f t="shared" si="56"/>
        <v>43986.890399999997</v>
      </c>
      <c r="D598" t="str">
        <f t="shared" si="57"/>
        <v>vis</v>
      </c>
      <c r="E598">
        <f>VLOOKUP(C598,Active!C$21:E$945,3,FALSE)</f>
        <v>33324.997935641644</v>
      </c>
      <c r="F598" s="16" t="s">
        <v>241</v>
      </c>
      <c r="G598" t="str">
        <f t="shared" si="58"/>
        <v>43986.8904</v>
      </c>
      <c r="H598" s="28">
        <f t="shared" si="59"/>
        <v>33325</v>
      </c>
      <c r="I598" s="64" t="s">
        <v>1710</v>
      </c>
      <c r="J598" s="65" t="s">
        <v>1711</v>
      </c>
      <c r="K598" s="64">
        <v>33325</v>
      </c>
      <c r="L598" s="64" t="s">
        <v>1364</v>
      </c>
      <c r="M598" s="65" t="s">
        <v>430</v>
      </c>
      <c r="N598" s="65" t="s">
        <v>1086</v>
      </c>
      <c r="O598" s="66" t="s">
        <v>1651</v>
      </c>
      <c r="P598" s="66" t="s">
        <v>95</v>
      </c>
    </row>
    <row r="599" spans="1:16">
      <c r="A599" s="28" t="str">
        <f t="shared" si="54"/>
        <v> AJ 85.562 </v>
      </c>
      <c r="B599" s="16" t="str">
        <f t="shared" si="55"/>
        <v>I</v>
      </c>
      <c r="C599" s="28">
        <f t="shared" si="56"/>
        <v>43995.74</v>
      </c>
      <c r="D599" t="str">
        <f t="shared" si="57"/>
        <v>vis</v>
      </c>
      <c r="E599">
        <f>VLOOKUP(C599,Active!C$21:E$945,3,FALSE)</f>
        <v>33369.994846222595</v>
      </c>
      <c r="F599" s="16" t="s">
        <v>241</v>
      </c>
      <c r="G599" t="str">
        <f t="shared" si="58"/>
        <v>43995.7400</v>
      </c>
      <c r="H599" s="28">
        <f t="shared" si="59"/>
        <v>33370</v>
      </c>
      <c r="I599" s="64" t="s">
        <v>1712</v>
      </c>
      <c r="J599" s="65" t="s">
        <v>1713</v>
      </c>
      <c r="K599" s="64">
        <v>33370</v>
      </c>
      <c r="L599" s="64" t="s">
        <v>1235</v>
      </c>
      <c r="M599" s="65" t="s">
        <v>430</v>
      </c>
      <c r="N599" s="65" t="s">
        <v>431</v>
      </c>
      <c r="O599" s="66" t="s">
        <v>1668</v>
      </c>
      <c r="P599" s="66" t="s">
        <v>102</v>
      </c>
    </row>
    <row r="600" spans="1:16">
      <c r="A600" s="28" t="str">
        <f t="shared" si="54"/>
        <v> AJ 85.562 </v>
      </c>
      <c r="B600" s="16" t="str">
        <f t="shared" si="55"/>
        <v>I</v>
      </c>
      <c r="C600" s="28">
        <f t="shared" si="56"/>
        <v>44011.670700000002</v>
      </c>
      <c r="D600" t="str">
        <f t="shared" si="57"/>
        <v>vis</v>
      </c>
      <c r="E600">
        <f>VLOOKUP(C600,Active!C$21:E$945,3,FALSE)</f>
        <v>33450.996505437935</v>
      </c>
      <c r="F600" s="16" t="s">
        <v>241</v>
      </c>
      <c r="G600" t="str">
        <f t="shared" si="58"/>
        <v>44011.6707</v>
      </c>
      <c r="H600" s="28">
        <f t="shared" si="59"/>
        <v>33451</v>
      </c>
      <c r="I600" s="64" t="s">
        <v>1714</v>
      </c>
      <c r="J600" s="65" t="s">
        <v>1715</v>
      </c>
      <c r="K600" s="64">
        <v>33451</v>
      </c>
      <c r="L600" s="64" t="s">
        <v>1231</v>
      </c>
      <c r="M600" s="65" t="s">
        <v>430</v>
      </c>
      <c r="N600" s="65" t="s">
        <v>431</v>
      </c>
      <c r="O600" s="66" t="s">
        <v>1668</v>
      </c>
      <c r="P600" s="66" t="s">
        <v>102</v>
      </c>
    </row>
    <row r="601" spans="1:16">
      <c r="A601" s="28" t="str">
        <f t="shared" si="54"/>
        <v> AJ 85.562 </v>
      </c>
      <c r="B601" s="16" t="str">
        <f t="shared" si="55"/>
        <v>I</v>
      </c>
      <c r="C601" s="28">
        <f t="shared" si="56"/>
        <v>44049.628199999999</v>
      </c>
      <c r="D601" t="str">
        <f t="shared" si="57"/>
        <v>vis</v>
      </c>
      <c r="E601">
        <f>VLOOKUP(C601,Active!C$21:E$945,3,FALSE)</f>
        <v>33643.996215410822</v>
      </c>
      <c r="F601" s="16" t="s">
        <v>241</v>
      </c>
      <c r="G601" t="str">
        <f t="shared" si="58"/>
        <v>44049.6282</v>
      </c>
      <c r="H601" s="28">
        <f t="shared" si="59"/>
        <v>33644</v>
      </c>
      <c r="I601" s="64" t="s">
        <v>1716</v>
      </c>
      <c r="J601" s="65" t="s">
        <v>1717</v>
      </c>
      <c r="K601" s="64">
        <v>33644</v>
      </c>
      <c r="L601" s="64" t="s">
        <v>1231</v>
      </c>
      <c r="M601" s="65" t="s">
        <v>430</v>
      </c>
      <c r="N601" s="65" t="s">
        <v>431</v>
      </c>
      <c r="O601" s="66" t="s">
        <v>1668</v>
      </c>
      <c r="P601" s="66" t="s">
        <v>102</v>
      </c>
    </row>
    <row r="602" spans="1:16">
      <c r="A602" s="28" t="str">
        <f t="shared" si="54"/>
        <v> PASP 103.258 </v>
      </c>
      <c r="B602" s="16" t="str">
        <f t="shared" si="55"/>
        <v>I</v>
      </c>
      <c r="C602" s="28">
        <f t="shared" si="56"/>
        <v>44051.791799999999</v>
      </c>
      <c r="D602" t="str">
        <f t="shared" si="57"/>
        <v>vis</v>
      </c>
      <c r="E602">
        <f>VLOOKUP(C602,Active!C$21:E$945,3,FALSE)</f>
        <v>33654.997313283377</v>
      </c>
      <c r="F602" s="16" t="s">
        <v>241</v>
      </c>
      <c r="G602" t="str">
        <f t="shared" si="58"/>
        <v>44051.7918</v>
      </c>
      <c r="H602" s="28">
        <f t="shared" si="59"/>
        <v>33655</v>
      </c>
      <c r="I602" s="64" t="s">
        <v>1718</v>
      </c>
      <c r="J602" s="65" t="s">
        <v>1719</v>
      </c>
      <c r="K602" s="64">
        <v>33655</v>
      </c>
      <c r="L602" s="64" t="s">
        <v>1227</v>
      </c>
      <c r="M602" s="65" t="s">
        <v>430</v>
      </c>
      <c r="N602" s="65" t="s">
        <v>1086</v>
      </c>
      <c r="O602" s="66" t="s">
        <v>1651</v>
      </c>
      <c r="P602" s="66" t="s">
        <v>95</v>
      </c>
    </row>
    <row r="603" spans="1:16">
      <c r="A603" s="28" t="str">
        <f t="shared" si="54"/>
        <v> BRNO 23 </v>
      </c>
      <c r="B603" s="16" t="str">
        <f t="shared" si="55"/>
        <v>I</v>
      </c>
      <c r="C603" s="28">
        <f t="shared" si="56"/>
        <v>44111.39</v>
      </c>
      <c r="D603" t="str">
        <f t="shared" si="57"/>
        <v>vis</v>
      </c>
      <c r="E603">
        <f>VLOOKUP(C603,Active!C$21:E$945,3,FALSE)</f>
        <v>33958.031899726295</v>
      </c>
      <c r="F603" s="16" t="s">
        <v>241</v>
      </c>
      <c r="G603" t="str">
        <f t="shared" si="58"/>
        <v>44111.390</v>
      </c>
      <c r="H603" s="28">
        <f t="shared" si="59"/>
        <v>33958</v>
      </c>
      <c r="I603" s="64" t="s">
        <v>1720</v>
      </c>
      <c r="J603" s="65" t="s">
        <v>1721</v>
      </c>
      <c r="K603" s="64">
        <v>33958</v>
      </c>
      <c r="L603" s="64" t="s">
        <v>963</v>
      </c>
      <c r="M603" s="65" t="s">
        <v>273</v>
      </c>
      <c r="N603" s="65"/>
      <c r="O603" s="66" t="s">
        <v>1722</v>
      </c>
      <c r="P603" s="66" t="s">
        <v>101</v>
      </c>
    </row>
    <row r="604" spans="1:16">
      <c r="A604" s="28" t="str">
        <f t="shared" si="54"/>
        <v> BRNO 23 </v>
      </c>
      <c r="B604" s="16" t="str">
        <f t="shared" si="55"/>
        <v>I</v>
      </c>
      <c r="C604" s="28">
        <f t="shared" si="56"/>
        <v>44111.392999999996</v>
      </c>
      <c r="D604" t="str">
        <f t="shared" si="57"/>
        <v>vis</v>
      </c>
      <c r="E604">
        <f>VLOOKUP(C604,Active!C$21:E$945,3,FALSE)</f>
        <v>33958.047153605752</v>
      </c>
      <c r="F604" s="16" t="s">
        <v>241</v>
      </c>
      <c r="G604" t="str">
        <f t="shared" si="58"/>
        <v>44111.393</v>
      </c>
      <c r="H604" s="28">
        <f t="shared" si="59"/>
        <v>33958</v>
      </c>
      <c r="I604" s="64" t="s">
        <v>1723</v>
      </c>
      <c r="J604" s="65" t="s">
        <v>1724</v>
      </c>
      <c r="K604" s="64">
        <v>33958</v>
      </c>
      <c r="L604" s="64" t="s">
        <v>1573</v>
      </c>
      <c r="M604" s="65" t="s">
        <v>273</v>
      </c>
      <c r="N604" s="65"/>
      <c r="O604" s="66" t="s">
        <v>1574</v>
      </c>
      <c r="P604" s="66" t="s">
        <v>101</v>
      </c>
    </row>
    <row r="605" spans="1:16">
      <c r="A605" s="28" t="str">
        <f t="shared" si="54"/>
        <v> PASP 103.258 </v>
      </c>
      <c r="B605" s="16" t="str">
        <f t="shared" si="55"/>
        <v>I</v>
      </c>
      <c r="C605" s="28">
        <f t="shared" si="56"/>
        <v>44282.881000000001</v>
      </c>
      <c r="D605" t="str">
        <f t="shared" si="57"/>
        <v>vis</v>
      </c>
      <c r="E605">
        <f>VLOOKUP(C605,Active!C$21:E$945,3,FALSE)</f>
        <v>34829.999581026801</v>
      </c>
      <c r="F605" s="16" t="s">
        <v>241</v>
      </c>
      <c r="G605" t="str">
        <f t="shared" si="58"/>
        <v>44282.8810</v>
      </c>
      <c r="H605" s="28">
        <f t="shared" si="59"/>
        <v>34830</v>
      </c>
      <c r="I605" s="64" t="s">
        <v>1725</v>
      </c>
      <c r="J605" s="65" t="s">
        <v>1726</v>
      </c>
      <c r="K605" s="64">
        <v>34830</v>
      </c>
      <c r="L605" s="64" t="s">
        <v>1367</v>
      </c>
      <c r="M605" s="65" t="s">
        <v>430</v>
      </c>
      <c r="N605" s="65" t="s">
        <v>1086</v>
      </c>
      <c r="O605" s="66" t="s">
        <v>1651</v>
      </c>
      <c r="P605" s="66" t="s">
        <v>95</v>
      </c>
    </row>
    <row r="606" spans="1:16">
      <c r="A606" s="28" t="str">
        <f t="shared" si="54"/>
        <v> PASP 103.258 </v>
      </c>
      <c r="B606" s="16" t="str">
        <f t="shared" si="55"/>
        <v>I</v>
      </c>
      <c r="C606" s="28">
        <f t="shared" si="56"/>
        <v>44307.660100000001</v>
      </c>
      <c r="D606" t="str">
        <f t="shared" si="57"/>
        <v>vis</v>
      </c>
      <c r="E606">
        <f>VLOOKUP(C606,Active!C$21:E$945,3,FALSE)</f>
        <v>34955.99204927127</v>
      </c>
      <c r="F606" s="16" t="s">
        <v>241</v>
      </c>
      <c r="G606" t="str">
        <f t="shared" si="58"/>
        <v>44307.6601</v>
      </c>
      <c r="H606" s="28">
        <f t="shared" si="59"/>
        <v>34956</v>
      </c>
      <c r="I606" s="64" t="s">
        <v>1727</v>
      </c>
      <c r="J606" s="65" t="s">
        <v>1728</v>
      </c>
      <c r="K606" s="64">
        <v>34956</v>
      </c>
      <c r="L606" s="64" t="s">
        <v>1729</v>
      </c>
      <c r="M606" s="65" t="s">
        <v>430</v>
      </c>
      <c r="N606" s="65" t="s">
        <v>1086</v>
      </c>
      <c r="O606" s="66" t="s">
        <v>1651</v>
      </c>
      <c r="P606" s="66" t="s">
        <v>95</v>
      </c>
    </row>
    <row r="607" spans="1:16">
      <c r="A607" s="28" t="str">
        <f t="shared" si="54"/>
        <v> PASP 103.258 </v>
      </c>
      <c r="B607" s="16" t="str">
        <f t="shared" si="55"/>
        <v>I</v>
      </c>
      <c r="C607" s="28">
        <f t="shared" si="56"/>
        <v>44307.857900000003</v>
      </c>
      <c r="D607" t="str">
        <f t="shared" si="57"/>
        <v>vis</v>
      </c>
      <c r="E607">
        <f>VLOOKUP(C607,Active!C$21:E$945,3,FALSE)</f>
        <v>34956.997788390894</v>
      </c>
      <c r="F607" s="16" t="s">
        <v>241</v>
      </c>
      <c r="G607" t="str">
        <f t="shared" si="58"/>
        <v>44307.8579</v>
      </c>
      <c r="H607" s="28">
        <f t="shared" si="59"/>
        <v>34957</v>
      </c>
      <c r="I607" s="64" t="s">
        <v>1730</v>
      </c>
      <c r="J607" s="65" t="s">
        <v>1731</v>
      </c>
      <c r="K607" s="64">
        <v>34957</v>
      </c>
      <c r="L607" s="64" t="s">
        <v>1364</v>
      </c>
      <c r="M607" s="65" t="s">
        <v>430</v>
      </c>
      <c r="N607" s="65" t="s">
        <v>1086</v>
      </c>
      <c r="O607" s="66" t="s">
        <v>1651</v>
      </c>
      <c r="P607" s="66" t="s">
        <v>95</v>
      </c>
    </row>
    <row r="608" spans="1:16">
      <c r="A608" s="28" t="str">
        <f t="shared" si="54"/>
        <v> PASP 103.258 </v>
      </c>
      <c r="B608" s="16" t="str">
        <f t="shared" si="55"/>
        <v>I</v>
      </c>
      <c r="C608" s="28">
        <f t="shared" si="56"/>
        <v>44311.791599999997</v>
      </c>
      <c r="D608" t="str">
        <f t="shared" si="57"/>
        <v>vis</v>
      </c>
      <c r="E608">
        <f>VLOOKUP(C608,Active!C$21:E$945,3,FALSE)</f>
        <v>34976.999183612366</v>
      </c>
      <c r="F608" s="16" t="s">
        <v>241</v>
      </c>
      <c r="G608" t="str">
        <f t="shared" si="58"/>
        <v>44311.7916</v>
      </c>
      <c r="H608" s="28">
        <f t="shared" si="59"/>
        <v>34977</v>
      </c>
      <c r="I608" s="64" t="s">
        <v>1732</v>
      </c>
      <c r="J608" s="65" t="s">
        <v>1733</v>
      </c>
      <c r="K608" s="64">
        <v>34977</v>
      </c>
      <c r="L608" s="64" t="s">
        <v>1370</v>
      </c>
      <c r="M608" s="65" t="s">
        <v>430</v>
      </c>
      <c r="N608" s="65" t="s">
        <v>1086</v>
      </c>
      <c r="O608" s="66" t="s">
        <v>1651</v>
      </c>
      <c r="P608" s="66" t="s">
        <v>95</v>
      </c>
    </row>
    <row r="609" spans="1:16">
      <c r="A609" s="28" t="str">
        <f t="shared" si="54"/>
        <v> PASP 103.258 </v>
      </c>
      <c r="B609" s="16" t="str">
        <f t="shared" si="55"/>
        <v>I</v>
      </c>
      <c r="C609" s="28">
        <f t="shared" si="56"/>
        <v>44313.758099999999</v>
      </c>
      <c r="D609" t="str">
        <f t="shared" si="57"/>
        <v>vis</v>
      </c>
      <c r="E609">
        <f>VLOOKUP(C609,Active!C$21:E$945,3,FALSE)</f>
        <v>34986.998101603866</v>
      </c>
      <c r="F609" s="16" t="s">
        <v>241</v>
      </c>
      <c r="G609" t="str">
        <f t="shared" si="58"/>
        <v>44313.7581</v>
      </c>
      <c r="H609" s="28">
        <f t="shared" si="59"/>
        <v>34987</v>
      </c>
      <c r="I609" s="64" t="s">
        <v>1734</v>
      </c>
      <c r="J609" s="65" t="s">
        <v>1735</v>
      </c>
      <c r="K609" s="64">
        <v>34987</v>
      </c>
      <c r="L609" s="64" t="s">
        <v>1364</v>
      </c>
      <c r="M609" s="65" t="s">
        <v>430</v>
      </c>
      <c r="N609" s="65" t="s">
        <v>1086</v>
      </c>
      <c r="O609" s="66" t="s">
        <v>1651</v>
      </c>
      <c r="P609" s="66" t="s">
        <v>95</v>
      </c>
    </row>
    <row r="610" spans="1:16">
      <c r="A610" s="28" t="str">
        <f t="shared" si="54"/>
        <v> PASP 103.258 </v>
      </c>
      <c r="B610" s="16" t="str">
        <f t="shared" si="55"/>
        <v>I</v>
      </c>
      <c r="C610" s="28">
        <f t="shared" si="56"/>
        <v>44316.708299999998</v>
      </c>
      <c r="D610" t="str">
        <f t="shared" si="57"/>
        <v>vis</v>
      </c>
      <c r="E610">
        <f>VLOOKUP(C610,Active!C$21:E$945,3,FALSE)</f>
        <v>35001.998766673009</v>
      </c>
      <c r="F610" s="16" t="s">
        <v>241</v>
      </c>
      <c r="G610" t="str">
        <f t="shared" si="58"/>
        <v>44316.7083</v>
      </c>
      <c r="H610" s="28">
        <f t="shared" si="59"/>
        <v>35002</v>
      </c>
      <c r="I610" s="64" t="s">
        <v>1736</v>
      </c>
      <c r="J610" s="65" t="s">
        <v>1737</v>
      </c>
      <c r="K610" s="64">
        <v>35002</v>
      </c>
      <c r="L610" s="64" t="s">
        <v>1370</v>
      </c>
      <c r="M610" s="65" t="s">
        <v>430</v>
      </c>
      <c r="N610" s="65" t="s">
        <v>1086</v>
      </c>
      <c r="O610" s="66" t="s">
        <v>1651</v>
      </c>
      <c r="P610" s="66" t="s">
        <v>95</v>
      </c>
    </row>
    <row r="611" spans="1:16">
      <c r="A611" s="28" t="str">
        <f t="shared" si="54"/>
        <v> PASP 103.258 </v>
      </c>
      <c r="B611" s="16" t="str">
        <f t="shared" si="55"/>
        <v>I</v>
      </c>
      <c r="C611" s="28">
        <f t="shared" si="56"/>
        <v>44317.691599999998</v>
      </c>
      <c r="D611" t="str">
        <f t="shared" si="57"/>
        <v>vis</v>
      </c>
      <c r="E611">
        <f>VLOOKUP(C611,Active!C$21:E$945,3,FALSE)</f>
        <v>35006.998479900074</v>
      </c>
      <c r="F611" s="16" t="s">
        <v>241</v>
      </c>
      <c r="G611" t="str">
        <f t="shared" si="58"/>
        <v>44317.6916</v>
      </c>
      <c r="H611" s="28">
        <f t="shared" si="59"/>
        <v>35007</v>
      </c>
      <c r="I611" s="64" t="s">
        <v>1738</v>
      </c>
      <c r="J611" s="65" t="s">
        <v>1739</v>
      </c>
      <c r="K611" s="64">
        <v>35007</v>
      </c>
      <c r="L611" s="64" t="s">
        <v>1222</v>
      </c>
      <c r="M611" s="65" t="s">
        <v>430</v>
      </c>
      <c r="N611" s="65" t="s">
        <v>1086</v>
      </c>
      <c r="O611" s="66" t="s">
        <v>1651</v>
      </c>
      <c r="P611" s="66" t="s">
        <v>95</v>
      </c>
    </row>
    <row r="612" spans="1:16">
      <c r="A612" s="28" t="str">
        <f t="shared" si="54"/>
        <v> PASP 103.258 </v>
      </c>
      <c r="B612" s="16" t="str">
        <f t="shared" si="55"/>
        <v>I</v>
      </c>
      <c r="C612" s="28">
        <f t="shared" si="56"/>
        <v>44320.838400000001</v>
      </c>
      <c r="D612" t="str">
        <f t="shared" si="57"/>
        <v>vis</v>
      </c>
      <c r="E612">
        <f>VLOOKUP(C612,Active!C$21:E$945,3,FALSE)</f>
        <v>35022.998782537048</v>
      </c>
      <c r="F612" s="16" t="s">
        <v>241</v>
      </c>
      <c r="G612" t="str">
        <f t="shared" si="58"/>
        <v>44320.8384</v>
      </c>
      <c r="H612" s="28">
        <f t="shared" si="59"/>
        <v>35023</v>
      </c>
      <c r="I612" s="64" t="s">
        <v>1740</v>
      </c>
      <c r="J612" s="65" t="s">
        <v>1741</v>
      </c>
      <c r="K612" s="64">
        <v>35023</v>
      </c>
      <c r="L612" s="64" t="s">
        <v>1370</v>
      </c>
      <c r="M612" s="65" t="s">
        <v>430</v>
      </c>
      <c r="N612" s="65" t="s">
        <v>1086</v>
      </c>
      <c r="O612" s="66" t="s">
        <v>1651</v>
      </c>
      <c r="P612" s="66" t="s">
        <v>95</v>
      </c>
    </row>
    <row r="613" spans="1:16">
      <c r="A613" s="28" t="str">
        <f t="shared" si="54"/>
        <v> PASP 103.258 </v>
      </c>
      <c r="B613" s="16" t="str">
        <f t="shared" si="55"/>
        <v>I</v>
      </c>
      <c r="C613" s="28">
        <f t="shared" si="56"/>
        <v>44338.734900000003</v>
      </c>
      <c r="D613" t="str">
        <f t="shared" si="57"/>
        <v>vis</v>
      </c>
      <c r="E613">
        <f>VLOOKUP(C613,Active!C$21:E$945,3,FALSE)</f>
        <v>35113.995800505319</v>
      </c>
      <c r="F613" s="16" t="s">
        <v>241</v>
      </c>
      <c r="G613" t="str">
        <f t="shared" si="58"/>
        <v>44338.7349</v>
      </c>
      <c r="H613" s="28">
        <f t="shared" si="59"/>
        <v>35114</v>
      </c>
      <c r="I613" s="64" t="s">
        <v>1742</v>
      </c>
      <c r="J613" s="65" t="s">
        <v>1743</v>
      </c>
      <c r="K613" s="64">
        <v>35114</v>
      </c>
      <c r="L613" s="64" t="s">
        <v>1430</v>
      </c>
      <c r="M613" s="65" t="s">
        <v>430</v>
      </c>
      <c r="N613" s="65" t="s">
        <v>1086</v>
      </c>
      <c r="O613" s="66" t="s">
        <v>1651</v>
      </c>
      <c r="P613" s="66" t="s">
        <v>95</v>
      </c>
    </row>
    <row r="614" spans="1:16">
      <c r="A614" s="28" t="str">
        <f t="shared" si="54"/>
        <v> PASP 103.258 </v>
      </c>
      <c r="B614" s="16" t="str">
        <f t="shared" si="55"/>
        <v>I</v>
      </c>
      <c r="C614" s="28">
        <f t="shared" si="56"/>
        <v>44340.702400000002</v>
      </c>
      <c r="D614" t="str">
        <f t="shared" si="57"/>
        <v>vis</v>
      </c>
      <c r="E614">
        <f>VLOOKUP(C614,Active!C$21:E$945,3,FALSE)</f>
        <v>35123.99980312329</v>
      </c>
      <c r="F614" s="16" t="s">
        <v>241</v>
      </c>
      <c r="G614" t="str">
        <f t="shared" si="58"/>
        <v>44340.7024</v>
      </c>
      <c r="H614" s="28">
        <f t="shared" si="59"/>
        <v>35124</v>
      </c>
      <c r="I614" s="64" t="s">
        <v>1744</v>
      </c>
      <c r="J614" s="65" t="s">
        <v>1745</v>
      </c>
      <c r="K614" s="64">
        <v>35124</v>
      </c>
      <c r="L614" s="64" t="s">
        <v>253</v>
      </c>
      <c r="M614" s="65" t="s">
        <v>430</v>
      </c>
      <c r="N614" s="65" t="s">
        <v>1086</v>
      </c>
      <c r="O614" s="66" t="s">
        <v>1651</v>
      </c>
      <c r="P614" s="66" t="s">
        <v>95</v>
      </c>
    </row>
    <row r="615" spans="1:16">
      <c r="A615" s="28" t="str">
        <f t="shared" si="54"/>
        <v> BRNO 23 </v>
      </c>
      <c r="B615" s="16" t="str">
        <f t="shared" si="55"/>
        <v>I</v>
      </c>
      <c r="C615" s="28">
        <f t="shared" si="56"/>
        <v>44345.423000000003</v>
      </c>
      <c r="D615" t="str">
        <f t="shared" si="57"/>
        <v>vis</v>
      </c>
      <c r="E615">
        <f>VLOOKUP(C615,Active!C$21:E$945,3,FALSE)</f>
        <v>35148.00229092934</v>
      </c>
      <c r="F615" s="16" t="s">
        <v>241</v>
      </c>
      <c r="G615" t="str">
        <f t="shared" si="58"/>
        <v>44345.423</v>
      </c>
      <c r="H615" s="28">
        <f t="shared" si="59"/>
        <v>35148</v>
      </c>
      <c r="I615" s="64" t="s">
        <v>1746</v>
      </c>
      <c r="J615" s="65" t="s">
        <v>1747</v>
      </c>
      <c r="K615" s="64">
        <v>35148</v>
      </c>
      <c r="L615" s="64" t="s">
        <v>262</v>
      </c>
      <c r="M615" s="65" t="s">
        <v>273</v>
      </c>
      <c r="N615" s="65"/>
      <c r="O615" s="66" t="s">
        <v>1748</v>
      </c>
      <c r="P615" s="66" t="s">
        <v>101</v>
      </c>
    </row>
    <row r="616" spans="1:16">
      <c r="A616" s="28" t="str">
        <f t="shared" si="54"/>
        <v> BRNO 23 </v>
      </c>
      <c r="B616" s="16" t="str">
        <f t="shared" si="55"/>
        <v>I</v>
      </c>
      <c r="C616" s="28">
        <f t="shared" si="56"/>
        <v>44345.425000000003</v>
      </c>
      <c r="D616" t="str">
        <f t="shared" si="57"/>
        <v>vis</v>
      </c>
      <c r="E616">
        <f>VLOOKUP(C616,Active!C$21:E$945,3,FALSE)</f>
        <v>35148.012460182319</v>
      </c>
      <c r="F616" s="16" t="s">
        <v>241</v>
      </c>
      <c r="G616" t="str">
        <f t="shared" si="58"/>
        <v>44345.425</v>
      </c>
      <c r="H616" s="28">
        <f t="shared" si="59"/>
        <v>35148</v>
      </c>
      <c r="I616" s="64" t="s">
        <v>1749</v>
      </c>
      <c r="J616" s="65" t="s">
        <v>1750</v>
      </c>
      <c r="K616" s="64">
        <v>35148</v>
      </c>
      <c r="L616" s="64" t="s">
        <v>283</v>
      </c>
      <c r="M616" s="65" t="s">
        <v>273</v>
      </c>
      <c r="N616" s="65"/>
      <c r="O616" s="66" t="s">
        <v>1751</v>
      </c>
      <c r="P616" s="66" t="s">
        <v>101</v>
      </c>
    </row>
    <row r="617" spans="1:16">
      <c r="A617" s="28" t="str">
        <f t="shared" si="54"/>
        <v> BRNO 23 </v>
      </c>
      <c r="B617" s="16" t="str">
        <f t="shared" si="55"/>
        <v>I</v>
      </c>
      <c r="C617" s="28">
        <f t="shared" si="56"/>
        <v>44372.368000000002</v>
      </c>
      <c r="D617" t="str">
        <f t="shared" si="57"/>
        <v>vis</v>
      </c>
      <c r="E617">
        <f>VLOOKUP(C617,Active!C$21:E$945,3,FALSE)</f>
        <v>35285.007551687289</v>
      </c>
      <c r="F617" s="16" t="s">
        <v>241</v>
      </c>
      <c r="G617" t="str">
        <f t="shared" si="58"/>
        <v>44372.368</v>
      </c>
      <c r="H617" s="28">
        <f t="shared" si="59"/>
        <v>35285</v>
      </c>
      <c r="I617" s="64" t="s">
        <v>1752</v>
      </c>
      <c r="J617" s="65" t="s">
        <v>1753</v>
      </c>
      <c r="K617" s="64">
        <v>35285</v>
      </c>
      <c r="L617" s="64" t="s">
        <v>278</v>
      </c>
      <c r="M617" s="65" t="s">
        <v>273</v>
      </c>
      <c r="N617" s="65"/>
      <c r="O617" s="66" t="s">
        <v>1751</v>
      </c>
      <c r="P617" s="66" t="s">
        <v>101</v>
      </c>
    </row>
    <row r="618" spans="1:16">
      <c r="A618" s="28" t="str">
        <f t="shared" si="54"/>
        <v> PASP 103.258 </v>
      </c>
      <c r="B618" s="16" t="str">
        <f t="shared" si="55"/>
        <v>I</v>
      </c>
      <c r="C618" s="28">
        <f t="shared" si="56"/>
        <v>44397.737000000001</v>
      </c>
      <c r="D618" t="str">
        <f t="shared" si="57"/>
        <v>vis</v>
      </c>
      <c r="E618">
        <f>VLOOKUP(C618,Active!C$21:E$945,3,FALSE)</f>
        <v>35413.999441097876</v>
      </c>
      <c r="F618" s="16" t="s">
        <v>241</v>
      </c>
      <c r="G618" t="str">
        <f t="shared" si="58"/>
        <v>44397.7370</v>
      </c>
      <c r="H618" s="28">
        <f t="shared" si="59"/>
        <v>35414</v>
      </c>
      <c r="I618" s="64" t="s">
        <v>1754</v>
      </c>
      <c r="J618" s="65" t="s">
        <v>1755</v>
      </c>
      <c r="K618" s="64">
        <v>35414</v>
      </c>
      <c r="L618" s="64" t="s">
        <v>1367</v>
      </c>
      <c r="M618" s="65" t="s">
        <v>430</v>
      </c>
      <c r="N618" s="65" t="s">
        <v>1086</v>
      </c>
      <c r="O618" s="66" t="s">
        <v>1651</v>
      </c>
      <c r="P618" s="66" t="s">
        <v>95</v>
      </c>
    </row>
    <row r="619" spans="1:16">
      <c r="A619" s="28" t="str">
        <f t="shared" si="54"/>
        <v> PASP 103.258 </v>
      </c>
      <c r="B619" s="16" t="str">
        <f t="shared" si="55"/>
        <v>I</v>
      </c>
      <c r="C619" s="28">
        <f t="shared" si="56"/>
        <v>44409.733999999997</v>
      </c>
      <c r="D619" t="str">
        <f t="shared" si="57"/>
        <v>vis</v>
      </c>
      <c r="E619">
        <f>VLOOKUP(C619,Active!C$21:E$945,3,FALSE)</f>
        <v>35474.999705091665</v>
      </c>
      <c r="F619" s="16" t="s">
        <v>241</v>
      </c>
      <c r="G619" t="str">
        <f t="shared" si="58"/>
        <v>44409.7340</v>
      </c>
      <c r="H619" s="28">
        <f t="shared" si="59"/>
        <v>35475</v>
      </c>
      <c r="I619" s="64" t="s">
        <v>1756</v>
      </c>
      <c r="J619" s="65" t="s">
        <v>1757</v>
      </c>
      <c r="K619" s="64">
        <v>35475</v>
      </c>
      <c r="L619" s="64" t="s">
        <v>1367</v>
      </c>
      <c r="M619" s="65" t="s">
        <v>430</v>
      </c>
      <c r="N619" s="65" t="s">
        <v>1086</v>
      </c>
      <c r="O619" s="66" t="s">
        <v>1651</v>
      </c>
      <c r="P619" s="66" t="s">
        <v>95</v>
      </c>
    </row>
    <row r="620" spans="1:16">
      <c r="A620" s="28" t="str">
        <f t="shared" si="54"/>
        <v> PASP 103.258 </v>
      </c>
      <c r="B620" s="16" t="str">
        <f t="shared" si="55"/>
        <v>I</v>
      </c>
      <c r="C620" s="28">
        <f t="shared" si="56"/>
        <v>44549.9614</v>
      </c>
      <c r="D620" t="str">
        <f t="shared" si="57"/>
        <v>vis</v>
      </c>
      <c r="E620">
        <f>VLOOKUP(C620,Active!C$21:E$945,3,FALSE)</f>
        <v>36188.003657676927</v>
      </c>
      <c r="F620" s="16" t="s">
        <v>241</v>
      </c>
      <c r="G620" t="str">
        <f t="shared" si="58"/>
        <v>44549.9614</v>
      </c>
      <c r="H620" s="28">
        <f t="shared" si="59"/>
        <v>36188</v>
      </c>
      <c r="I620" s="64" t="s">
        <v>1758</v>
      </c>
      <c r="J620" s="65" t="s">
        <v>1759</v>
      </c>
      <c r="K620" s="64">
        <v>36188</v>
      </c>
      <c r="L620" s="64" t="s">
        <v>429</v>
      </c>
      <c r="M620" s="65" t="s">
        <v>430</v>
      </c>
      <c r="N620" s="65" t="s">
        <v>1086</v>
      </c>
      <c r="O620" s="66" t="s">
        <v>1651</v>
      </c>
      <c r="P620" s="66" t="s">
        <v>95</v>
      </c>
    </row>
    <row r="621" spans="1:16">
      <c r="A621" s="28" t="str">
        <f t="shared" si="54"/>
        <v> PASP 103.258 </v>
      </c>
      <c r="B621" s="16" t="str">
        <f t="shared" si="55"/>
        <v>I</v>
      </c>
      <c r="C621" s="28">
        <f t="shared" si="56"/>
        <v>44584.968099999998</v>
      </c>
      <c r="D621" t="str">
        <f t="shared" si="57"/>
        <v>vis</v>
      </c>
      <c r="E621">
        <f>VLOOKUP(C621,Active!C$21:E$945,3,FALSE)</f>
        <v>36365.999651804785</v>
      </c>
      <c r="F621" s="16" t="s">
        <v>241</v>
      </c>
      <c r="G621" t="str">
        <f t="shared" si="58"/>
        <v>44584.9681</v>
      </c>
      <c r="H621" s="28">
        <f t="shared" si="59"/>
        <v>36366</v>
      </c>
      <c r="I621" s="64" t="s">
        <v>1760</v>
      </c>
      <c r="J621" s="65" t="s">
        <v>1761</v>
      </c>
      <c r="K621" s="64">
        <v>36366</v>
      </c>
      <c r="L621" s="64" t="s">
        <v>1367</v>
      </c>
      <c r="M621" s="65" t="s">
        <v>430</v>
      </c>
      <c r="N621" s="65" t="s">
        <v>1086</v>
      </c>
      <c r="O621" s="66" t="s">
        <v>1651</v>
      </c>
      <c r="P621" s="66" t="s">
        <v>95</v>
      </c>
    </row>
    <row r="622" spans="1:16">
      <c r="A622" s="28" t="str">
        <f t="shared" si="54"/>
        <v> PASP 103.258 </v>
      </c>
      <c r="B622" s="16" t="str">
        <f t="shared" si="55"/>
        <v>I</v>
      </c>
      <c r="C622" s="28">
        <f t="shared" si="56"/>
        <v>44634.922200000001</v>
      </c>
      <c r="D622" t="str">
        <f t="shared" si="57"/>
        <v>vis</v>
      </c>
      <c r="E622">
        <f>VLOOKUP(C622,Active!C$21:E$945,3,FALSE)</f>
        <v>36619.997591920917</v>
      </c>
      <c r="F622" s="16" t="s">
        <v>241</v>
      </c>
      <c r="G622" t="str">
        <f t="shared" si="58"/>
        <v>44634.9222</v>
      </c>
      <c r="H622" s="28">
        <f t="shared" si="59"/>
        <v>36620</v>
      </c>
      <c r="I622" s="64" t="s">
        <v>1762</v>
      </c>
      <c r="J622" s="65" t="s">
        <v>1763</v>
      </c>
      <c r="K622" s="64">
        <v>36620</v>
      </c>
      <c r="L622" s="64" t="s">
        <v>1227</v>
      </c>
      <c r="M622" s="65" t="s">
        <v>430</v>
      </c>
      <c r="N622" s="65" t="s">
        <v>1086</v>
      </c>
      <c r="O622" s="66" t="s">
        <v>1651</v>
      </c>
      <c r="P622" s="66" t="s">
        <v>95</v>
      </c>
    </row>
    <row r="623" spans="1:16">
      <c r="A623" s="28" t="str">
        <f t="shared" si="54"/>
        <v> PASP 103.258 </v>
      </c>
      <c r="B623" s="16" t="str">
        <f t="shared" si="55"/>
        <v>I</v>
      </c>
      <c r="C623" s="28">
        <f t="shared" si="56"/>
        <v>44641.806199999999</v>
      </c>
      <c r="D623" t="str">
        <f t="shared" si="57"/>
        <v>vis</v>
      </c>
      <c r="E623">
        <f>VLOOKUP(C623,Active!C$21:E$945,3,FALSE)</f>
        <v>36655.000160674208</v>
      </c>
      <c r="F623" s="16" t="s">
        <v>241</v>
      </c>
      <c r="G623" t="str">
        <f t="shared" si="58"/>
        <v>44641.8062</v>
      </c>
      <c r="H623" s="28">
        <f t="shared" si="59"/>
        <v>36655</v>
      </c>
      <c r="I623" s="64" t="s">
        <v>1764</v>
      </c>
      <c r="J623" s="65" t="s">
        <v>1765</v>
      </c>
      <c r="K623" s="64">
        <v>36655</v>
      </c>
      <c r="L623" s="64" t="s">
        <v>1547</v>
      </c>
      <c r="M623" s="65" t="s">
        <v>430</v>
      </c>
      <c r="N623" s="65" t="s">
        <v>1086</v>
      </c>
      <c r="O623" s="66" t="s">
        <v>1651</v>
      </c>
      <c r="P623" s="66" t="s">
        <v>95</v>
      </c>
    </row>
    <row r="624" spans="1:16">
      <c r="A624" s="28" t="str">
        <f t="shared" si="54"/>
        <v> PASP 103.258 </v>
      </c>
      <c r="B624" s="16" t="str">
        <f t="shared" si="55"/>
        <v>I</v>
      </c>
      <c r="C624" s="28">
        <f t="shared" si="56"/>
        <v>44671.897199999999</v>
      </c>
      <c r="D624" t="str">
        <f t="shared" si="57"/>
        <v>vis</v>
      </c>
      <c r="E624">
        <f>VLOOKUP(C624,Active!C$21:E$945,3,FALSE)</f>
        <v>36808.001656367938</v>
      </c>
      <c r="F624" s="16" t="s">
        <v>241</v>
      </c>
      <c r="G624" t="str">
        <f t="shared" si="58"/>
        <v>44671.8972</v>
      </c>
      <c r="H624" s="28">
        <f t="shared" si="59"/>
        <v>36808</v>
      </c>
      <c r="I624" s="64" t="s">
        <v>1766</v>
      </c>
      <c r="J624" s="65" t="s">
        <v>1767</v>
      </c>
      <c r="K624" s="64">
        <v>36808</v>
      </c>
      <c r="L624" s="64" t="s">
        <v>1154</v>
      </c>
      <c r="M624" s="65" t="s">
        <v>430</v>
      </c>
      <c r="N624" s="65" t="s">
        <v>1086</v>
      </c>
      <c r="O624" s="66" t="s">
        <v>1651</v>
      </c>
      <c r="P624" s="66" t="s">
        <v>95</v>
      </c>
    </row>
    <row r="625" spans="1:16">
      <c r="A625" s="28" t="str">
        <f t="shared" si="54"/>
        <v> BRNO 26 </v>
      </c>
      <c r="B625" s="16" t="str">
        <f t="shared" si="55"/>
        <v>I</v>
      </c>
      <c r="C625" s="28">
        <f t="shared" si="56"/>
        <v>44691.368000000002</v>
      </c>
      <c r="D625" t="str">
        <f t="shared" si="57"/>
        <v>vis</v>
      </c>
      <c r="E625">
        <f>VLOOKUP(C625,Active!C$21:E$945,3,FALSE)</f>
        <v>36907.003401818532</v>
      </c>
      <c r="F625" s="16" t="s">
        <v>241</v>
      </c>
      <c r="G625" t="str">
        <f t="shared" si="58"/>
        <v>44691.368</v>
      </c>
      <c r="H625" s="28">
        <f t="shared" si="59"/>
        <v>36907</v>
      </c>
      <c r="I625" s="64" t="s">
        <v>1768</v>
      </c>
      <c r="J625" s="65" t="s">
        <v>1769</v>
      </c>
      <c r="K625" s="64">
        <v>36907</v>
      </c>
      <c r="L625" s="64" t="s">
        <v>278</v>
      </c>
      <c r="M625" s="65" t="s">
        <v>273</v>
      </c>
      <c r="N625" s="65"/>
      <c r="O625" s="66" t="s">
        <v>1751</v>
      </c>
      <c r="P625" s="66" t="s">
        <v>114</v>
      </c>
    </row>
    <row r="626" spans="1:16">
      <c r="A626" s="28" t="str">
        <f t="shared" si="54"/>
        <v> BRNO 26 </v>
      </c>
      <c r="B626" s="16" t="str">
        <f t="shared" si="55"/>
        <v>I</v>
      </c>
      <c r="C626" s="28">
        <f t="shared" si="56"/>
        <v>44691.368000000002</v>
      </c>
      <c r="D626" t="str">
        <f t="shared" si="57"/>
        <v>vis</v>
      </c>
      <c r="E626">
        <f>VLOOKUP(C626,Active!C$21:E$945,3,FALSE)</f>
        <v>36907.003401818532</v>
      </c>
      <c r="F626" s="16" t="s">
        <v>241</v>
      </c>
      <c r="G626" t="str">
        <f t="shared" si="58"/>
        <v>44691.368</v>
      </c>
      <c r="H626" s="28">
        <f t="shared" si="59"/>
        <v>36907</v>
      </c>
      <c r="I626" s="64" t="s">
        <v>1768</v>
      </c>
      <c r="J626" s="65" t="s">
        <v>1769</v>
      </c>
      <c r="K626" s="64">
        <v>36907</v>
      </c>
      <c r="L626" s="64" t="s">
        <v>278</v>
      </c>
      <c r="M626" s="65" t="s">
        <v>273</v>
      </c>
      <c r="N626" s="65"/>
      <c r="O626" s="66" t="s">
        <v>1770</v>
      </c>
      <c r="P626" s="66" t="s">
        <v>114</v>
      </c>
    </row>
    <row r="627" spans="1:16">
      <c r="A627" s="28" t="str">
        <f t="shared" si="54"/>
        <v> BRNO 26 </v>
      </c>
      <c r="B627" s="16" t="str">
        <f t="shared" si="55"/>
        <v>I</v>
      </c>
      <c r="C627" s="28">
        <f t="shared" si="56"/>
        <v>44691.37</v>
      </c>
      <c r="D627" t="str">
        <f t="shared" si="57"/>
        <v>vis</v>
      </c>
      <c r="E627">
        <f>VLOOKUP(C627,Active!C$21:E$945,3,FALSE)</f>
        <v>36907.013571071511</v>
      </c>
      <c r="F627" s="16" t="s">
        <v>241</v>
      </c>
      <c r="G627" t="str">
        <f t="shared" si="58"/>
        <v>44691.370</v>
      </c>
      <c r="H627" s="28">
        <f t="shared" si="59"/>
        <v>36907</v>
      </c>
      <c r="I627" s="64" t="s">
        <v>1771</v>
      </c>
      <c r="J627" s="65" t="s">
        <v>1772</v>
      </c>
      <c r="K627" s="64">
        <v>36907</v>
      </c>
      <c r="L627" s="64" t="s">
        <v>290</v>
      </c>
      <c r="M627" s="65" t="s">
        <v>273</v>
      </c>
      <c r="N627" s="65"/>
      <c r="O627" s="66" t="s">
        <v>1773</v>
      </c>
      <c r="P627" s="66" t="s">
        <v>114</v>
      </c>
    </row>
    <row r="628" spans="1:16">
      <c r="A628" s="28" t="str">
        <f t="shared" si="54"/>
        <v> BRNO 26 </v>
      </c>
      <c r="B628" s="16" t="str">
        <f t="shared" si="55"/>
        <v>I</v>
      </c>
      <c r="C628" s="28">
        <f t="shared" si="56"/>
        <v>44691.561999999998</v>
      </c>
      <c r="D628" t="str">
        <f t="shared" si="57"/>
        <v>vis</v>
      </c>
      <c r="E628">
        <f>VLOOKUP(C628,Active!C$21:E$945,3,FALSE)</f>
        <v>36907.989819357463</v>
      </c>
      <c r="F628" s="16" t="s">
        <v>241</v>
      </c>
      <c r="G628" t="str">
        <f t="shared" si="58"/>
        <v>44691.562</v>
      </c>
      <c r="H628" s="28">
        <f t="shared" si="59"/>
        <v>36908</v>
      </c>
      <c r="I628" s="64" t="s">
        <v>1774</v>
      </c>
      <c r="J628" s="65" t="s">
        <v>1775</v>
      </c>
      <c r="K628" s="64">
        <v>36908</v>
      </c>
      <c r="L628" s="64" t="s">
        <v>272</v>
      </c>
      <c r="M628" s="65" t="s">
        <v>273</v>
      </c>
      <c r="N628" s="65"/>
      <c r="O628" s="66" t="s">
        <v>1751</v>
      </c>
      <c r="P628" s="66" t="s">
        <v>114</v>
      </c>
    </row>
    <row r="629" spans="1:16">
      <c r="A629" s="28" t="str">
        <f t="shared" si="54"/>
        <v> BRNO 26 </v>
      </c>
      <c r="B629" s="16" t="str">
        <f t="shared" si="55"/>
        <v>I</v>
      </c>
      <c r="C629" s="28">
        <f t="shared" si="56"/>
        <v>44691.563999999998</v>
      </c>
      <c r="D629" t="str">
        <f t="shared" si="57"/>
        <v>vis</v>
      </c>
      <c r="E629">
        <f>VLOOKUP(C629,Active!C$21:E$945,3,FALSE)</f>
        <v>36907.999988610442</v>
      </c>
      <c r="F629" s="16" t="s">
        <v>241</v>
      </c>
      <c r="G629" t="str">
        <f t="shared" si="58"/>
        <v>44691.564</v>
      </c>
      <c r="H629" s="28">
        <f t="shared" si="59"/>
        <v>36908</v>
      </c>
      <c r="I629" s="64" t="s">
        <v>1776</v>
      </c>
      <c r="J629" s="65" t="s">
        <v>1777</v>
      </c>
      <c r="K629" s="64">
        <v>36908</v>
      </c>
      <c r="L629" s="64" t="s">
        <v>310</v>
      </c>
      <c r="M629" s="65" t="s">
        <v>273</v>
      </c>
      <c r="N629" s="65"/>
      <c r="O629" s="66" t="s">
        <v>1773</v>
      </c>
      <c r="P629" s="66" t="s">
        <v>114</v>
      </c>
    </row>
    <row r="630" spans="1:16">
      <c r="A630" s="28" t="str">
        <f t="shared" si="54"/>
        <v> BRNO 26 </v>
      </c>
      <c r="B630" s="16" t="str">
        <f t="shared" si="55"/>
        <v>I</v>
      </c>
      <c r="C630" s="28">
        <f t="shared" si="56"/>
        <v>44691.565000000002</v>
      </c>
      <c r="D630" t="str">
        <f t="shared" si="57"/>
        <v>vis</v>
      </c>
      <c r="E630">
        <f>VLOOKUP(C630,Active!C$21:E$945,3,FALSE)</f>
        <v>36908.005073236956</v>
      </c>
      <c r="F630" s="16" t="s">
        <v>241</v>
      </c>
      <c r="G630" t="str">
        <f t="shared" si="58"/>
        <v>44691.565</v>
      </c>
      <c r="H630" s="28">
        <f t="shared" si="59"/>
        <v>36908</v>
      </c>
      <c r="I630" s="64" t="s">
        <v>1778</v>
      </c>
      <c r="J630" s="65" t="s">
        <v>1779</v>
      </c>
      <c r="K630" s="64">
        <v>36908</v>
      </c>
      <c r="L630" s="64" t="s">
        <v>278</v>
      </c>
      <c r="M630" s="65" t="s">
        <v>273</v>
      </c>
      <c r="N630" s="65"/>
      <c r="O630" s="66" t="s">
        <v>1770</v>
      </c>
      <c r="P630" s="66" t="s">
        <v>114</v>
      </c>
    </row>
    <row r="631" spans="1:16">
      <c r="A631" s="28" t="str">
        <f t="shared" si="54"/>
        <v> PASP 103.258 </v>
      </c>
      <c r="B631" s="16" t="str">
        <f t="shared" si="55"/>
        <v>I</v>
      </c>
      <c r="C631" s="28">
        <f t="shared" si="56"/>
        <v>44728.735099999998</v>
      </c>
      <c r="D631" t="str">
        <f t="shared" si="57"/>
        <v>vis</v>
      </c>
      <c r="E631">
        <f>VLOOKUP(C631,Active!C$21:E$945,3,FALSE)</f>
        <v>37097.001148312054</v>
      </c>
      <c r="F631" s="16" t="s">
        <v>241</v>
      </c>
      <c r="G631" t="str">
        <f t="shared" si="58"/>
        <v>44728.7351</v>
      </c>
      <c r="H631" s="28">
        <f t="shared" si="59"/>
        <v>37097</v>
      </c>
      <c r="I631" s="64" t="s">
        <v>1780</v>
      </c>
      <c r="J631" s="65" t="s">
        <v>1781</v>
      </c>
      <c r="K631" s="64">
        <v>37097</v>
      </c>
      <c r="L631" s="64" t="s">
        <v>1357</v>
      </c>
      <c r="M631" s="65" t="s">
        <v>430</v>
      </c>
      <c r="N631" s="65" t="s">
        <v>1086</v>
      </c>
      <c r="O631" s="66" t="s">
        <v>1651</v>
      </c>
      <c r="P631" s="66" t="s">
        <v>95</v>
      </c>
    </row>
    <row r="632" spans="1:16">
      <c r="A632" s="28" t="str">
        <f t="shared" si="54"/>
        <v> BRNO 26 </v>
      </c>
      <c r="B632" s="16" t="str">
        <f t="shared" si="55"/>
        <v>I</v>
      </c>
      <c r="C632" s="28">
        <f t="shared" si="56"/>
        <v>44734.440999999999</v>
      </c>
      <c r="D632" t="str">
        <f t="shared" si="57"/>
        <v>vis</v>
      </c>
      <c r="E632">
        <f>VLOOKUP(C632,Active!C$21:E$945,3,FALSE)</f>
        <v>37126.013518598149</v>
      </c>
      <c r="F632" s="16" t="s">
        <v>241</v>
      </c>
      <c r="G632" t="str">
        <f t="shared" si="58"/>
        <v>44734.441</v>
      </c>
      <c r="H632" s="28">
        <f t="shared" si="59"/>
        <v>37126</v>
      </c>
      <c r="I632" s="64" t="s">
        <v>1782</v>
      </c>
      <c r="J632" s="65" t="s">
        <v>1783</v>
      </c>
      <c r="K632" s="64">
        <v>37126</v>
      </c>
      <c r="L632" s="64" t="s">
        <v>290</v>
      </c>
      <c r="M632" s="65" t="s">
        <v>273</v>
      </c>
      <c r="N632" s="65"/>
      <c r="O632" s="66" t="s">
        <v>1751</v>
      </c>
      <c r="P632" s="66" t="s">
        <v>114</v>
      </c>
    </row>
    <row r="633" spans="1:16">
      <c r="A633" s="28" t="str">
        <f t="shared" si="54"/>
        <v> BRNO 26 </v>
      </c>
      <c r="B633" s="16" t="str">
        <f t="shared" si="55"/>
        <v>I</v>
      </c>
      <c r="C633" s="28">
        <f t="shared" si="56"/>
        <v>44734.440999999999</v>
      </c>
      <c r="D633" t="str">
        <f t="shared" si="57"/>
        <v>vis</v>
      </c>
      <c r="E633">
        <f>VLOOKUP(C633,Active!C$21:E$945,3,FALSE)</f>
        <v>37126.013518598149</v>
      </c>
      <c r="F633" s="16" t="s">
        <v>241</v>
      </c>
      <c r="G633" t="str">
        <f t="shared" si="58"/>
        <v>44734.441</v>
      </c>
      <c r="H633" s="28">
        <f t="shared" si="59"/>
        <v>37126</v>
      </c>
      <c r="I633" s="64" t="s">
        <v>1782</v>
      </c>
      <c r="J633" s="65" t="s">
        <v>1783</v>
      </c>
      <c r="K633" s="64">
        <v>37126</v>
      </c>
      <c r="L633" s="64" t="s">
        <v>290</v>
      </c>
      <c r="M633" s="65" t="s">
        <v>273</v>
      </c>
      <c r="N633" s="65"/>
      <c r="O633" s="66" t="s">
        <v>1773</v>
      </c>
      <c r="P633" s="66" t="s">
        <v>114</v>
      </c>
    </row>
    <row r="634" spans="1:16">
      <c r="A634" s="28" t="str">
        <f t="shared" si="54"/>
        <v> BRNO 26 </v>
      </c>
      <c r="B634" s="16" t="str">
        <f t="shared" si="55"/>
        <v>I</v>
      </c>
      <c r="C634" s="28">
        <f t="shared" si="56"/>
        <v>44734.442000000003</v>
      </c>
      <c r="D634" t="str">
        <f t="shared" si="57"/>
        <v>vis</v>
      </c>
      <c r="E634">
        <f>VLOOKUP(C634,Active!C$21:E$945,3,FALSE)</f>
        <v>37126.018603224657</v>
      </c>
      <c r="F634" s="16" t="s">
        <v>241</v>
      </c>
      <c r="G634" t="str">
        <f t="shared" si="58"/>
        <v>44734.442</v>
      </c>
      <c r="H634" s="28">
        <f t="shared" si="59"/>
        <v>37126</v>
      </c>
      <c r="I634" s="64" t="s">
        <v>1784</v>
      </c>
      <c r="J634" s="65" t="s">
        <v>1785</v>
      </c>
      <c r="K634" s="64">
        <v>37126</v>
      </c>
      <c r="L634" s="64" t="s">
        <v>423</v>
      </c>
      <c r="M634" s="65" t="s">
        <v>273</v>
      </c>
      <c r="N634" s="65"/>
      <c r="O634" s="66" t="s">
        <v>1770</v>
      </c>
      <c r="P634" s="66" t="s">
        <v>114</v>
      </c>
    </row>
    <row r="635" spans="1:16">
      <c r="A635" s="28" t="str">
        <f t="shared" si="54"/>
        <v> PASP 103.258 </v>
      </c>
      <c r="B635" s="16" t="str">
        <f t="shared" si="55"/>
        <v>I</v>
      </c>
      <c r="C635" s="28">
        <f t="shared" si="56"/>
        <v>44737.781999999999</v>
      </c>
      <c r="D635" t="str">
        <f t="shared" si="57"/>
        <v>vis</v>
      </c>
      <c r="E635">
        <f>VLOOKUP(C635,Active!C$21:E$945,3,FALSE)</f>
        <v>37143.001255699368</v>
      </c>
      <c r="F635" s="16" t="s">
        <v>241</v>
      </c>
      <c r="G635" t="str">
        <f t="shared" si="58"/>
        <v>44737.7820</v>
      </c>
      <c r="H635" s="28">
        <f t="shared" si="59"/>
        <v>37143</v>
      </c>
      <c r="I635" s="64" t="s">
        <v>1786</v>
      </c>
      <c r="J635" s="65" t="s">
        <v>1787</v>
      </c>
      <c r="K635" s="64">
        <v>37143</v>
      </c>
      <c r="L635" s="64" t="s">
        <v>1357</v>
      </c>
      <c r="M635" s="65" t="s">
        <v>430</v>
      </c>
      <c r="N635" s="65" t="s">
        <v>1086</v>
      </c>
      <c r="O635" s="66" t="s">
        <v>1651</v>
      </c>
      <c r="P635" s="66" t="s">
        <v>95</v>
      </c>
    </row>
    <row r="636" spans="1:16">
      <c r="A636" s="28" t="str">
        <f t="shared" si="54"/>
        <v> BRNO 26 </v>
      </c>
      <c r="B636" s="16" t="str">
        <f t="shared" si="55"/>
        <v>I</v>
      </c>
      <c r="C636" s="28">
        <f t="shared" si="56"/>
        <v>44756.466</v>
      </c>
      <c r="D636" t="str">
        <f t="shared" si="57"/>
        <v>vis</v>
      </c>
      <c r="E636">
        <f>VLOOKUP(C636,Active!C$21:E$945,3,FALSE)</f>
        <v>37238.002417028067</v>
      </c>
      <c r="F636" s="16" t="s">
        <v>241</v>
      </c>
      <c r="G636" t="str">
        <f t="shared" si="58"/>
        <v>44756.466</v>
      </c>
      <c r="H636" s="28">
        <f t="shared" si="59"/>
        <v>37238</v>
      </c>
      <c r="I636" s="64" t="s">
        <v>1788</v>
      </c>
      <c r="J636" s="65" t="s">
        <v>1789</v>
      </c>
      <c r="K636" s="64">
        <v>37238</v>
      </c>
      <c r="L636" s="64" t="s">
        <v>262</v>
      </c>
      <c r="M636" s="65" t="s">
        <v>273</v>
      </c>
      <c r="N636" s="65"/>
      <c r="O636" s="66" t="s">
        <v>1790</v>
      </c>
      <c r="P636" s="66" t="s">
        <v>114</v>
      </c>
    </row>
    <row r="637" spans="1:16">
      <c r="A637" s="28" t="str">
        <f t="shared" si="54"/>
        <v> BRNO 26 </v>
      </c>
      <c r="B637" s="16" t="str">
        <f t="shared" si="55"/>
        <v>I</v>
      </c>
      <c r="C637" s="28">
        <f t="shared" si="56"/>
        <v>44756.466999999997</v>
      </c>
      <c r="D637" t="str">
        <f t="shared" si="57"/>
        <v>vis</v>
      </c>
      <c r="E637">
        <f>VLOOKUP(C637,Active!C$21:E$945,3,FALSE)</f>
        <v>37238.007501654538</v>
      </c>
      <c r="F637" s="16" t="s">
        <v>241</v>
      </c>
      <c r="G637" t="str">
        <f t="shared" si="58"/>
        <v>44756.467</v>
      </c>
      <c r="H637" s="28">
        <f t="shared" si="59"/>
        <v>37238</v>
      </c>
      <c r="I637" s="64" t="s">
        <v>1791</v>
      </c>
      <c r="J637" s="65" t="s">
        <v>1792</v>
      </c>
      <c r="K637" s="64">
        <v>37238</v>
      </c>
      <c r="L637" s="64" t="s">
        <v>278</v>
      </c>
      <c r="M637" s="65" t="s">
        <v>273</v>
      </c>
      <c r="N637" s="65"/>
      <c r="O637" s="66" t="s">
        <v>1793</v>
      </c>
      <c r="P637" s="66" t="s">
        <v>114</v>
      </c>
    </row>
    <row r="638" spans="1:16">
      <c r="A638" s="28" t="str">
        <f t="shared" si="54"/>
        <v> BBS 56/100 </v>
      </c>
      <c r="B638" s="16" t="str">
        <f t="shared" si="55"/>
        <v>I</v>
      </c>
      <c r="C638" s="28">
        <f t="shared" si="56"/>
        <v>44791.470999999998</v>
      </c>
      <c r="D638" t="str">
        <f t="shared" si="57"/>
        <v>vis</v>
      </c>
      <c r="E638">
        <f>VLOOKUP(C638,Active!C$21:E$945,3,FALSE)</f>
        <v>37415.989767290885</v>
      </c>
      <c r="F638" s="16" t="s">
        <v>241</v>
      </c>
      <c r="G638" t="str">
        <f t="shared" si="58"/>
        <v>44791.471</v>
      </c>
      <c r="H638" s="28">
        <f t="shared" si="59"/>
        <v>37416</v>
      </c>
      <c r="I638" s="64" t="s">
        <v>1794</v>
      </c>
      <c r="J638" s="65" t="s">
        <v>1795</v>
      </c>
      <c r="K638" s="64">
        <v>37416</v>
      </c>
      <c r="L638" s="64" t="s">
        <v>272</v>
      </c>
      <c r="M638" s="65" t="s">
        <v>273</v>
      </c>
      <c r="N638" s="65"/>
      <c r="O638" s="66" t="s">
        <v>274</v>
      </c>
      <c r="P638" s="66" t="s">
        <v>117</v>
      </c>
    </row>
    <row r="639" spans="1:16">
      <c r="A639" s="28" t="str">
        <f t="shared" si="54"/>
        <v> PASP 103.258 </v>
      </c>
      <c r="B639" s="16" t="str">
        <f t="shared" si="55"/>
        <v>I</v>
      </c>
      <c r="C639" s="28">
        <f t="shared" si="56"/>
        <v>45488.673699999999</v>
      </c>
      <c r="D639" t="str">
        <f t="shared" si="57"/>
        <v>vis</v>
      </c>
      <c r="E639">
        <f>VLOOKUP(C639,Active!C$21:E$945,3,FALSE)</f>
        <v>40961.005084219731</v>
      </c>
      <c r="F639" s="16" t="s">
        <v>241</v>
      </c>
      <c r="G639" t="str">
        <f t="shared" si="58"/>
        <v>45488.6737</v>
      </c>
      <c r="H639" s="28">
        <f t="shared" si="59"/>
        <v>40961</v>
      </c>
      <c r="I639" s="64" t="s">
        <v>1796</v>
      </c>
      <c r="J639" s="65" t="s">
        <v>1797</v>
      </c>
      <c r="K639" s="64">
        <v>40961</v>
      </c>
      <c r="L639" s="64" t="s">
        <v>259</v>
      </c>
      <c r="M639" s="65" t="s">
        <v>430</v>
      </c>
      <c r="N639" s="65" t="s">
        <v>1086</v>
      </c>
      <c r="O639" s="66" t="s">
        <v>1651</v>
      </c>
      <c r="P639" s="66" t="s">
        <v>95</v>
      </c>
    </row>
    <row r="640" spans="1:16">
      <c r="A640" s="28" t="str">
        <f t="shared" si="54"/>
        <v> PASP 103.258 </v>
      </c>
      <c r="B640" s="16" t="str">
        <f t="shared" si="55"/>
        <v>I</v>
      </c>
      <c r="C640" s="28">
        <f t="shared" si="56"/>
        <v>45488.8701</v>
      </c>
      <c r="D640" t="str">
        <f t="shared" si="57"/>
        <v>vis</v>
      </c>
      <c r="E640">
        <f>VLOOKUP(C640,Active!C$21:E$945,3,FALSE)</f>
        <v>40962.003704862262</v>
      </c>
      <c r="F640" s="16" t="s">
        <v>241</v>
      </c>
      <c r="G640" t="str">
        <f t="shared" si="58"/>
        <v>45488.8701</v>
      </c>
      <c r="H640" s="28">
        <f t="shared" si="59"/>
        <v>40962</v>
      </c>
      <c r="I640" s="64" t="s">
        <v>1798</v>
      </c>
      <c r="J640" s="65" t="s">
        <v>1799</v>
      </c>
      <c r="K640" s="64">
        <v>40962</v>
      </c>
      <c r="L640" s="64" t="s">
        <v>429</v>
      </c>
      <c r="M640" s="65" t="s">
        <v>430</v>
      </c>
      <c r="N640" s="65" t="s">
        <v>1086</v>
      </c>
      <c r="O640" s="66" t="s">
        <v>1651</v>
      </c>
      <c r="P640" s="66" t="s">
        <v>95</v>
      </c>
    </row>
    <row r="641" spans="1:16">
      <c r="A641" s="28" t="str">
        <f t="shared" si="54"/>
        <v> BRNO 27 </v>
      </c>
      <c r="B641" s="16" t="str">
        <f t="shared" si="55"/>
        <v>I</v>
      </c>
      <c r="C641" s="28">
        <f t="shared" si="56"/>
        <v>46261.394</v>
      </c>
      <c r="D641" t="str">
        <f t="shared" si="57"/>
        <v>vis</v>
      </c>
      <c r="E641">
        <f>VLOOKUP(C641,Active!C$21:E$945,3,FALSE)</f>
        <v>44889.99919052748</v>
      </c>
      <c r="F641" s="16" t="s">
        <v>241</v>
      </c>
      <c r="G641" t="str">
        <f t="shared" si="58"/>
        <v>46261.394</v>
      </c>
      <c r="H641" s="28">
        <f t="shared" si="59"/>
        <v>44890</v>
      </c>
      <c r="I641" s="64" t="s">
        <v>1800</v>
      </c>
      <c r="J641" s="65" t="s">
        <v>1801</v>
      </c>
      <c r="K641" s="64">
        <v>44890</v>
      </c>
      <c r="L641" s="64" t="s">
        <v>310</v>
      </c>
      <c r="M641" s="65" t="s">
        <v>273</v>
      </c>
      <c r="N641" s="65"/>
      <c r="O641" s="66" t="s">
        <v>1793</v>
      </c>
      <c r="P641" s="66" t="s">
        <v>135</v>
      </c>
    </row>
    <row r="642" spans="1:16">
      <c r="A642" s="28" t="str">
        <f t="shared" si="54"/>
        <v> BRNO 27 </v>
      </c>
      <c r="B642" s="16" t="str">
        <f t="shared" si="55"/>
        <v>I</v>
      </c>
      <c r="C642" s="28">
        <f t="shared" si="56"/>
        <v>46261.396000000001</v>
      </c>
      <c r="D642" t="str">
        <f t="shared" si="57"/>
        <v>vis</v>
      </c>
      <c r="E642">
        <f>VLOOKUP(C642,Active!C$21:E$945,3,FALSE)</f>
        <v>44890.009359780459</v>
      </c>
      <c r="F642" s="16" t="s">
        <v>241</v>
      </c>
      <c r="G642" t="str">
        <f t="shared" si="58"/>
        <v>46261.396</v>
      </c>
      <c r="H642" s="28">
        <f t="shared" si="59"/>
        <v>44890</v>
      </c>
      <c r="I642" s="64" t="s">
        <v>1802</v>
      </c>
      <c r="J642" s="65" t="s">
        <v>1803</v>
      </c>
      <c r="K642" s="64">
        <v>44890</v>
      </c>
      <c r="L642" s="64" t="s">
        <v>283</v>
      </c>
      <c r="M642" s="65" t="s">
        <v>273</v>
      </c>
      <c r="N642" s="65"/>
      <c r="O642" s="66" t="s">
        <v>1790</v>
      </c>
      <c r="P642" s="66" t="s">
        <v>135</v>
      </c>
    </row>
    <row r="643" spans="1:16">
      <c r="A643" s="28" t="str">
        <f t="shared" si="54"/>
        <v> BBS 80 </v>
      </c>
      <c r="B643" s="16" t="str">
        <f t="shared" si="55"/>
        <v>I</v>
      </c>
      <c r="C643" s="28">
        <f t="shared" si="56"/>
        <v>46556.385000000002</v>
      </c>
      <c r="D643" t="str">
        <f t="shared" si="57"/>
        <v>vis</v>
      </c>
      <c r="E643">
        <f>VLOOKUP(C643,Active!C$21:E$945,3,FALSE)</f>
        <v>46389.91824327378</v>
      </c>
      <c r="F643" s="16" t="s">
        <v>241</v>
      </c>
      <c r="G643" t="str">
        <f t="shared" si="58"/>
        <v>46556.385</v>
      </c>
      <c r="H643" s="28">
        <f t="shared" si="59"/>
        <v>46390</v>
      </c>
      <c r="I643" s="64" t="s">
        <v>1804</v>
      </c>
      <c r="J643" s="65" t="s">
        <v>1805</v>
      </c>
      <c r="K643" s="64">
        <v>46390</v>
      </c>
      <c r="L643" s="64" t="s">
        <v>1806</v>
      </c>
      <c r="M643" s="65" t="s">
        <v>273</v>
      </c>
      <c r="N643" s="65"/>
      <c r="O643" s="66" t="s">
        <v>274</v>
      </c>
      <c r="P643" s="66" t="s">
        <v>137</v>
      </c>
    </row>
    <row r="644" spans="1:16">
      <c r="A644" s="28" t="str">
        <f t="shared" si="54"/>
        <v> BRNO 28 </v>
      </c>
      <c r="B644" s="16" t="str">
        <f t="shared" si="55"/>
        <v>I</v>
      </c>
      <c r="C644" s="28">
        <f t="shared" si="56"/>
        <v>46614.417999999998</v>
      </c>
      <c r="D644" t="str">
        <f t="shared" si="57"/>
        <v>vis</v>
      </c>
      <c r="E644">
        <f>VLOOKUP(C644,Active!C$21:E$945,3,FALSE)</f>
        <v>46684.994372335408</v>
      </c>
      <c r="F644" s="16" t="s">
        <v>241</v>
      </c>
      <c r="G644" t="str">
        <f t="shared" si="58"/>
        <v>46614.418</v>
      </c>
      <c r="H644" s="28">
        <f t="shared" si="59"/>
        <v>46685</v>
      </c>
      <c r="I644" s="64" t="s">
        <v>1807</v>
      </c>
      <c r="J644" s="65" t="s">
        <v>1808</v>
      </c>
      <c r="K644" s="64">
        <v>46685</v>
      </c>
      <c r="L644" s="64" t="s">
        <v>322</v>
      </c>
      <c r="M644" s="65" t="s">
        <v>273</v>
      </c>
      <c r="N644" s="65"/>
      <c r="O644" s="66" t="s">
        <v>1809</v>
      </c>
      <c r="P644" s="66" t="s">
        <v>139</v>
      </c>
    </row>
    <row r="645" spans="1:16">
      <c r="A645" s="28" t="str">
        <f t="shared" si="54"/>
        <v>VSB 47 </v>
      </c>
      <c r="B645" s="16" t="str">
        <f t="shared" si="55"/>
        <v>I</v>
      </c>
      <c r="C645" s="28">
        <f t="shared" si="56"/>
        <v>46886.023000000001</v>
      </c>
      <c r="D645" t="str">
        <f t="shared" si="57"/>
        <v>vis</v>
      </c>
      <c r="E645">
        <f>VLOOKUP(C645,Active!C$21:E$945,3,FALSE)</f>
        <v>48066.004349999675</v>
      </c>
      <c r="F645" s="16" t="s">
        <v>241</v>
      </c>
      <c r="G645" t="str">
        <f t="shared" si="58"/>
        <v>46886.023</v>
      </c>
      <c r="H645" s="28">
        <f t="shared" si="59"/>
        <v>48066</v>
      </c>
      <c r="I645" s="64" t="s">
        <v>1810</v>
      </c>
      <c r="J645" s="65" t="s">
        <v>1811</v>
      </c>
      <c r="K645" s="64">
        <v>48066</v>
      </c>
      <c r="L645" s="64" t="s">
        <v>278</v>
      </c>
      <c r="M645" s="65" t="s">
        <v>273</v>
      </c>
      <c r="N645" s="65"/>
      <c r="O645" s="66" t="s">
        <v>1812</v>
      </c>
      <c r="P645" s="67" t="s">
        <v>142</v>
      </c>
    </row>
    <row r="646" spans="1:16">
      <c r="A646" s="28" t="str">
        <f t="shared" si="54"/>
        <v>VSB 47 </v>
      </c>
      <c r="B646" s="16" t="str">
        <f t="shared" si="55"/>
        <v>I</v>
      </c>
      <c r="C646" s="28">
        <f t="shared" si="56"/>
        <v>46890.154999999999</v>
      </c>
      <c r="D646" t="str">
        <f t="shared" si="57"/>
        <v>vis</v>
      </c>
      <c r="E646">
        <f>VLOOKUP(C646,Active!C$21:E$945,3,FALSE)</f>
        <v>48087.014026654026</v>
      </c>
      <c r="F646" s="16" t="s">
        <v>241</v>
      </c>
      <c r="G646" t="str">
        <f t="shared" si="58"/>
        <v>46890.155</v>
      </c>
      <c r="H646" s="28">
        <f t="shared" si="59"/>
        <v>48087</v>
      </c>
      <c r="I646" s="64" t="s">
        <v>1813</v>
      </c>
      <c r="J646" s="65" t="s">
        <v>1814</v>
      </c>
      <c r="K646" s="64">
        <v>48087</v>
      </c>
      <c r="L646" s="64" t="s">
        <v>290</v>
      </c>
      <c r="M646" s="65" t="s">
        <v>273</v>
      </c>
      <c r="N646" s="65"/>
      <c r="O646" s="66" t="s">
        <v>1815</v>
      </c>
      <c r="P646" s="67" t="s">
        <v>142</v>
      </c>
    </row>
    <row r="647" spans="1:16">
      <c r="A647" s="28" t="str">
        <f t="shared" si="54"/>
        <v>VSB 47 </v>
      </c>
      <c r="B647" s="16" t="str">
        <f t="shared" si="55"/>
        <v>I</v>
      </c>
      <c r="C647" s="28">
        <f t="shared" si="56"/>
        <v>46890.156000000003</v>
      </c>
      <c r="D647" t="str">
        <f t="shared" si="57"/>
        <v>vis</v>
      </c>
      <c r="E647">
        <f>VLOOKUP(C647,Active!C$21:E$945,3,FALSE)</f>
        <v>48087.019111280533</v>
      </c>
      <c r="F647" s="16" t="s">
        <v>241</v>
      </c>
      <c r="G647" t="str">
        <f t="shared" si="58"/>
        <v>46890.156</v>
      </c>
      <c r="H647" s="28">
        <f t="shared" si="59"/>
        <v>48087</v>
      </c>
      <c r="I647" s="64" t="s">
        <v>1816</v>
      </c>
      <c r="J647" s="65" t="s">
        <v>1817</v>
      </c>
      <c r="K647" s="64">
        <v>48087</v>
      </c>
      <c r="L647" s="64" t="s">
        <v>423</v>
      </c>
      <c r="M647" s="65" t="s">
        <v>273</v>
      </c>
      <c r="N647" s="65"/>
      <c r="O647" s="66" t="s">
        <v>1818</v>
      </c>
      <c r="P647" s="67" t="s">
        <v>142</v>
      </c>
    </row>
    <row r="648" spans="1:16">
      <c r="A648" s="28" t="str">
        <f t="shared" si="54"/>
        <v>VSB 47 </v>
      </c>
      <c r="B648" s="16" t="str">
        <f t="shared" si="55"/>
        <v>I</v>
      </c>
      <c r="C648" s="28">
        <f t="shared" si="56"/>
        <v>46891.137000000002</v>
      </c>
      <c r="D648" t="str">
        <f t="shared" si="57"/>
        <v>vis</v>
      </c>
      <c r="E648">
        <f>VLOOKUP(C648,Active!C$21:E$945,3,FALSE)</f>
        <v>48092.007129866673</v>
      </c>
      <c r="F648" s="16" t="s">
        <v>241</v>
      </c>
      <c r="G648" t="str">
        <f t="shared" si="58"/>
        <v>46891.137</v>
      </c>
      <c r="H648" s="28">
        <f t="shared" si="59"/>
        <v>48092</v>
      </c>
      <c r="I648" s="64" t="s">
        <v>1819</v>
      </c>
      <c r="J648" s="65" t="s">
        <v>1820</v>
      </c>
      <c r="K648" s="64">
        <v>48092</v>
      </c>
      <c r="L648" s="64" t="s">
        <v>278</v>
      </c>
      <c r="M648" s="65" t="s">
        <v>273</v>
      </c>
      <c r="N648" s="65"/>
      <c r="O648" s="66" t="s">
        <v>1815</v>
      </c>
      <c r="P648" s="67" t="s">
        <v>142</v>
      </c>
    </row>
    <row r="649" spans="1:16">
      <c r="A649" s="28" t="str">
        <f t="shared" si="54"/>
        <v> PASP 103.258 </v>
      </c>
      <c r="B649" s="16" t="str">
        <f t="shared" si="55"/>
        <v>I</v>
      </c>
      <c r="C649" s="28">
        <f t="shared" si="56"/>
        <v>47220.953399999999</v>
      </c>
      <c r="D649" t="str">
        <f t="shared" si="57"/>
        <v>vis</v>
      </c>
      <c r="E649">
        <f>VLOOKUP(C649,Active!C$21:E$945,3,FALSE)</f>
        <v>49769.000333958276</v>
      </c>
      <c r="F649" s="16" t="s">
        <v>241</v>
      </c>
      <c r="G649" t="str">
        <f t="shared" si="58"/>
        <v>47220.9534</v>
      </c>
      <c r="H649" s="28">
        <f t="shared" si="59"/>
        <v>49769</v>
      </c>
      <c r="I649" s="64" t="s">
        <v>1821</v>
      </c>
      <c r="J649" s="65" t="s">
        <v>1822</v>
      </c>
      <c r="K649" s="64">
        <v>49769</v>
      </c>
      <c r="L649" s="64" t="s">
        <v>256</v>
      </c>
      <c r="M649" s="65" t="s">
        <v>430</v>
      </c>
      <c r="N649" s="65" t="s">
        <v>1086</v>
      </c>
      <c r="O649" s="66" t="s">
        <v>1651</v>
      </c>
      <c r="P649" s="66" t="s">
        <v>95</v>
      </c>
    </row>
    <row r="650" spans="1:16">
      <c r="A650" s="28" t="str">
        <f t="shared" si="54"/>
        <v> BRNO 30 </v>
      </c>
      <c r="B650" s="16" t="str">
        <f t="shared" si="55"/>
        <v>I</v>
      </c>
      <c r="C650" s="28">
        <f t="shared" si="56"/>
        <v>47267.372000000003</v>
      </c>
      <c r="D650" t="str">
        <f t="shared" si="57"/>
        <v>vis</v>
      </c>
      <c r="E650">
        <f>VLOOKUP(C650,Active!C$21:E$945,3,FALSE)</f>
        <v>50005.021577120999</v>
      </c>
      <c r="F650" s="16" t="s">
        <v>241</v>
      </c>
      <c r="G650" t="str">
        <f t="shared" si="58"/>
        <v>47267.372</v>
      </c>
      <c r="H650" s="28">
        <f t="shared" si="59"/>
        <v>50005</v>
      </c>
      <c r="I650" s="64" t="s">
        <v>1823</v>
      </c>
      <c r="J650" s="65" t="s">
        <v>1824</v>
      </c>
      <c r="K650" s="64">
        <v>50005</v>
      </c>
      <c r="L650" s="64" t="s">
        <v>423</v>
      </c>
      <c r="M650" s="65" t="s">
        <v>273</v>
      </c>
      <c r="N650" s="65"/>
      <c r="O650" s="66" t="s">
        <v>1793</v>
      </c>
      <c r="P650" s="66" t="s">
        <v>146</v>
      </c>
    </row>
    <row r="651" spans="1:16">
      <c r="A651" s="28" t="str">
        <f t="shared" ref="A651:A714" si="60">P651</f>
        <v> BRNO 30 </v>
      </c>
      <c r="B651" s="16" t="str">
        <f t="shared" ref="B651:B714" si="61">IF(H651=INT(H651),"I","II")</f>
        <v>I</v>
      </c>
      <c r="C651" s="28">
        <f t="shared" ref="C651:C714" si="62">1*G651</f>
        <v>47267.377999999997</v>
      </c>
      <c r="D651" t="str">
        <f t="shared" ref="D651:D714" si="63">VLOOKUP(F651,I$1:J$5,2,FALSE)</f>
        <v>vis</v>
      </c>
      <c r="E651">
        <f>VLOOKUP(C651,Active!C$21:E$945,3,FALSE)</f>
        <v>50005.052084879906</v>
      </c>
      <c r="F651" s="16" t="s">
        <v>241</v>
      </c>
      <c r="G651" t="str">
        <f t="shared" ref="G651:G714" si="64">MID(I651,3,LEN(I651)-3)</f>
        <v>47267.378</v>
      </c>
      <c r="H651" s="28">
        <f t="shared" ref="H651:H714" si="65">1*K651</f>
        <v>50005</v>
      </c>
      <c r="I651" s="64" t="s">
        <v>1825</v>
      </c>
      <c r="J651" s="65" t="s">
        <v>1826</v>
      </c>
      <c r="K651" s="64">
        <v>50005</v>
      </c>
      <c r="L651" s="64" t="s">
        <v>1251</v>
      </c>
      <c r="M651" s="65" t="s">
        <v>273</v>
      </c>
      <c r="N651" s="65"/>
      <c r="O651" s="66" t="s">
        <v>1827</v>
      </c>
      <c r="P651" s="66" t="s">
        <v>146</v>
      </c>
    </row>
    <row r="652" spans="1:16">
      <c r="A652" s="28" t="str">
        <f t="shared" si="60"/>
        <v> BRNO 30 </v>
      </c>
      <c r="B652" s="16" t="str">
        <f t="shared" si="61"/>
        <v>I</v>
      </c>
      <c r="C652" s="28">
        <f t="shared" si="62"/>
        <v>47267.565000000002</v>
      </c>
      <c r="D652" t="str">
        <f t="shared" si="63"/>
        <v>vis</v>
      </c>
      <c r="E652">
        <f>VLOOKUP(C652,Active!C$21:E$945,3,FALSE)</f>
        <v>50006.002910033458</v>
      </c>
      <c r="F652" s="16" t="s">
        <v>241</v>
      </c>
      <c r="G652" t="str">
        <f t="shared" si="64"/>
        <v>47267.565</v>
      </c>
      <c r="H652" s="28">
        <f t="shared" si="65"/>
        <v>50006</v>
      </c>
      <c r="I652" s="64" t="s">
        <v>1828</v>
      </c>
      <c r="J652" s="65" t="s">
        <v>1829</v>
      </c>
      <c r="K652" s="64">
        <v>50006</v>
      </c>
      <c r="L652" s="64" t="s">
        <v>278</v>
      </c>
      <c r="M652" s="65" t="s">
        <v>273</v>
      </c>
      <c r="N652" s="65"/>
      <c r="O652" s="66" t="s">
        <v>1830</v>
      </c>
      <c r="P652" s="66" t="s">
        <v>146</v>
      </c>
    </row>
    <row r="653" spans="1:16">
      <c r="A653" s="28" t="str">
        <f t="shared" si="60"/>
        <v> BRNO 30 </v>
      </c>
      <c r="B653" s="16" t="str">
        <f t="shared" si="61"/>
        <v>I</v>
      </c>
      <c r="C653" s="28">
        <f t="shared" si="62"/>
        <v>47267.565999999999</v>
      </c>
      <c r="D653" t="str">
        <f t="shared" si="63"/>
        <v>vis</v>
      </c>
      <c r="E653">
        <f>VLOOKUP(C653,Active!C$21:E$945,3,FALSE)</f>
        <v>50006.007994659929</v>
      </c>
      <c r="F653" s="16" t="s">
        <v>241</v>
      </c>
      <c r="G653" t="str">
        <f t="shared" si="64"/>
        <v>47267.566</v>
      </c>
      <c r="H653" s="28">
        <f t="shared" si="65"/>
        <v>50006</v>
      </c>
      <c r="I653" s="64" t="s">
        <v>1831</v>
      </c>
      <c r="J653" s="65" t="s">
        <v>1832</v>
      </c>
      <c r="K653" s="64">
        <v>50006</v>
      </c>
      <c r="L653" s="64" t="s">
        <v>283</v>
      </c>
      <c r="M653" s="65" t="s">
        <v>273</v>
      </c>
      <c r="N653" s="65"/>
      <c r="O653" s="66" t="s">
        <v>1773</v>
      </c>
      <c r="P653" s="66" t="s">
        <v>146</v>
      </c>
    </row>
    <row r="654" spans="1:16">
      <c r="A654" s="28" t="str">
        <f t="shared" si="60"/>
        <v> BRNO 30 </v>
      </c>
      <c r="B654" s="16" t="str">
        <f t="shared" si="61"/>
        <v>I</v>
      </c>
      <c r="C654" s="28">
        <f t="shared" si="62"/>
        <v>47267.565999999999</v>
      </c>
      <c r="D654" t="str">
        <f t="shared" si="63"/>
        <v>vis</v>
      </c>
      <c r="E654">
        <f>VLOOKUP(C654,Active!C$21:E$945,3,FALSE)</f>
        <v>50006.007994659929</v>
      </c>
      <c r="F654" s="16" t="s">
        <v>241</v>
      </c>
      <c r="G654" t="str">
        <f t="shared" si="64"/>
        <v>47267.566</v>
      </c>
      <c r="H654" s="28">
        <f t="shared" si="65"/>
        <v>50006</v>
      </c>
      <c r="I654" s="64" t="s">
        <v>1831</v>
      </c>
      <c r="J654" s="65" t="s">
        <v>1832</v>
      </c>
      <c r="K654" s="64">
        <v>50006</v>
      </c>
      <c r="L654" s="64" t="s">
        <v>283</v>
      </c>
      <c r="M654" s="65" t="s">
        <v>273</v>
      </c>
      <c r="N654" s="65"/>
      <c r="O654" s="66" t="s">
        <v>1770</v>
      </c>
      <c r="P654" s="66" t="s">
        <v>146</v>
      </c>
    </row>
    <row r="655" spans="1:16">
      <c r="A655" s="28" t="str">
        <f t="shared" si="60"/>
        <v> PASP 103.258 </v>
      </c>
      <c r="B655" s="16" t="str">
        <f t="shared" si="61"/>
        <v>I</v>
      </c>
      <c r="C655" s="28">
        <f t="shared" si="62"/>
        <v>47308.667000000001</v>
      </c>
      <c r="D655" t="str">
        <f t="shared" si="63"/>
        <v>vis</v>
      </c>
      <c r="E655">
        <f>VLOOKUP(C655,Active!C$21:E$945,3,FALSE)</f>
        <v>50214.9912280024</v>
      </c>
      <c r="F655" s="16" t="s">
        <v>241</v>
      </c>
      <c r="G655" t="str">
        <f t="shared" si="64"/>
        <v>47308.6670</v>
      </c>
      <c r="H655" s="28">
        <f t="shared" si="65"/>
        <v>50215</v>
      </c>
      <c r="I655" s="64" t="s">
        <v>1833</v>
      </c>
      <c r="J655" s="65" t="s">
        <v>1834</v>
      </c>
      <c r="K655" s="64">
        <v>50215</v>
      </c>
      <c r="L655" s="64" t="s">
        <v>1835</v>
      </c>
      <c r="M655" s="65" t="s">
        <v>430</v>
      </c>
      <c r="N655" s="65" t="s">
        <v>1086</v>
      </c>
      <c r="O655" s="66" t="s">
        <v>1651</v>
      </c>
      <c r="P655" s="66" t="s">
        <v>95</v>
      </c>
    </row>
    <row r="656" spans="1:16">
      <c r="A656" s="28" t="str">
        <f t="shared" si="60"/>
        <v> BRNO 30 </v>
      </c>
      <c r="B656" s="16" t="str">
        <f t="shared" si="61"/>
        <v>I</v>
      </c>
      <c r="C656" s="28">
        <f t="shared" si="62"/>
        <v>47671.527999999998</v>
      </c>
      <c r="D656" t="str">
        <f t="shared" si="63"/>
        <v>vis</v>
      </c>
      <c r="E656">
        <f>VLOOKUP(C656,Active!C$21:E$945,3,FALSE)</f>
        <v>52060.003880586941</v>
      </c>
      <c r="F656" s="16" t="s">
        <v>241</v>
      </c>
      <c r="G656" t="str">
        <f t="shared" si="64"/>
        <v>47671.528</v>
      </c>
      <c r="H656" s="28">
        <f t="shared" si="65"/>
        <v>52060</v>
      </c>
      <c r="I656" s="64" t="s">
        <v>1836</v>
      </c>
      <c r="J656" s="65" t="s">
        <v>1837</v>
      </c>
      <c r="K656" s="64">
        <v>52060</v>
      </c>
      <c r="L656" s="64" t="s">
        <v>278</v>
      </c>
      <c r="M656" s="65" t="s">
        <v>273</v>
      </c>
      <c r="N656" s="65"/>
      <c r="O656" s="66" t="s">
        <v>1838</v>
      </c>
      <c r="P656" s="66" t="s">
        <v>146</v>
      </c>
    </row>
    <row r="657" spans="1:16">
      <c r="A657" s="28" t="str">
        <f t="shared" si="60"/>
        <v> IAPP 56.1 </v>
      </c>
      <c r="B657" s="16" t="str">
        <f t="shared" si="61"/>
        <v>I</v>
      </c>
      <c r="C657" s="28">
        <f t="shared" si="62"/>
        <v>48692.841500000002</v>
      </c>
      <c r="D657" t="str">
        <f t="shared" si="63"/>
        <v>vis</v>
      </c>
      <c r="E657">
        <f>VLOOKUP(C657,Active!C$21:E$945,3,FALSE)</f>
        <v>57253.001556709271</v>
      </c>
      <c r="F657" s="16" t="s">
        <v>241</v>
      </c>
      <c r="G657" t="str">
        <f t="shared" si="64"/>
        <v>48692.8415</v>
      </c>
      <c r="H657" s="28">
        <f t="shared" si="65"/>
        <v>57253</v>
      </c>
      <c r="I657" s="64" t="s">
        <v>1839</v>
      </c>
      <c r="J657" s="65" t="s">
        <v>1840</v>
      </c>
      <c r="K657" s="64">
        <v>57253</v>
      </c>
      <c r="L657" s="64" t="s">
        <v>1154</v>
      </c>
      <c r="M657" s="65" t="s">
        <v>430</v>
      </c>
      <c r="N657" s="65" t="s">
        <v>431</v>
      </c>
      <c r="O657" s="66" t="s">
        <v>1841</v>
      </c>
      <c r="P657" s="66" t="s">
        <v>157</v>
      </c>
    </row>
    <row r="658" spans="1:16">
      <c r="A658" s="28" t="str">
        <f t="shared" si="60"/>
        <v> IAPP 56.1 </v>
      </c>
      <c r="B658" s="16" t="str">
        <f t="shared" si="61"/>
        <v>I</v>
      </c>
      <c r="C658" s="28">
        <f t="shared" si="62"/>
        <v>48694.021500000003</v>
      </c>
      <c r="D658" t="str">
        <f t="shared" si="63"/>
        <v>vis</v>
      </c>
      <c r="E658">
        <f>VLOOKUP(C658,Active!C$21:E$945,3,FALSE)</f>
        <v>57259.001415966814</v>
      </c>
      <c r="F658" s="16" t="s">
        <v>241</v>
      </c>
      <c r="G658" t="str">
        <f t="shared" si="64"/>
        <v>48694.0215</v>
      </c>
      <c r="H658" s="28">
        <f t="shared" si="65"/>
        <v>57259</v>
      </c>
      <c r="I658" s="64" t="s">
        <v>1842</v>
      </c>
      <c r="J658" s="65" t="s">
        <v>1843</v>
      </c>
      <c r="K658" s="64">
        <v>57259</v>
      </c>
      <c r="L658" s="64" t="s">
        <v>1154</v>
      </c>
      <c r="M658" s="65" t="s">
        <v>430</v>
      </c>
      <c r="N658" s="65" t="s">
        <v>431</v>
      </c>
      <c r="O658" s="66" t="s">
        <v>1841</v>
      </c>
      <c r="P658" s="66" t="s">
        <v>157</v>
      </c>
    </row>
    <row r="659" spans="1:16">
      <c r="A659" s="28" t="str">
        <f t="shared" si="60"/>
        <v> IAPP 56.1 </v>
      </c>
      <c r="B659" s="16" t="str">
        <f t="shared" si="61"/>
        <v>I</v>
      </c>
      <c r="C659" s="28">
        <f t="shared" si="62"/>
        <v>48695.791599999997</v>
      </c>
      <c r="D659" t="str">
        <f t="shared" si="63"/>
        <v>vis</v>
      </c>
      <c r="E659">
        <f>VLOOKUP(C659,Active!C$21:E$945,3,FALSE)</f>
        <v>57268.001713315738</v>
      </c>
      <c r="F659" s="16" t="s">
        <v>241</v>
      </c>
      <c r="G659" t="str">
        <f t="shared" si="64"/>
        <v>48695.7916</v>
      </c>
      <c r="H659" s="28">
        <f t="shared" si="65"/>
        <v>57268</v>
      </c>
      <c r="I659" s="64" t="s">
        <v>1844</v>
      </c>
      <c r="J659" s="65" t="s">
        <v>1845</v>
      </c>
      <c r="K659" s="64">
        <v>57268</v>
      </c>
      <c r="L659" s="64" t="s">
        <v>1154</v>
      </c>
      <c r="M659" s="65" t="s">
        <v>430</v>
      </c>
      <c r="N659" s="65" t="s">
        <v>431</v>
      </c>
      <c r="O659" s="66" t="s">
        <v>1841</v>
      </c>
      <c r="P659" s="66" t="s">
        <v>157</v>
      </c>
    </row>
    <row r="660" spans="1:16">
      <c r="A660" s="28" t="str">
        <f t="shared" si="60"/>
        <v>IBVS 4122 </v>
      </c>
      <c r="B660" s="16" t="str">
        <f t="shared" si="61"/>
        <v>I</v>
      </c>
      <c r="C660" s="28">
        <f t="shared" si="62"/>
        <v>48976.638200000001</v>
      </c>
      <c r="D660" t="str">
        <f t="shared" si="63"/>
        <v>vis</v>
      </c>
      <c r="E660" t="e">
        <f>VLOOKUP(C660,Active!C$21:E$945,3,FALSE)</f>
        <v>#N/A</v>
      </c>
      <c r="F660" s="16" t="s">
        <v>241</v>
      </c>
      <c r="G660" t="str">
        <f t="shared" si="64"/>
        <v>48976.6382</v>
      </c>
      <c r="H660" s="28">
        <f t="shared" si="65"/>
        <v>58696</v>
      </c>
      <c r="I660" s="64" t="s">
        <v>1846</v>
      </c>
      <c r="J660" s="65" t="s">
        <v>1847</v>
      </c>
      <c r="K660" s="64">
        <v>58696</v>
      </c>
      <c r="L660" s="64" t="s">
        <v>1154</v>
      </c>
      <c r="M660" s="65" t="s">
        <v>430</v>
      </c>
      <c r="N660" s="65" t="s">
        <v>431</v>
      </c>
      <c r="O660" s="66" t="s">
        <v>1848</v>
      </c>
      <c r="P660" s="67" t="s">
        <v>1849</v>
      </c>
    </row>
    <row r="661" spans="1:16">
      <c r="A661" s="28" t="str">
        <f t="shared" si="60"/>
        <v>IBVS 4122 </v>
      </c>
      <c r="B661" s="16" t="str">
        <f t="shared" si="61"/>
        <v>I</v>
      </c>
      <c r="C661" s="28">
        <f t="shared" si="62"/>
        <v>48979.588300000003</v>
      </c>
      <c r="D661" t="str">
        <f t="shared" si="63"/>
        <v>vis</v>
      </c>
      <c r="E661" t="e">
        <f>VLOOKUP(C661,Active!C$21:E$945,3,FALSE)</f>
        <v>#N/A</v>
      </c>
      <c r="F661" s="16" t="s">
        <v>241</v>
      </c>
      <c r="G661" t="str">
        <f t="shared" si="64"/>
        <v>48979.5883</v>
      </c>
      <c r="H661" s="28">
        <f t="shared" si="65"/>
        <v>58711</v>
      </c>
      <c r="I661" s="64" t="s">
        <v>1850</v>
      </c>
      <c r="J661" s="65" t="s">
        <v>1851</v>
      </c>
      <c r="K661" s="64">
        <v>58711</v>
      </c>
      <c r="L661" s="64" t="s">
        <v>1383</v>
      </c>
      <c r="M661" s="65" t="s">
        <v>430</v>
      </c>
      <c r="N661" s="65" t="s">
        <v>431</v>
      </c>
      <c r="O661" s="66" t="s">
        <v>1848</v>
      </c>
      <c r="P661" s="67" t="s">
        <v>1849</v>
      </c>
    </row>
    <row r="662" spans="1:16">
      <c r="A662" s="28" t="str">
        <f t="shared" si="60"/>
        <v>IBVS 4122 </v>
      </c>
      <c r="B662" s="16" t="str">
        <f t="shared" si="61"/>
        <v>I</v>
      </c>
      <c r="C662" s="28">
        <f t="shared" si="62"/>
        <v>48980.571499999998</v>
      </c>
      <c r="D662" t="str">
        <f t="shared" si="63"/>
        <v>vis</v>
      </c>
      <c r="E662" t="e">
        <f>VLOOKUP(C662,Active!C$21:E$945,3,FALSE)</f>
        <v>#N/A</v>
      </c>
      <c r="F662" s="16" t="s">
        <v>241</v>
      </c>
      <c r="G662" t="str">
        <f t="shared" si="64"/>
        <v>48980.5715</v>
      </c>
      <c r="H662" s="28">
        <f t="shared" si="65"/>
        <v>58716</v>
      </c>
      <c r="I662" s="64" t="s">
        <v>1852</v>
      </c>
      <c r="J662" s="65" t="s">
        <v>1853</v>
      </c>
      <c r="K662" s="64">
        <v>58716</v>
      </c>
      <c r="L662" s="64" t="s">
        <v>1357</v>
      </c>
      <c r="M662" s="65" t="s">
        <v>430</v>
      </c>
      <c r="N662" s="65" t="s">
        <v>431</v>
      </c>
      <c r="O662" s="66" t="s">
        <v>1848</v>
      </c>
      <c r="P662" s="67" t="s">
        <v>1849</v>
      </c>
    </row>
    <row r="663" spans="1:16">
      <c r="A663" s="28" t="str">
        <f t="shared" si="60"/>
        <v>IBVS 4122 </v>
      </c>
      <c r="B663" s="16" t="str">
        <f t="shared" si="61"/>
        <v>I</v>
      </c>
      <c r="C663" s="28">
        <f t="shared" si="62"/>
        <v>48981.358200000002</v>
      </c>
      <c r="D663" t="str">
        <f t="shared" si="63"/>
        <v>vis</v>
      </c>
      <c r="E663" t="e">
        <f>VLOOKUP(C663,Active!C$21:E$945,3,FALSE)</f>
        <v>#N/A</v>
      </c>
      <c r="F663" s="16" t="s">
        <v>241</v>
      </c>
      <c r="G663" t="str">
        <f t="shared" si="64"/>
        <v>48981.3582</v>
      </c>
      <c r="H663" s="28">
        <f t="shared" si="65"/>
        <v>58720</v>
      </c>
      <c r="I663" s="64" t="s">
        <v>1854</v>
      </c>
      <c r="J663" s="65" t="s">
        <v>1855</v>
      </c>
      <c r="K663" s="64">
        <v>58720</v>
      </c>
      <c r="L663" s="64" t="s">
        <v>1357</v>
      </c>
      <c r="M663" s="65" t="s">
        <v>430</v>
      </c>
      <c r="N663" s="65" t="s">
        <v>431</v>
      </c>
      <c r="O663" s="66" t="s">
        <v>1848</v>
      </c>
      <c r="P663" s="67" t="s">
        <v>1849</v>
      </c>
    </row>
    <row r="664" spans="1:16">
      <c r="A664" s="28" t="str">
        <f t="shared" si="60"/>
        <v>IBVS 4122 </v>
      </c>
      <c r="B664" s="16" t="str">
        <f t="shared" si="61"/>
        <v>I</v>
      </c>
      <c r="C664" s="28">
        <f t="shared" si="62"/>
        <v>48981.555800000002</v>
      </c>
      <c r="D664" t="str">
        <f t="shared" si="63"/>
        <v>vis</v>
      </c>
      <c r="E664" t="e">
        <f>VLOOKUP(C664,Active!C$21:E$945,3,FALSE)</f>
        <v>#N/A</v>
      </c>
      <c r="F664" s="16" t="s">
        <v>241</v>
      </c>
      <c r="G664" t="str">
        <f t="shared" si="64"/>
        <v>48981.5558</v>
      </c>
      <c r="H664" s="28">
        <f t="shared" si="65"/>
        <v>58721</v>
      </c>
      <c r="I664" s="64" t="s">
        <v>1856</v>
      </c>
      <c r="J664" s="65" t="s">
        <v>1857</v>
      </c>
      <c r="K664" s="64">
        <v>58721</v>
      </c>
      <c r="L664" s="64" t="s">
        <v>1050</v>
      </c>
      <c r="M664" s="65" t="s">
        <v>430</v>
      </c>
      <c r="N664" s="65" t="s">
        <v>431</v>
      </c>
      <c r="O664" s="66" t="s">
        <v>1848</v>
      </c>
      <c r="P664" s="67" t="s">
        <v>1849</v>
      </c>
    </row>
    <row r="665" spans="1:16">
      <c r="A665" s="28" t="str">
        <f t="shared" si="60"/>
        <v>IBVS 4122 </v>
      </c>
      <c r="B665" s="16" t="str">
        <f t="shared" si="61"/>
        <v>I</v>
      </c>
      <c r="C665" s="28">
        <f t="shared" si="62"/>
        <v>48982.538200000003</v>
      </c>
      <c r="D665" t="str">
        <f t="shared" si="63"/>
        <v>vis</v>
      </c>
      <c r="E665" t="e">
        <f>VLOOKUP(C665,Active!C$21:E$945,3,FALSE)</f>
        <v>#N/A</v>
      </c>
      <c r="F665" s="16" t="s">
        <v>241</v>
      </c>
      <c r="G665" t="str">
        <f t="shared" si="64"/>
        <v>48982.5382</v>
      </c>
      <c r="H665" s="28">
        <f t="shared" si="65"/>
        <v>58726</v>
      </c>
      <c r="I665" s="64" t="s">
        <v>1858</v>
      </c>
      <c r="J665" s="65" t="s">
        <v>1859</v>
      </c>
      <c r="K665" s="64">
        <v>58726</v>
      </c>
      <c r="L665" s="64" t="s">
        <v>1357</v>
      </c>
      <c r="M665" s="65" t="s">
        <v>430</v>
      </c>
      <c r="N665" s="65" t="s">
        <v>1860</v>
      </c>
      <c r="O665" s="66" t="s">
        <v>1848</v>
      </c>
      <c r="P665" s="67" t="s">
        <v>1849</v>
      </c>
    </row>
    <row r="666" spans="1:16">
      <c r="A666" s="28" t="str">
        <f t="shared" si="60"/>
        <v>IBVS 4122 </v>
      </c>
      <c r="B666" s="16" t="str">
        <f t="shared" si="61"/>
        <v>I</v>
      </c>
      <c r="C666" s="28">
        <f t="shared" si="62"/>
        <v>48982.5383</v>
      </c>
      <c r="D666" t="str">
        <f t="shared" si="63"/>
        <v>vis</v>
      </c>
      <c r="E666" t="e">
        <f>VLOOKUP(C666,Active!C$21:E$945,3,FALSE)</f>
        <v>#N/A</v>
      </c>
      <c r="F666" s="16" t="s">
        <v>241</v>
      </c>
      <c r="G666" t="str">
        <f t="shared" si="64"/>
        <v>48982.5383</v>
      </c>
      <c r="H666" s="28">
        <f t="shared" si="65"/>
        <v>58726</v>
      </c>
      <c r="I666" s="64" t="s">
        <v>1861</v>
      </c>
      <c r="J666" s="65" t="s">
        <v>1859</v>
      </c>
      <c r="K666" s="64">
        <v>58726</v>
      </c>
      <c r="L666" s="64" t="s">
        <v>1154</v>
      </c>
      <c r="M666" s="65" t="s">
        <v>430</v>
      </c>
      <c r="N666" s="65" t="s">
        <v>1086</v>
      </c>
      <c r="O666" s="66" t="s">
        <v>1848</v>
      </c>
      <c r="P666" s="67" t="s">
        <v>1849</v>
      </c>
    </row>
    <row r="667" spans="1:16">
      <c r="A667" s="28" t="str">
        <f t="shared" si="60"/>
        <v>IBVS 4122 </v>
      </c>
      <c r="B667" s="16" t="str">
        <f t="shared" si="61"/>
        <v>I</v>
      </c>
      <c r="C667" s="28">
        <f t="shared" si="62"/>
        <v>48982.538399999998</v>
      </c>
      <c r="D667" t="str">
        <f t="shared" si="63"/>
        <v>vis</v>
      </c>
      <c r="E667" t="e">
        <f>VLOOKUP(C667,Active!C$21:E$945,3,FALSE)</f>
        <v>#N/A</v>
      </c>
      <c r="F667" s="16" t="s">
        <v>241</v>
      </c>
      <c r="G667" t="str">
        <f t="shared" si="64"/>
        <v>48982.5384</v>
      </c>
      <c r="H667" s="28">
        <f t="shared" si="65"/>
        <v>58726</v>
      </c>
      <c r="I667" s="64" t="s">
        <v>1862</v>
      </c>
      <c r="J667" s="65" t="s">
        <v>1859</v>
      </c>
      <c r="K667" s="64">
        <v>58726</v>
      </c>
      <c r="L667" s="64" t="s">
        <v>1383</v>
      </c>
      <c r="M667" s="65" t="s">
        <v>430</v>
      </c>
      <c r="N667" s="65" t="s">
        <v>1863</v>
      </c>
      <c r="O667" s="66" t="s">
        <v>1848</v>
      </c>
      <c r="P667" s="67" t="s">
        <v>1849</v>
      </c>
    </row>
    <row r="668" spans="1:16">
      <c r="A668" s="28" t="str">
        <f t="shared" si="60"/>
        <v>IBVS 4122 </v>
      </c>
      <c r="B668" s="16" t="str">
        <f t="shared" si="61"/>
        <v>I</v>
      </c>
      <c r="C668" s="28">
        <f t="shared" si="62"/>
        <v>48983.520900000003</v>
      </c>
      <c r="D668" t="str">
        <f t="shared" si="63"/>
        <v>vis</v>
      </c>
      <c r="E668" t="e">
        <f>VLOOKUP(C668,Active!C$21:E$945,3,FALSE)</f>
        <v>#N/A</v>
      </c>
      <c r="F668" s="16" t="s">
        <v>241</v>
      </c>
      <c r="G668" t="str">
        <f t="shared" si="64"/>
        <v>48983.5209</v>
      </c>
      <c r="H668" s="28">
        <f t="shared" si="65"/>
        <v>58731</v>
      </c>
      <c r="I668" s="64" t="s">
        <v>1864</v>
      </c>
      <c r="J668" s="65" t="s">
        <v>1865</v>
      </c>
      <c r="K668" s="64">
        <v>58731</v>
      </c>
      <c r="L668" s="64" t="s">
        <v>1364</v>
      </c>
      <c r="M668" s="65" t="s">
        <v>430</v>
      </c>
      <c r="N668" s="65" t="s">
        <v>1086</v>
      </c>
      <c r="O668" s="66" t="s">
        <v>1848</v>
      </c>
      <c r="P668" s="67" t="s">
        <v>1849</v>
      </c>
    </row>
    <row r="669" spans="1:16">
      <c r="A669" s="28" t="str">
        <f t="shared" si="60"/>
        <v>IBVS 4122 </v>
      </c>
      <c r="B669" s="16" t="str">
        <f t="shared" si="61"/>
        <v>I</v>
      </c>
      <c r="C669" s="28">
        <f t="shared" si="62"/>
        <v>48983.521399999998</v>
      </c>
      <c r="D669" t="str">
        <f t="shared" si="63"/>
        <v>vis</v>
      </c>
      <c r="E669" t="e">
        <f>VLOOKUP(C669,Active!C$21:E$945,3,FALSE)</f>
        <v>#N/A</v>
      </c>
      <c r="F669" s="16" t="s">
        <v>241</v>
      </c>
      <c r="G669" t="str">
        <f t="shared" si="64"/>
        <v>48983.5214</v>
      </c>
      <c r="H669" s="28">
        <f t="shared" si="65"/>
        <v>58731</v>
      </c>
      <c r="I669" s="64" t="s">
        <v>1866</v>
      </c>
      <c r="J669" s="65" t="s">
        <v>1865</v>
      </c>
      <c r="K669" s="64">
        <v>58731</v>
      </c>
      <c r="L669" s="64" t="s">
        <v>256</v>
      </c>
      <c r="M669" s="65" t="s">
        <v>430</v>
      </c>
      <c r="N669" s="65" t="s">
        <v>1863</v>
      </c>
      <c r="O669" s="66" t="s">
        <v>1848</v>
      </c>
      <c r="P669" s="67" t="s">
        <v>1849</v>
      </c>
    </row>
    <row r="670" spans="1:16">
      <c r="A670" s="28" t="str">
        <f t="shared" si="60"/>
        <v>IBVS 4122 </v>
      </c>
      <c r="B670" s="16" t="str">
        <f t="shared" si="61"/>
        <v>I</v>
      </c>
      <c r="C670" s="28">
        <f t="shared" si="62"/>
        <v>48983.717199999999</v>
      </c>
      <c r="D670" t="str">
        <f t="shared" si="63"/>
        <v>vis</v>
      </c>
      <c r="E670" t="e">
        <f>VLOOKUP(C670,Active!C$21:E$945,3,FALSE)</f>
        <v>#N/A</v>
      </c>
      <c r="F670" s="16" t="s">
        <v>241</v>
      </c>
      <c r="G670" t="str">
        <f t="shared" si="64"/>
        <v>48983.7172</v>
      </c>
      <c r="H670" s="28">
        <f t="shared" si="65"/>
        <v>58732</v>
      </c>
      <c r="I670" s="64" t="s">
        <v>1867</v>
      </c>
      <c r="J670" s="65" t="s">
        <v>1868</v>
      </c>
      <c r="K670" s="64">
        <v>58732</v>
      </c>
      <c r="L670" s="64" t="s">
        <v>1430</v>
      </c>
      <c r="M670" s="65" t="s">
        <v>430</v>
      </c>
      <c r="N670" s="65" t="s">
        <v>1086</v>
      </c>
      <c r="O670" s="66" t="s">
        <v>1848</v>
      </c>
      <c r="P670" s="67" t="s">
        <v>1849</v>
      </c>
    </row>
    <row r="671" spans="1:16">
      <c r="A671" s="28" t="str">
        <f t="shared" si="60"/>
        <v>IBVS 4122 </v>
      </c>
      <c r="B671" s="16" t="str">
        <f t="shared" si="61"/>
        <v>I</v>
      </c>
      <c r="C671" s="28">
        <f t="shared" si="62"/>
        <v>48983.718000000001</v>
      </c>
      <c r="D671" t="str">
        <f t="shared" si="63"/>
        <v>vis</v>
      </c>
      <c r="E671" t="e">
        <f>VLOOKUP(C671,Active!C$21:E$945,3,FALSE)</f>
        <v>#N/A</v>
      </c>
      <c r="F671" s="16" t="s">
        <v>241</v>
      </c>
      <c r="G671" t="str">
        <f t="shared" si="64"/>
        <v>48983.7180</v>
      </c>
      <c r="H671" s="28">
        <f t="shared" si="65"/>
        <v>58732</v>
      </c>
      <c r="I671" s="64" t="s">
        <v>1869</v>
      </c>
      <c r="J671" s="65" t="s">
        <v>1870</v>
      </c>
      <c r="K671" s="64">
        <v>58732</v>
      </c>
      <c r="L671" s="64" t="s">
        <v>253</v>
      </c>
      <c r="M671" s="65" t="s">
        <v>430</v>
      </c>
      <c r="N671" s="65" t="s">
        <v>1863</v>
      </c>
      <c r="O671" s="66" t="s">
        <v>1848</v>
      </c>
      <c r="P671" s="67" t="s">
        <v>1849</v>
      </c>
    </row>
    <row r="672" spans="1:16">
      <c r="A672" s="28" t="str">
        <f t="shared" si="60"/>
        <v>IBVS 4122 </v>
      </c>
      <c r="B672" s="16" t="str">
        <f t="shared" si="61"/>
        <v>I</v>
      </c>
      <c r="C672" s="28">
        <f t="shared" si="62"/>
        <v>48985.488599999997</v>
      </c>
      <c r="D672" t="str">
        <f t="shared" si="63"/>
        <v>vis</v>
      </c>
      <c r="E672" t="e">
        <f>VLOOKUP(C672,Active!C$21:E$945,3,FALSE)</f>
        <v>#N/A</v>
      </c>
      <c r="F672" s="16" t="s">
        <v>241</v>
      </c>
      <c r="G672" t="str">
        <f t="shared" si="64"/>
        <v>48985.4886</v>
      </c>
      <c r="H672" s="28">
        <f t="shared" si="65"/>
        <v>58741</v>
      </c>
      <c r="I672" s="64" t="s">
        <v>1871</v>
      </c>
      <c r="J672" s="65" t="s">
        <v>1872</v>
      </c>
      <c r="K672" s="64">
        <v>58741</v>
      </c>
      <c r="L672" s="64" t="s">
        <v>1058</v>
      </c>
      <c r="M672" s="65" t="s">
        <v>430</v>
      </c>
      <c r="N672" s="65" t="s">
        <v>1863</v>
      </c>
      <c r="O672" s="66" t="s">
        <v>1848</v>
      </c>
      <c r="P672" s="67" t="s">
        <v>1849</v>
      </c>
    </row>
    <row r="673" spans="1:16">
      <c r="A673" s="28" t="str">
        <f t="shared" si="60"/>
        <v>IBVS 4122 </v>
      </c>
      <c r="B673" s="16" t="str">
        <f t="shared" si="61"/>
        <v>I</v>
      </c>
      <c r="C673" s="28">
        <f t="shared" si="62"/>
        <v>48985.488799999999</v>
      </c>
      <c r="D673" t="str">
        <f t="shared" si="63"/>
        <v>vis</v>
      </c>
      <c r="E673" t="e">
        <f>VLOOKUP(C673,Active!C$21:E$945,3,FALSE)</f>
        <v>#N/A</v>
      </c>
      <c r="F673" s="16" t="s">
        <v>241</v>
      </c>
      <c r="G673" t="str">
        <f t="shared" si="64"/>
        <v>48985.4888</v>
      </c>
      <c r="H673" s="28">
        <f t="shared" si="65"/>
        <v>58741</v>
      </c>
      <c r="I673" s="64" t="s">
        <v>1873</v>
      </c>
      <c r="J673" s="65" t="s">
        <v>1872</v>
      </c>
      <c r="K673" s="64">
        <v>58741</v>
      </c>
      <c r="L673" s="64" t="s">
        <v>429</v>
      </c>
      <c r="M673" s="65" t="s">
        <v>430</v>
      </c>
      <c r="N673" s="65" t="s">
        <v>1086</v>
      </c>
      <c r="O673" s="66" t="s">
        <v>1848</v>
      </c>
      <c r="P673" s="67" t="s">
        <v>1849</v>
      </c>
    </row>
    <row r="674" spans="1:16">
      <c r="A674" s="28" t="str">
        <f t="shared" si="60"/>
        <v>IBVS 4122 </v>
      </c>
      <c r="B674" s="16" t="str">
        <f t="shared" si="61"/>
        <v>I</v>
      </c>
      <c r="C674" s="28">
        <f t="shared" si="62"/>
        <v>48985.684699999998</v>
      </c>
      <c r="D674" t="str">
        <f t="shared" si="63"/>
        <v>vis</v>
      </c>
      <c r="E674" t="e">
        <f>VLOOKUP(C674,Active!C$21:E$945,3,FALSE)</f>
        <v>#N/A</v>
      </c>
      <c r="F674" s="16" t="s">
        <v>241</v>
      </c>
      <c r="G674" t="str">
        <f t="shared" si="64"/>
        <v>48985.6847</v>
      </c>
      <c r="H674" s="28">
        <f t="shared" si="65"/>
        <v>58742</v>
      </c>
      <c r="I674" s="64" t="s">
        <v>1874</v>
      </c>
      <c r="J674" s="65" t="s">
        <v>1875</v>
      </c>
      <c r="K674" s="64">
        <v>58742</v>
      </c>
      <c r="L674" s="64" t="s">
        <v>253</v>
      </c>
      <c r="M674" s="65" t="s">
        <v>430</v>
      </c>
      <c r="N674" s="65" t="s">
        <v>1860</v>
      </c>
      <c r="O674" s="66" t="s">
        <v>1848</v>
      </c>
      <c r="P674" s="67" t="s">
        <v>1849</v>
      </c>
    </row>
    <row r="675" spans="1:16">
      <c r="A675" s="28" t="str">
        <f t="shared" si="60"/>
        <v>IBVS 4122 </v>
      </c>
      <c r="B675" s="16" t="str">
        <f t="shared" si="61"/>
        <v>I</v>
      </c>
      <c r="C675" s="28">
        <f t="shared" si="62"/>
        <v>48985.685299999997</v>
      </c>
      <c r="D675" t="str">
        <f t="shared" si="63"/>
        <v>vis</v>
      </c>
      <c r="E675" t="e">
        <f>VLOOKUP(C675,Active!C$21:E$945,3,FALSE)</f>
        <v>#N/A</v>
      </c>
      <c r="F675" s="16" t="s">
        <v>241</v>
      </c>
      <c r="G675" t="str">
        <f t="shared" si="64"/>
        <v>48985.6853</v>
      </c>
      <c r="H675" s="28">
        <f t="shared" si="65"/>
        <v>58742</v>
      </c>
      <c r="I675" s="64" t="s">
        <v>1876</v>
      </c>
      <c r="J675" s="65" t="s">
        <v>1877</v>
      </c>
      <c r="K675" s="64">
        <v>58742</v>
      </c>
      <c r="L675" s="64" t="s">
        <v>438</v>
      </c>
      <c r="M675" s="65" t="s">
        <v>430</v>
      </c>
      <c r="N675" s="65" t="s">
        <v>1086</v>
      </c>
      <c r="O675" s="66" t="s">
        <v>1848</v>
      </c>
      <c r="P675" s="67" t="s">
        <v>1849</v>
      </c>
    </row>
    <row r="676" spans="1:16">
      <c r="A676" s="28" t="str">
        <f t="shared" si="60"/>
        <v>IBVS 4122 </v>
      </c>
      <c r="B676" s="16" t="str">
        <f t="shared" si="61"/>
        <v>I</v>
      </c>
      <c r="C676" s="28">
        <f t="shared" si="62"/>
        <v>48985.685400000002</v>
      </c>
      <c r="D676" t="str">
        <f t="shared" si="63"/>
        <v>vis</v>
      </c>
      <c r="E676" t="e">
        <f>VLOOKUP(C676,Active!C$21:E$945,3,FALSE)</f>
        <v>#N/A</v>
      </c>
      <c r="F676" s="16" t="s">
        <v>241</v>
      </c>
      <c r="G676" t="str">
        <f t="shared" si="64"/>
        <v>48985.6854</v>
      </c>
      <c r="H676" s="28">
        <f t="shared" si="65"/>
        <v>58742</v>
      </c>
      <c r="I676" s="64" t="s">
        <v>1878</v>
      </c>
      <c r="J676" s="65" t="s">
        <v>1877</v>
      </c>
      <c r="K676" s="64">
        <v>58742</v>
      </c>
      <c r="L676" s="64" t="s">
        <v>429</v>
      </c>
      <c r="M676" s="65" t="s">
        <v>430</v>
      </c>
      <c r="N676" s="65" t="s">
        <v>1863</v>
      </c>
      <c r="O676" s="66" t="s">
        <v>1848</v>
      </c>
      <c r="P676" s="67" t="s">
        <v>1849</v>
      </c>
    </row>
    <row r="677" spans="1:16">
      <c r="A677" s="28" t="str">
        <f t="shared" si="60"/>
        <v>IBVS 4122 </v>
      </c>
      <c r="B677" s="16" t="str">
        <f t="shared" si="61"/>
        <v>I</v>
      </c>
      <c r="C677" s="28">
        <f t="shared" si="62"/>
        <v>48990.601900000001</v>
      </c>
      <c r="D677" t="str">
        <f t="shared" si="63"/>
        <v>vis</v>
      </c>
      <c r="E677" t="e">
        <f>VLOOKUP(C677,Active!C$21:E$945,3,FALSE)</f>
        <v>#N/A</v>
      </c>
      <c r="F677" s="16" t="s">
        <v>241</v>
      </c>
      <c r="G677" t="str">
        <f t="shared" si="64"/>
        <v>48990.6019</v>
      </c>
      <c r="H677" s="28">
        <f t="shared" si="65"/>
        <v>58767</v>
      </c>
      <c r="I677" s="64" t="s">
        <v>1879</v>
      </c>
      <c r="J677" s="65" t="s">
        <v>1880</v>
      </c>
      <c r="K677" s="64">
        <v>58767</v>
      </c>
      <c r="L677" s="64" t="s">
        <v>1383</v>
      </c>
      <c r="M677" s="65" t="s">
        <v>430</v>
      </c>
      <c r="N677" s="65" t="s">
        <v>1086</v>
      </c>
      <c r="O677" s="66" t="s">
        <v>1848</v>
      </c>
      <c r="P677" s="67" t="s">
        <v>1849</v>
      </c>
    </row>
    <row r="678" spans="1:16">
      <c r="A678" s="28" t="str">
        <f t="shared" si="60"/>
        <v> IAPP 56.1 </v>
      </c>
      <c r="B678" s="16" t="str">
        <f t="shared" si="61"/>
        <v>I</v>
      </c>
      <c r="C678" s="28">
        <f t="shared" si="62"/>
        <v>49058.846899999997</v>
      </c>
      <c r="D678" t="str">
        <f t="shared" si="63"/>
        <v>vis</v>
      </c>
      <c r="E678">
        <f>VLOOKUP(C678,Active!C$21:E$945,3,FALSE)</f>
        <v>59114.002308827192</v>
      </c>
      <c r="F678" s="16" t="s">
        <v>241</v>
      </c>
      <c r="G678" t="str">
        <f t="shared" si="64"/>
        <v>49058.8469</v>
      </c>
      <c r="H678" s="28">
        <f t="shared" si="65"/>
        <v>59114</v>
      </c>
      <c r="I678" s="64" t="s">
        <v>1881</v>
      </c>
      <c r="J678" s="65" t="s">
        <v>1882</v>
      </c>
      <c r="K678" s="64">
        <v>59114</v>
      </c>
      <c r="L678" s="64" t="s">
        <v>1058</v>
      </c>
      <c r="M678" s="65" t="s">
        <v>430</v>
      </c>
      <c r="N678" s="65" t="s">
        <v>431</v>
      </c>
      <c r="O678" s="66" t="s">
        <v>1841</v>
      </c>
      <c r="P678" s="66" t="s">
        <v>157</v>
      </c>
    </row>
    <row r="679" spans="1:16">
      <c r="A679" s="28" t="str">
        <f t="shared" si="60"/>
        <v> IAPP 56.1 </v>
      </c>
      <c r="B679" s="16" t="str">
        <f t="shared" si="61"/>
        <v>I</v>
      </c>
      <c r="C679" s="28">
        <f t="shared" si="62"/>
        <v>49059.830199999997</v>
      </c>
      <c r="D679" t="str">
        <f t="shared" si="63"/>
        <v>vis</v>
      </c>
      <c r="E679">
        <f>VLOOKUP(C679,Active!C$21:E$945,3,FALSE)</f>
        <v>59119.002022054257</v>
      </c>
      <c r="F679" s="16" t="s">
        <v>241</v>
      </c>
      <c r="G679" t="str">
        <f t="shared" si="64"/>
        <v>49059.8302</v>
      </c>
      <c r="H679" s="28">
        <f t="shared" si="65"/>
        <v>59119</v>
      </c>
      <c r="I679" s="64" t="s">
        <v>1883</v>
      </c>
      <c r="J679" s="65" t="s">
        <v>1884</v>
      </c>
      <c r="K679" s="64">
        <v>59119</v>
      </c>
      <c r="L679" s="64" t="s">
        <v>1383</v>
      </c>
      <c r="M679" s="65" t="s">
        <v>430</v>
      </c>
      <c r="N679" s="65" t="s">
        <v>431</v>
      </c>
      <c r="O679" s="66" t="s">
        <v>1841</v>
      </c>
      <c r="P679" s="66" t="s">
        <v>157</v>
      </c>
    </row>
    <row r="680" spans="1:16">
      <c r="A680" s="28" t="str">
        <f t="shared" si="60"/>
        <v> BRNO 32 </v>
      </c>
      <c r="B680" s="16" t="str">
        <f t="shared" si="61"/>
        <v>I</v>
      </c>
      <c r="C680" s="28">
        <f t="shared" si="62"/>
        <v>50242.421199999997</v>
      </c>
      <c r="D680" t="str">
        <f t="shared" si="63"/>
        <v>vis</v>
      </c>
      <c r="E680">
        <f>VLOOKUP(C680,Active!C$21:E$945,3,FALSE)</f>
        <v>65132.035546827174</v>
      </c>
      <c r="F680" s="16" t="s">
        <v>241</v>
      </c>
      <c r="G680" t="str">
        <f t="shared" si="64"/>
        <v>50242.4212</v>
      </c>
      <c r="H680" s="28">
        <f t="shared" si="65"/>
        <v>65132</v>
      </c>
      <c r="I680" s="64" t="s">
        <v>1885</v>
      </c>
      <c r="J680" s="65" t="s">
        <v>1886</v>
      </c>
      <c r="K680" s="64">
        <v>65132</v>
      </c>
      <c r="L680" s="64" t="s">
        <v>1887</v>
      </c>
      <c r="M680" s="65" t="s">
        <v>273</v>
      </c>
      <c r="N680" s="65"/>
      <c r="O680" s="66" t="s">
        <v>1888</v>
      </c>
      <c r="P680" s="66" t="s">
        <v>168</v>
      </c>
    </row>
    <row r="681" spans="1:16">
      <c r="A681" s="28" t="str">
        <f t="shared" si="60"/>
        <v> BRNO 32 </v>
      </c>
      <c r="B681" s="16" t="str">
        <f t="shared" si="61"/>
        <v>I</v>
      </c>
      <c r="C681" s="28">
        <f t="shared" si="62"/>
        <v>50865.4732</v>
      </c>
      <c r="D681" t="str">
        <f t="shared" si="63"/>
        <v>vis</v>
      </c>
      <c r="E681">
        <f>VLOOKUP(C681,Active!C$21:E$945,3,FALSE)</f>
        <v>68300.022250325535</v>
      </c>
      <c r="F681" s="16" t="s">
        <v>241</v>
      </c>
      <c r="G681" t="str">
        <f t="shared" si="64"/>
        <v>50865.4732</v>
      </c>
      <c r="H681" s="28">
        <f t="shared" si="65"/>
        <v>68300</v>
      </c>
      <c r="I681" s="64" t="s">
        <v>1889</v>
      </c>
      <c r="J681" s="65" t="s">
        <v>1890</v>
      </c>
      <c r="K681" s="64">
        <v>68300</v>
      </c>
      <c r="L681" s="64" t="s">
        <v>1891</v>
      </c>
      <c r="M681" s="65" t="s">
        <v>273</v>
      </c>
      <c r="N681" s="65"/>
      <c r="O681" s="66" t="s">
        <v>1892</v>
      </c>
      <c r="P681" s="66" t="s">
        <v>168</v>
      </c>
    </row>
    <row r="682" spans="1:16">
      <c r="A682" s="28" t="str">
        <f t="shared" si="60"/>
        <v> BRNO 32 </v>
      </c>
      <c r="B682" s="16" t="str">
        <f t="shared" si="61"/>
        <v>I</v>
      </c>
      <c r="C682" s="28">
        <f t="shared" si="62"/>
        <v>50865.4781</v>
      </c>
      <c r="D682" t="str">
        <f t="shared" si="63"/>
        <v>vis</v>
      </c>
      <c r="E682">
        <f>VLOOKUP(C682,Active!C$21:E$945,3,FALSE)</f>
        <v>68300.047164995325</v>
      </c>
      <c r="F682" s="16" t="s">
        <v>241</v>
      </c>
      <c r="G682" t="str">
        <f t="shared" si="64"/>
        <v>50865.4781</v>
      </c>
      <c r="H682" s="28">
        <f t="shared" si="65"/>
        <v>68300</v>
      </c>
      <c r="I682" s="64" t="s">
        <v>1893</v>
      </c>
      <c r="J682" s="65" t="s">
        <v>1894</v>
      </c>
      <c r="K682" s="64">
        <v>68300</v>
      </c>
      <c r="L682" s="64" t="s">
        <v>1895</v>
      </c>
      <c r="M682" s="65" t="s">
        <v>273</v>
      </c>
      <c r="N682" s="65"/>
      <c r="O682" s="66" t="s">
        <v>1896</v>
      </c>
      <c r="P682" s="66" t="s">
        <v>168</v>
      </c>
    </row>
    <row r="683" spans="1:16">
      <c r="A683" s="28" t="str">
        <f t="shared" si="60"/>
        <v> BBS 119 </v>
      </c>
      <c r="B683" s="16" t="str">
        <f t="shared" si="61"/>
        <v>I</v>
      </c>
      <c r="C683" s="28">
        <f t="shared" si="62"/>
        <v>51175.620999999999</v>
      </c>
      <c r="D683" t="str">
        <f t="shared" si="63"/>
        <v>vis</v>
      </c>
      <c r="E683">
        <f>VLOOKUP(C683,Active!C$21:E$945,3,FALSE)</f>
        <v>69877.007969846949</v>
      </c>
      <c r="F683" s="16" t="s">
        <v>241</v>
      </c>
      <c r="G683" t="str">
        <f t="shared" si="64"/>
        <v>51175.621</v>
      </c>
      <c r="H683" s="28">
        <f t="shared" si="65"/>
        <v>69877</v>
      </c>
      <c r="I683" s="64" t="s">
        <v>1897</v>
      </c>
      <c r="J683" s="65" t="s">
        <v>1898</v>
      </c>
      <c r="K683" s="64">
        <v>69877</v>
      </c>
      <c r="L683" s="64" t="s">
        <v>283</v>
      </c>
      <c r="M683" s="65" t="s">
        <v>273</v>
      </c>
      <c r="N683" s="65"/>
      <c r="O683" s="66" t="s">
        <v>274</v>
      </c>
      <c r="P683" s="66" t="s">
        <v>174</v>
      </c>
    </row>
    <row r="684" spans="1:16">
      <c r="A684" s="28" t="str">
        <f t="shared" si="60"/>
        <v> BRNO 32 </v>
      </c>
      <c r="B684" s="16" t="str">
        <f t="shared" si="61"/>
        <v>I</v>
      </c>
      <c r="C684" s="28">
        <f t="shared" si="62"/>
        <v>51250.561600000001</v>
      </c>
      <c r="D684" t="str">
        <f t="shared" si="63"/>
        <v>vis</v>
      </c>
      <c r="E684">
        <f>VLOOKUP(C684,Active!C$21:E$945,3,FALSE)</f>
        <v>70258.052929741461</v>
      </c>
      <c r="F684" s="16" t="s">
        <v>241</v>
      </c>
      <c r="G684" t="str">
        <f t="shared" si="64"/>
        <v>51250.5616</v>
      </c>
      <c r="H684" s="28">
        <f t="shared" si="65"/>
        <v>70258</v>
      </c>
      <c r="I684" s="64" t="s">
        <v>1899</v>
      </c>
      <c r="J684" s="65" t="s">
        <v>1900</v>
      </c>
      <c r="K684" s="64">
        <v>70258</v>
      </c>
      <c r="L684" s="64" t="s">
        <v>1901</v>
      </c>
      <c r="M684" s="65" t="s">
        <v>430</v>
      </c>
      <c r="N684" s="65" t="s">
        <v>431</v>
      </c>
      <c r="O684" s="66" t="s">
        <v>1902</v>
      </c>
      <c r="P684" s="66" t="s">
        <v>168</v>
      </c>
    </row>
    <row r="685" spans="1:16">
      <c r="A685" s="28" t="str">
        <f t="shared" si="60"/>
        <v> BBS 120 </v>
      </c>
      <c r="B685" s="16" t="str">
        <f t="shared" si="61"/>
        <v>I</v>
      </c>
      <c r="C685" s="28">
        <f t="shared" si="62"/>
        <v>51273.366000000002</v>
      </c>
      <c r="D685" t="str">
        <f t="shared" si="63"/>
        <v>vis</v>
      </c>
      <c r="E685">
        <f>VLOOKUP(C685,Active!C$21:E$945,3,FALSE)</f>
        <v>70374.004786057252</v>
      </c>
      <c r="F685" s="16" t="s">
        <v>241</v>
      </c>
      <c r="G685" t="str">
        <f t="shared" si="64"/>
        <v>51273.366</v>
      </c>
      <c r="H685" s="28">
        <f t="shared" si="65"/>
        <v>70374</v>
      </c>
      <c r="I685" s="64" t="s">
        <v>1903</v>
      </c>
      <c r="J685" s="65" t="s">
        <v>1011</v>
      </c>
      <c r="K685" s="64">
        <v>70374</v>
      </c>
      <c r="L685" s="64" t="s">
        <v>278</v>
      </c>
      <c r="M685" s="65" t="s">
        <v>273</v>
      </c>
      <c r="N685" s="65"/>
      <c r="O685" s="66" t="s">
        <v>274</v>
      </c>
      <c r="P685" s="66" t="s">
        <v>176</v>
      </c>
    </row>
    <row r="686" spans="1:16">
      <c r="A686" s="28" t="str">
        <f t="shared" si="60"/>
        <v> BRNO 32 </v>
      </c>
      <c r="B686" s="16" t="str">
        <f t="shared" si="61"/>
        <v>I</v>
      </c>
      <c r="C686" s="28">
        <f t="shared" si="62"/>
        <v>51309.388500000001</v>
      </c>
      <c r="D686" t="str">
        <f t="shared" si="63"/>
        <v>vis</v>
      </c>
      <c r="E686">
        <f>VLOOKUP(C686,Active!C$21:E$945,3,FALSE)</f>
        <v>70557.165743773076</v>
      </c>
      <c r="F686" s="16" t="s">
        <v>241</v>
      </c>
      <c r="G686" t="str">
        <f t="shared" si="64"/>
        <v>51309.3885</v>
      </c>
      <c r="H686" s="28">
        <f t="shared" si="65"/>
        <v>70557</v>
      </c>
      <c r="I686" s="64" t="s">
        <v>1904</v>
      </c>
      <c r="J686" s="65" t="s">
        <v>1905</v>
      </c>
      <c r="K686" s="64">
        <v>70557</v>
      </c>
      <c r="L686" s="64" t="s">
        <v>1906</v>
      </c>
      <c r="M686" s="65" t="s">
        <v>430</v>
      </c>
      <c r="N686" s="65" t="s">
        <v>431</v>
      </c>
      <c r="O686" s="66" t="s">
        <v>1907</v>
      </c>
      <c r="P686" s="66" t="s">
        <v>168</v>
      </c>
    </row>
    <row r="687" spans="1:16">
      <c r="A687" s="28" t="str">
        <f t="shared" si="60"/>
        <v> AOEB 7 </v>
      </c>
      <c r="B687" s="16" t="str">
        <f t="shared" si="61"/>
        <v>I</v>
      </c>
      <c r="C687" s="28">
        <f t="shared" si="62"/>
        <v>51488.918400000002</v>
      </c>
      <c r="D687" t="str">
        <f t="shared" si="63"/>
        <v>vis</v>
      </c>
      <c r="E687">
        <f>VLOOKUP(C687,Active!C$21:E$945,3,FALSE)</f>
        <v>71470.00822895953</v>
      </c>
      <c r="F687" s="16" t="s">
        <v>241</v>
      </c>
      <c r="G687" t="str">
        <f t="shared" si="64"/>
        <v>51488.9184</v>
      </c>
      <c r="H687" s="28">
        <f t="shared" si="65"/>
        <v>71470</v>
      </c>
      <c r="I687" s="64" t="s">
        <v>1908</v>
      </c>
      <c r="J687" s="65" t="s">
        <v>1909</v>
      </c>
      <c r="K687" s="64">
        <v>71470</v>
      </c>
      <c r="L687" s="64" t="s">
        <v>1027</v>
      </c>
      <c r="M687" s="65" t="s">
        <v>936</v>
      </c>
      <c r="N687" s="65" t="s">
        <v>937</v>
      </c>
      <c r="O687" s="66" t="s">
        <v>496</v>
      </c>
      <c r="P687" s="66" t="s">
        <v>178</v>
      </c>
    </row>
    <row r="688" spans="1:16">
      <c r="A688" s="28" t="str">
        <f t="shared" si="60"/>
        <v> BBS 121 </v>
      </c>
      <c r="B688" s="16" t="str">
        <f t="shared" si="61"/>
        <v>I</v>
      </c>
      <c r="C688" s="28">
        <f t="shared" si="62"/>
        <v>51523.728000000003</v>
      </c>
      <c r="D688" t="str">
        <f t="shared" si="63"/>
        <v>vis</v>
      </c>
      <c r="E688">
        <f>VLOOKUP(C688,Active!C$21:E$945,3,FALSE)</f>
        <v>71647.002043206332</v>
      </c>
      <c r="F688" s="16" t="s">
        <v>241</v>
      </c>
      <c r="G688" t="str">
        <f t="shared" si="64"/>
        <v>51523.728</v>
      </c>
      <c r="H688" s="28">
        <f t="shared" si="65"/>
        <v>71647</v>
      </c>
      <c r="I688" s="64" t="s">
        <v>1910</v>
      </c>
      <c r="J688" s="65" t="s">
        <v>1911</v>
      </c>
      <c r="K688" s="64">
        <v>71647</v>
      </c>
      <c r="L688" s="64" t="s">
        <v>262</v>
      </c>
      <c r="M688" s="65" t="s">
        <v>273</v>
      </c>
      <c r="N688" s="65"/>
      <c r="O688" s="66" t="s">
        <v>274</v>
      </c>
      <c r="P688" s="66" t="s">
        <v>179</v>
      </c>
    </row>
    <row r="689" spans="1:16">
      <c r="A689" s="28" t="str">
        <f t="shared" si="60"/>
        <v> BBS 122 </v>
      </c>
      <c r="B689" s="16" t="str">
        <f t="shared" si="61"/>
        <v>I</v>
      </c>
      <c r="C689" s="28">
        <f t="shared" si="62"/>
        <v>51574.669000000002</v>
      </c>
      <c r="D689" t="str">
        <f t="shared" si="63"/>
        <v>vis</v>
      </c>
      <c r="E689">
        <f>VLOOKUP(C689,Active!C$21:E$945,3,FALSE)</f>
        <v>71906.01800120488</v>
      </c>
      <c r="F689" s="16" t="s">
        <v>241</v>
      </c>
      <c r="G689" t="str">
        <f t="shared" si="64"/>
        <v>51574.669</v>
      </c>
      <c r="H689" s="28">
        <f t="shared" si="65"/>
        <v>71906</v>
      </c>
      <c r="I689" s="64" t="s">
        <v>1912</v>
      </c>
      <c r="J689" s="65" t="s">
        <v>1913</v>
      </c>
      <c r="K689" s="64">
        <v>71906</v>
      </c>
      <c r="L689" s="64" t="s">
        <v>423</v>
      </c>
      <c r="M689" s="65" t="s">
        <v>273</v>
      </c>
      <c r="N689" s="65"/>
      <c r="O689" s="66" t="s">
        <v>274</v>
      </c>
      <c r="P689" s="66" t="s">
        <v>180</v>
      </c>
    </row>
    <row r="690" spans="1:16">
      <c r="A690" s="28" t="str">
        <f t="shared" si="60"/>
        <v> AOEB 7 </v>
      </c>
      <c r="B690" s="16" t="str">
        <f t="shared" si="61"/>
        <v>I</v>
      </c>
      <c r="C690" s="28">
        <f t="shared" si="62"/>
        <v>51610.657599999999</v>
      </c>
      <c r="D690" t="str">
        <f t="shared" si="63"/>
        <v>vis</v>
      </c>
      <c r="E690">
        <f>VLOOKUP(C690,Active!C$21:E$945,3,FALSE)</f>
        <v>72089.006590082703</v>
      </c>
      <c r="F690" s="16" t="s">
        <v>241</v>
      </c>
      <c r="G690" t="str">
        <f t="shared" si="64"/>
        <v>51610.6576</v>
      </c>
      <c r="H690" s="28">
        <f t="shared" si="65"/>
        <v>72089</v>
      </c>
      <c r="I690" s="64" t="s">
        <v>1914</v>
      </c>
      <c r="J690" s="65" t="s">
        <v>1915</v>
      </c>
      <c r="K690" s="64">
        <v>72089</v>
      </c>
      <c r="L690" s="64" t="s">
        <v>1560</v>
      </c>
      <c r="M690" s="65" t="s">
        <v>936</v>
      </c>
      <c r="N690" s="65" t="s">
        <v>937</v>
      </c>
      <c r="O690" s="66" t="s">
        <v>938</v>
      </c>
      <c r="P690" s="66" t="s">
        <v>178</v>
      </c>
    </row>
    <row r="691" spans="1:16">
      <c r="A691" s="28" t="str">
        <f t="shared" si="60"/>
        <v> AOEB 7 </v>
      </c>
      <c r="B691" s="16" t="str">
        <f t="shared" si="61"/>
        <v>I</v>
      </c>
      <c r="C691" s="28">
        <f t="shared" si="62"/>
        <v>51659.628799999999</v>
      </c>
      <c r="D691" t="str">
        <f t="shared" si="63"/>
        <v>vis</v>
      </c>
      <c r="E691">
        <f>VLOOKUP(C691,Active!C$21:E$945,3,FALSE)</f>
        <v>72338.006850822348</v>
      </c>
      <c r="F691" s="16" t="s">
        <v>241</v>
      </c>
      <c r="G691" t="str">
        <f t="shared" si="64"/>
        <v>51659.6288</v>
      </c>
      <c r="H691" s="28">
        <f t="shared" si="65"/>
        <v>72338</v>
      </c>
      <c r="I691" s="64" t="s">
        <v>1916</v>
      </c>
      <c r="J691" s="65" t="s">
        <v>1917</v>
      </c>
      <c r="K691" s="64">
        <v>72338</v>
      </c>
      <c r="L691" s="64" t="s">
        <v>1560</v>
      </c>
      <c r="M691" s="65" t="s">
        <v>936</v>
      </c>
      <c r="N691" s="65" t="s">
        <v>937</v>
      </c>
      <c r="O691" s="66" t="s">
        <v>496</v>
      </c>
      <c r="P691" s="66" t="s">
        <v>178</v>
      </c>
    </row>
    <row r="692" spans="1:16">
      <c r="A692" s="28" t="str">
        <f t="shared" si="60"/>
        <v> BRNO 32 </v>
      </c>
      <c r="B692" s="16" t="str">
        <f t="shared" si="61"/>
        <v>II</v>
      </c>
      <c r="C692" s="28">
        <f t="shared" si="62"/>
        <v>51672.476900000001</v>
      </c>
      <c r="D692" t="str">
        <f t="shared" si="63"/>
        <v>vis</v>
      </c>
      <c r="E692">
        <f>VLOOKUP(C692,Active!C$21:E$945,3,FALSE)</f>
        <v>72403.334640421337</v>
      </c>
      <c r="F692" s="16" t="s">
        <v>241</v>
      </c>
      <c r="G692" t="str">
        <f t="shared" si="64"/>
        <v>51672.4769</v>
      </c>
      <c r="H692" s="28">
        <f t="shared" si="65"/>
        <v>72403.5</v>
      </c>
      <c r="I692" s="64" t="s">
        <v>1918</v>
      </c>
      <c r="J692" s="65" t="s">
        <v>1919</v>
      </c>
      <c r="K692" s="64">
        <v>72403.5</v>
      </c>
      <c r="L692" s="64" t="s">
        <v>1920</v>
      </c>
      <c r="M692" s="65" t="s">
        <v>273</v>
      </c>
      <c r="N692" s="65"/>
      <c r="O692" s="66" t="s">
        <v>1921</v>
      </c>
      <c r="P692" s="66" t="s">
        <v>168</v>
      </c>
    </row>
    <row r="693" spans="1:16">
      <c r="A693" s="28" t="str">
        <f t="shared" si="60"/>
        <v> AOEB 7 </v>
      </c>
      <c r="B693" s="16" t="str">
        <f t="shared" si="61"/>
        <v>I</v>
      </c>
      <c r="C693" s="28">
        <f t="shared" si="62"/>
        <v>51685.785900000003</v>
      </c>
      <c r="D693" t="str">
        <f t="shared" si="63"/>
        <v>vis</v>
      </c>
      <c r="E693">
        <f>VLOOKUP(C693,Active!C$21:E$945,3,FALSE)</f>
        <v>72471.005934369299</v>
      </c>
      <c r="F693" s="16" t="s">
        <v>241</v>
      </c>
      <c r="G693" t="str">
        <f t="shared" si="64"/>
        <v>51685.7859</v>
      </c>
      <c r="H693" s="28">
        <f t="shared" si="65"/>
        <v>72471</v>
      </c>
      <c r="I693" s="64" t="s">
        <v>1922</v>
      </c>
      <c r="J693" s="65" t="s">
        <v>1923</v>
      </c>
      <c r="K693" s="64">
        <v>72471</v>
      </c>
      <c r="L693" s="64" t="s">
        <v>1050</v>
      </c>
      <c r="M693" s="65" t="s">
        <v>936</v>
      </c>
      <c r="N693" s="65" t="s">
        <v>937</v>
      </c>
      <c r="O693" s="66" t="s">
        <v>496</v>
      </c>
      <c r="P693" s="66" t="s">
        <v>178</v>
      </c>
    </row>
    <row r="694" spans="1:16">
      <c r="A694" s="28" t="str">
        <f t="shared" si="60"/>
        <v> BBS 123 </v>
      </c>
      <c r="B694" s="16" t="str">
        <f t="shared" si="61"/>
        <v>I</v>
      </c>
      <c r="C694" s="28">
        <f t="shared" si="62"/>
        <v>51703.487999999998</v>
      </c>
      <c r="D694" t="str">
        <f t="shared" si="63"/>
        <v>vis</v>
      </c>
      <c r="E694">
        <f>VLOOKUP(C694,Active!C$21:E$945,3,FALSE)</f>
        <v>72561.014500947975</v>
      </c>
      <c r="F694" s="16" t="s">
        <v>241</v>
      </c>
      <c r="G694" t="str">
        <f t="shared" si="64"/>
        <v>51703.488</v>
      </c>
      <c r="H694" s="28">
        <f t="shared" si="65"/>
        <v>72561</v>
      </c>
      <c r="I694" s="64" t="s">
        <v>1924</v>
      </c>
      <c r="J694" s="65" t="s">
        <v>1925</v>
      </c>
      <c r="K694" s="64">
        <v>72561</v>
      </c>
      <c r="L694" s="64" t="s">
        <v>290</v>
      </c>
      <c r="M694" s="65" t="s">
        <v>273</v>
      </c>
      <c r="N694" s="65"/>
      <c r="O694" s="66" t="s">
        <v>274</v>
      </c>
      <c r="P694" s="66" t="s">
        <v>182</v>
      </c>
    </row>
    <row r="695" spans="1:16">
      <c r="A695" s="28" t="str">
        <f t="shared" si="60"/>
        <v> AOEB 7 </v>
      </c>
      <c r="B695" s="16" t="str">
        <f t="shared" si="61"/>
        <v>I</v>
      </c>
      <c r="C695" s="28">
        <f t="shared" si="62"/>
        <v>51704.666400000002</v>
      </c>
      <c r="D695" t="str">
        <f t="shared" si="63"/>
        <v>vis</v>
      </c>
      <c r="E695">
        <f>VLOOKUP(C695,Active!C$21:E$945,3,FALSE)</f>
        <v>72567.006224803161</v>
      </c>
      <c r="F695" s="16" t="s">
        <v>241</v>
      </c>
      <c r="G695" t="str">
        <f t="shared" si="64"/>
        <v>51704.6664</v>
      </c>
      <c r="H695" s="28">
        <f t="shared" si="65"/>
        <v>72567</v>
      </c>
      <c r="I695" s="64" t="s">
        <v>1926</v>
      </c>
      <c r="J695" s="65" t="s">
        <v>1927</v>
      </c>
      <c r="K695" s="64">
        <v>72567</v>
      </c>
      <c r="L695" s="64" t="s">
        <v>1050</v>
      </c>
      <c r="M695" s="65" t="s">
        <v>936</v>
      </c>
      <c r="N695" s="65" t="s">
        <v>937</v>
      </c>
      <c r="O695" s="66" t="s">
        <v>496</v>
      </c>
      <c r="P695" s="66" t="s">
        <v>178</v>
      </c>
    </row>
    <row r="696" spans="1:16">
      <c r="A696" s="28" t="str">
        <f t="shared" si="60"/>
        <v> AOEB 7 </v>
      </c>
      <c r="B696" s="16" t="str">
        <f t="shared" si="61"/>
        <v>I</v>
      </c>
      <c r="C696" s="28">
        <f t="shared" si="62"/>
        <v>51706.8298</v>
      </c>
      <c r="D696" t="str">
        <f t="shared" si="63"/>
        <v>vis</v>
      </c>
      <c r="E696">
        <f>VLOOKUP(C696,Active!C$21:E$945,3,FALSE)</f>
        <v>72578.006305750401</v>
      </c>
      <c r="F696" s="16" t="s">
        <v>241</v>
      </c>
      <c r="G696" t="str">
        <f t="shared" si="64"/>
        <v>51706.8298</v>
      </c>
      <c r="H696" s="28">
        <f t="shared" si="65"/>
        <v>72578</v>
      </c>
      <c r="I696" s="64" t="s">
        <v>1928</v>
      </c>
      <c r="J696" s="65" t="s">
        <v>1929</v>
      </c>
      <c r="K696" s="64">
        <v>72578</v>
      </c>
      <c r="L696" s="64" t="s">
        <v>1050</v>
      </c>
      <c r="M696" s="65" t="s">
        <v>936</v>
      </c>
      <c r="N696" s="65" t="s">
        <v>937</v>
      </c>
      <c r="O696" s="66" t="s">
        <v>1930</v>
      </c>
      <c r="P696" s="66" t="s">
        <v>178</v>
      </c>
    </row>
    <row r="697" spans="1:16">
      <c r="A697" s="28" t="str">
        <f t="shared" si="60"/>
        <v> BBS 124 </v>
      </c>
      <c r="B697" s="16" t="str">
        <f t="shared" si="61"/>
        <v>I</v>
      </c>
      <c r="C697" s="28">
        <f t="shared" si="62"/>
        <v>51926.709000000003</v>
      </c>
      <c r="D697" t="str">
        <f t="shared" si="63"/>
        <v>vis</v>
      </c>
      <c r="E697">
        <f>VLOOKUP(C697,Active!C$21:E$945,3,FALSE)</f>
        <v>73696.009910547204</v>
      </c>
      <c r="F697" s="16" t="s">
        <v>241</v>
      </c>
      <c r="G697" t="str">
        <f t="shared" si="64"/>
        <v>51926.709</v>
      </c>
      <c r="H697" s="28">
        <f t="shared" si="65"/>
        <v>73696</v>
      </c>
      <c r="I697" s="64" t="s">
        <v>1931</v>
      </c>
      <c r="J697" s="65" t="s">
        <v>1932</v>
      </c>
      <c r="K697" s="64">
        <v>73696</v>
      </c>
      <c r="L697" s="64" t="s">
        <v>283</v>
      </c>
      <c r="M697" s="65" t="s">
        <v>273</v>
      </c>
      <c r="N697" s="65"/>
      <c r="O697" s="66" t="s">
        <v>274</v>
      </c>
      <c r="P697" s="66" t="s">
        <v>183</v>
      </c>
    </row>
    <row r="698" spans="1:16">
      <c r="A698" s="28" t="str">
        <f t="shared" si="60"/>
        <v> AOEB 7 </v>
      </c>
      <c r="B698" s="16" t="str">
        <f t="shared" si="61"/>
        <v>I</v>
      </c>
      <c r="C698" s="28">
        <f t="shared" si="62"/>
        <v>51957.782099999997</v>
      </c>
      <c r="D698" t="str">
        <f t="shared" si="63"/>
        <v>vis</v>
      </c>
      <c r="E698">
        <f>VLOOKUP(C698,Active!C$21:E$945,3,FALSE)</f>
        <v>73854.005017916192</v>
      </c>
      <c r="F698" s="16" t="s">
        <v>241</v>
      </c>
      <c r="G698" t="str">
        <f t="shared" si="64"/>
        <v>51957.7821</v>
      </c>
      <c r="H698" s="28">
        <f t="shared" si="65"/>
        <v>73854</v>
      </c>
      <c r="I698" s="64" t="s">
        <v>1933</v>
      </c>
      <c r="J698" s="65" t="s">
        <v>1934</v>
      </c>
      <c r="K698" s="64">
        <v>73854</v>
      </c>
      <c r="L698" s="64" t="s">
        <v>259</v>
      </c>
      <c r="M698" s="65" t="s">
        <v>936</v>
      </c>
      <c r="N698" s="65" t="s">
        <v>937</v>
      </c>
      <c r="O698" s="66" t="s">
        <v>496</v>
      </c>
      <c r="P698" s="66" t="s">
        <v>178</v>
      </c>
    </row>
    <row r="699" spans="1:16">
      <c r="A699" s="28" t="str">
        <f t="shared" si="60"/>
        <v> AOEB 7 </v>
      </c>
      <c r="B699" s="16" t="str">
        <f t="shared" si="61"/>
        <v>I</v>
      </c>
      <c r="C699" s="28">
        <f t="shared" si="62"/>
        <v>51972.728999999999</v>
      </c>
      <c r="D699" t="str">
        <f t="shared" si="63"/>
        <v>vis</v>
      </c>
      <c r="E699">
        <f>VLOOKUP(C699,Active!C$21:E$945,3,FALSE)</f>
        <v>73930.004421591206</v>
      </c>
      <c r="F699" s="16" t="s">
        <v>241</v>
      </c>
      <c r="G699" t="str">
        <f t="shared" si="64"/>
        <v>51972.7290</v>
      </c>
      <c r="H699" s="28">
        <f t="shared" si="65"/>
        <v>73930</v>
      </c>
      <c r="I699" s="64" t="s">
        <v>1935</v>
      </c>
      <c r="J699" s="65" t="s">
        <v>1936</v>
      </c>
      <c r="K699" s="64">
        <v>73930</v>
      </c>
      <c r="L699" s="64" t="s">
        <v>1543</v>
      </c>
      <c r="M699" s="65" t="s">
        <v>936</v>
      </c>
      <c r="N699" s="65" t="s">
        <v>937</v>
      </c>
      <c r="O699" s="66" t="s">
        <v>1937</v>
      </c>
      <c r="P699" s="66" t="s">
        <v>178</v>
      </c>
    </row>
    <row r="700" spans="1:16">
      <c r="A700" s="28" t="str">
        <f t="shared" si="60"/>
        <v> BBS 125 </v>
      </c>
      <c r="B700" s="16" t="str">
        <f t="shared" si="61"/>
        <v>I</v>
      </c>
      <c r="C700" s="28">
        <f t="shared" si="62"/>
        <v>51984.527999999998</v>
      </c>
      <c r="D700" t="str">
        <f t="shared" si="63"/>
        <v>vis</v>
      </c>
      <c r="E700">
        <f>VLOOKUP(C700,Active!C$21:E$945,3,FALSE)</f>
        <v>73989.997929540099</v>
      </c>
      <c r="F700" s="16" t="s">
        <v>241</v>
      </c>
      <c r="G700" t="str">
        <f t="shared" si="64"/>
        <v>51984.528</v>
      </c>
      <c r="H700" s="28">
        <f t="shared" si="65"/>
        <v>73990</v>
      </c>
      <c r="I700" s="64" t="s">
        <v>1938</v>
      </c>
      <c r="J700" s="65" t="s">
        <v>1939</v>
      </c>
      <c r="K700" s="64">
        <v>73990</v>
      </c>
      <c r="L700" s="64" t="s">
        <v>310</v>
      </c>
      <c r="M700" s="65" t="s">
        <v>273</v>
      </c>
      <c r="N700" s="65"/>
      <c r="O700" s="66" t="s">
        <v>274</v>
      </c>
      <c r="P700" s="66" t="s">
        <v>185</v>
      </c>
    </row>
    <row r="701" spans="1:16">
      <c r="A701" s="28" t="str">
        <f t="shared" si="60"/>
        <v> AOEB 7 </v>
      </c>
      <c r="B701" s="16" t="str">
        <f t="shared" si="61"/>
        <v>I</v>
      </c>
      <c r="C701" s="28">
        <f t="shared" si="62"/>
        <v>51995.739800000003</v>
      </c>
      <c r="D701" t="str">
        <f t="shared" si="63"/>
        <v>vis</v>
      </c>
      <c r="E701">
        <f>VLOOKUP(C701,Active!C$21:E$945,3,FALSE)</f>
        <v>74047.005744814422</v>
      </c>
      <c r="F701" s="16" t="s">
        <v>241</v>
      </c>
      <c r="G701" t="str">
        <f t="shared" si="64"/>
        <v>51995.7398</v>
      </c>
      <c r="H701" s="28">
        <f t="shared" si="65"/>
        <v>74047</v>
      </c>
      <c r="I701" s="64" t="s">
        <v>1940</v>
      </c>
      <c r="J701" s="65" t="s">
        <v>1941</v>
      </c>
      <c r="K701" s="64">
        <v>74047</v>
      </c>
      <c r="L701" s="64" t="s">
        <v>250</v>
      </c>
      <c r="M701" s="65" t="s">
        <v>936</v>
      </c>
      <c r="N701" s="65" t="s">
        <v>937</v>
      </c>
      <c r="O701" s="66" t="s">
        <v>1937</v>
      </c>
      <c r="P701" s="66" t="s">
        <v>178</v>
      </c>
    </row>
    <row r="702" spans="1:16">
      <c r="A702" s="28" t="str">
        <f t="shared" si="60"/>
        <v> AOEB 7 </v>
      </c>
      <c r="B702" s="16" t="str">
        <f t="shared" si="61"/>
        <v>I</v>
      </c>
      <c r="C702" s="28">
        <f t="shared" si="62"/>
        <v>52013.637000000002</v>
      </c>
      <c r="D702" t="str">
        <f t="shared" si="63"/>
        <v>vis</v>
      </c>
      <c r="E702">
        <f>VLOOKUP(C702,Active!C$21:E$945,3,FALSE)</f>
        <v>74138.006322021218</v>
      </c>
      <c r="F702" s="16" t="s">
        <v>241</v>
      </c>
      <c r="G702" t="str">
        <f t="shared" si="64"/>
        <v>52013.6370</v>
      </c>
      <c r="H702" s="28">
        <f t="shared" si="65"/>
        <v>74138</v>
      </c>
      <c r="I702" s="64" t="s">
        <v>1942</v>
      </c>
      <c r="J702" s="65" t="s">
        <v>1943</v>
      </c>
      <c r="K702" s="64">
        <v>74138</v>
      </c>
      <c r="L702" s="64" t="s">
        <v>1050</v>
      </c>
      <c r="M702" s="65" t="s">
        <v>936</v>
      </c>
      <c r="N702" s="65" t="s">
        <v>937</v>
      </c>
      <c r="O702" s="66" t="s">
        <v>496</v>
      </c>
      <c r="P702" s="66" t="s">
        <v>178</v>
      </c>
    </row>
    <row r="703" spans="1:16">
      <c r="A703" s="28" t="str">
        <f t="shared" si="60"/>
        <v> AOEB 7 </v>
      </c>
      <c r="B703" s="16" t="str">
        <f t="shared" si="61"/>
        <v>I</v>
      </c>
      <c r="C703" s="28">
        <f t="shared" si="62"/>
        <v>52016.586799999997</v>
      </c>
      <c r="D703" t="str">
        <f t="shared" si="63"/>
        <v>vis</v>
      </c>
      <c r="E703">
        <f>VLOOKUP(C703,Active!C$21:E$945,3,FALSE)</f>
        <v>74153.004953239739</v>
      </c>
      <c r="F703" s="16" t="s">
        <v>241</v>
      </c>
      <c r="G703" t="str">
        <f t="shared" si="64"/>
        <v>52016.5868</v>
      </c>
      <c r="H703" s="28">
        <f t="shared" si="65"/>
        <v>74153</v>
      </c>
      <c r="I703" s="64" t="s">
        <v>1944</v>
      </c>
      <c r="J703" s="65" t="s">
        <v>1945</v>
      </c>
      <c r="K703" s="64">
        <v>74153</v>
      </c>
      <c r="L703" s="64" t="s">
        <v>259</v>
      </c>
      <c r="M703" s="65" t="s">
        <v>936</v>
      </c>
      <c r="N703" s="65" t="s">
        <v>937</v>
      </c>
      <c r="O703" s="66" t="s">
        <v>1937</v>
      </c>
      <c r="P703" s="66" t="s">
        <v>178</v>
      </c>
    </row>
    <row r="704" spans="1:16">
      <c r="A704" s="28" t="str">
        <f t="shared" si="60"/>
        <v> AOEB 7 </v>
      </c>
      <c r="B704" s="16" t="str">
        <f t="shared" si="61"/>
        <v>I</v>
      </c>
      <c r="C704" s="28">
        <f t="shared" si="62"/>
        <v>52025.633699999998</v>
      </c>
      <c r="D704" t="str">
        <f t="shared" si="63"/>
        <v>vis</v>
      </c>
      <c r="E704">
        <f>VLOOKUP(C704,Active!C$21:E$945,3,FALSE)</f>
        <v>74199.005060627052</v>
      </c>
      <c r="F704" s="16" t="s">
        <v>241</v>
      </c>
      <c r="G704" t="str">
        <f t="shared" si="64"/>
        <v>52025.6337</v>
      </c>
      <c r="H704" s="28">
        <f t="shared" si="65"/>
        <v>74199</v>
      </c>
      <c r="I704" s="64" t="s">
        <v>1946</v>
      </c>
      <c r="J704" s="65" t="s">
        <v>1947</v>
      </c>
      <c r="K704" s="64">
        <v>74199</v>
      </c>
      <c r="L704" s="64" t="s">
        <v>259</v>
      </c>
      <c r="M704" s="65" t="s">
        <v>936</v>
      </c>
      <c r="N704" s="65" t="s">
        <v>937</v>
      </c>
      <c r="O704" s="66" t="s">
        <v>1948</v>
      </c>
      <c r="P704" s="66" t="s">
        <v>178</v>
      </c>
    </row>
    <row r="705" spans="1:16">
      <c r="A705" s="28" t="str">
        <f t="shared" si="60"/>
        <v> AOEB 7 </v>
      </c>
      <c r="B705" s="16" t="str">
        <f t="shared" si="61"/>
        <v>I</v>
      </c>
      <c r="C705" s="28">
        <f t="shared" si="62"/>
        <v>52028.780100000004</v>
      </c>
      <c r="D705" t="str">
        <f t="shared" si="63"/>
        <v>vis</v>
      </c>
      <c r="E705">
        <f>VLOOKUP(C705,Active!C$21:E$945,3,FALSE)</f>
        <v>74215.003329413463</v>
      </c>
      <c r="F705" s="16" t="s">
        <v>241</v>
      </c>
      <c r="G705" t="str">
        <f t="shared" si="64"/>
        <v>52028.7801</v>
      </c>
      <c r="H705" s="28">
        <f t="shared" si="65"/>
        <v>74215</v>
      </c>
      <c r="I705" s="64" t="s">
        <v>1949</v>
      </c>
      <c r="J705" s="65" t="s">
        <v>1950</v>
      </c>
      <c r="K705" s="64">
        <v>74215</v>
      </c>
      <c r="L705" s="64" t="s">
        <v>429</v>
      </c>
      <c r="M705" s="65" t="s">
        <v>936</v>
      </c>
      <c r="N705" s="65" t="s">
        <v>937</v>
      </c>
      <c r="O705" s="66" t="s">
        <v>496</v>
      </c>
      <c r="P705" s="66" t="s">
        <v>178</v>
      </c>
    </row>
    <row r="706" spans="1:16">
      <c r="A706" s="28" t="str">
        <f t="shared" si="60"/>
        <v> AOEB 7 </v>
      </c>
      <c r="B706" s="16" t="str">
        <f t="shared" si="61"/>
        <v>I</v>
      </c>
      <c r="C706" s="28">
        <f t="shared" si="62"/>
        <v>52037.630799999999</v>
      </c>
      <c r="D706" t="str">
        <f t="shared" si="63"/>
        <v>vis</v>
      </c>
      <c r="E706">
        <f>VLOOKUP(C706,Active!C$21:E$945,3,FALSE)</f>
        <v>74260.005833083516</v>
      </c>
      <c r="F706" s="16" t="s">
        <v>241</v>
      </c>
      <c r="G706" t="str">
        <f t="shared" si="64"/>
        <v>52037.6308</v>
      </c>
      <c r="H706" s="28">
        <f t="shared" si="65"/>
        <v>74260</v>
      </c>
      <c r="I706" s="64" t="s">
        <v>1951</v>
      </c>
      <c r="J706" s="65" t="s">
        <v>1952</v>
      </c>
      <c r="K706" s="64">
        <v>74260</v>
      </c>
      <c r="L706" s="64" t="s">
        <v>250</v>
      </c>
      <c r="M706" s="65" t="s">
        <v>936</v>
      </c>
      <c r="N706" s="65" t="s">
        <v>937</v>
      </c>
      <c r="O706" s="66" t="s">
        <v>496</v>
      </c>
      <c r="P706" s="66" t="s">
        <v>178</v>
      </c>
    </row>
    <row r="707" spans="1:16">
      <c r="A707" s="28" t="str">
        <f t="shared" si="60"/>
        <v> AOEB 7 </v>
      </c>
      <c r="B707" s="16" t="str">
        <f t="shared" si="61"/>
        <v>I</v>
      </c>
      <c r="C707" s="28">
        <f t="shared" si="62"/>
        <v>52069.6875</v>
      </c>
      <c r="D707" t="str">
        <f t="shared" si="63"/>
        <v>vis</v>
      </c>
      <c r="E707">
        <f>VLOOKUP(C707,Active!C$21:E$945,3,FALSE)</f>
        <v>74423.002179067538</v>
      </c>
      <c r="F707" s="16" t="s">
        <v>241</v>
      </c>
      <c r="G707" t="str">
        <f t="shared" si="64"/>
        <v>52069.6875</v>
      </c>
      <c r="H707" s="28">
        <f t="shared" si="65"/>
        <v>74423</v>
      </c>
      <c r="I707" s="64" t="s">
        <v>1953</v>
      </c>
      <c r="J707" s="65" t="s">
        <v>1954</v>
      </c>
      <c r="K707" s="64">
        <v>74423</v>
      </c>
      <c r="L707" s="64" t="s">
        <v>1383</v>
      </c>
      <c r="M707" s="65" t="s">
        <v>936</v>
      </c>
      <c r="N707" s="65" t="s">
        <v>937</v>
      </c>
      <c r="O707" s="66" t="s">
        <v>496</v>
      </c>
      <c r="P707" s="66" t="s">
        <v>178</v>
      </c>
    </row>
    <row r="708" spans="1:16">
      <c r="A708" s="28" t="str">
        <f t="shared" si="60"/>
        <v> BBS 127 </v>
      </c>
      <c r="B708" s="16" t="str">
        <f t="shared" si="61"/>
        <v>I</v>
      </c>
      <c r="C708" s="28">
        <f t="shared" si="62"/>
        <v>52260.659</v>
      </c>
      <c r="D708" t="str">
        <f t="shared" si="63"/>
        <v>vis</v>
      </c>
      <c r="E708">
        <f>VLOOKUP(C708,Active!C$21:E$945,3,FALSE)</f>
        <v>75394.020926695564</v>
      </c>
      <c r="F708" s="16" t="s">
        <v>241</v>
      </c>
      <c r="G708" t="str">
        <f t="shared" si="64"/>
        <v>52260.659</v>
      </c>
      <c r="H708" s="28">
        <f t="shared" si="65"/>
        <v>75394</v>
      </c>
      <c r="I708" s="64" t="s">
        <v>1955</v>
      </c>
      <c r="J708" s="65" t="s">
        <v>1956</v>
      </c>
      <c r="K708" s="64">
        <v>75394</v>
      </c>
      <c r="L708" s="64" t="s">
        <v>423</v>
      </c>
      <c r="M708" s="65" t="s">
        <v>273</v>
      </c>
      <c r="N708" s="65"/>
      <c r="O708" s="66" t="s">
        <v>274</v>
      </c>
      <c r="P708" s="66" t="s">
        <v>186</v>
      </c>
    </row>
    <row r="709" spans="1:16">
      <c r="A709" s="28" t="str">
        <f t="shared" si="60"/>
        <v> AOEB 7 </v>
      </c>
      <c r="B709" s="16" t="str">
        <f t="shared" si="61"/>
        <v>I</v>
      </c>
      <c r="C709" s="28">
        <f t="shared" si="62"/>
        <v>52279.929600000003</v>
      </c>
      <c r="D709" t="str">
        <f t="shared" si="63"/>
        <v>vis</v>
      </c>
      <c r="E709">
        <f>VLOOKUP(C709,Active!C$21:E$945,3,FALSE)</f>
        <v>75492.004729922977</v>
      </c>
      <c r="F709" s="16" t="s">
        <v>241</v>
      </c>
      <c r="G709" t="str">
        <f t="shared" si="64"/>
        <v>52279.9296</v>
      </c>
      <c r="H709" s="28">
        <f t="shared" si="65"/>
        <v>75492</v>
      </c>
      <c r="I709" s="64" t="s">
        <v>1957</v>
      </c>
      <c r="J709" s="65" t="s">
        <v>1958</v>
      </c>
      <c r="K709" s="64">
        <v>75492</v>
      </c>
      <c r="L709" s="64" t="s">
        <v>1543</v>
      </c>
      <c r="M709" s="65" t="s">
        <v>936</v>
      </c>
      <c r="N709" s="65" t="s">
        <v>937</v>
      </c>
      <c r="O709" s="66" t="s">
        <v>1937</v>
      </c>
      <c r="P709" s="66" t="s">
        <v>178</v>
      </c>
    </row>
    <row r="710" spans="1:16">
      <c r="A710" s="28" t="str">
        <f t="shared" si="60"/>
        <v> AOEB 7 </v>
      </c>
      <c r="B710" s="16" t="str">
        <f t="shared" si="61"/>
        <v>I</v>
      </c>
      <c r="C710" s="28">
        <f t="shared" si="62"/>
        <v>52287.795599999998</v>
      </c>
      <c r="D710" t="str">
        <f t="shared" si="63"/>
        <v>vis</v>
      </c>
      <c r="E710">
        <f>VLOOKUP(C710,Active!C$21:E$945,3,FALSE)</f>
        <v>75532.000401888887</v>
      </c>
      <c r="F710" s="16" t="s">
        <v>241</v>
      </c>
      <c r="G710" t="str">
        <f t="shared" si="64"/>
        <v>52287.7956</v>
      </c>
      <c r="H710" s="28">
        <f t="shared" si="65"/>
        <v>75532</v>
      </c>
      <c r="I710" s="64" t="s">
        <v>1959</v>
      </c>
      <c r="J710" s="65" t="s">
        <v>1960</v>
      </c>
      <c r="K710" s="64">
        <v>75532</v>
      </c>
      <c r="L710" s="64" t="s">
        <v>256</v>
      </c>
      <c r="M710" s="65" t="s">
        <v>936</v>
      </c>
      <c r="N710" s="65" t="s">
        <v>937</v>
      </c>
      <c r="O710" s="66" t="s">
        <v>496</v>
      </c>
      <c r="P710" s="66" t="s">
        <v>178</v>
      </c>
    </row>
    <row r="711" spans="1:16">
      <c r="A711" s="28" t="str">
        <f t="shared" si="60"/>
        <v> AOEB 7 </v>
      </c>
      <c r="B711" s="16" t="str">
        <f t="shared" si="61"/>
        <v>I</v>
      </c>
      <c r="C711" s="28">
        <f t="shared" si="62"/>
        <v>52327.722000000002</v>
      </c>
      <c r="D711" t="str">
        <f t="shared" si="63"/>
        <v>vis</v>
      </c>
      <c r="E711">
        <f>VLOOKUP(C711,Active!C$21:E$945,3,FALSE)</f>
        <v>75735.011232956866</v>
      </c>
      <c r="F711" s="16" t="s">
        <v>241</v>
      </c>
      <c r="G711" t="str">
        <f t="shared" si="64"/>
        <v>52327.722</v>
      </c>
      <c r="H711" s="28">
        <f t="shared" si="65"/>
        <v>75735</v>
      </c>
      <c r="I711" s="64" t="s">
        <v>1961</v>
      </c>
      <c r="J711" s="65" t="s">
        <v>1962</v>
      </c>
      <c r="K711" s="64">
        <v>75735</v>
      </c>
      <c r="L711" s="64" t="s">
        <v>283</v>
      </c>
      <c r="M711" s="65" t="s">
        <v>273</v>
      </c>
      <c r="N711" s="65"/>
      <c r="O711" s="66" t="s">
        <v>1963</v>
      </c>
      <c r="P711" s="66" t="s">
        <v>178</v>
      </c>
    </row>
    <row r="712" spans="1:16">
      <c r="A712" s="28" t="str">
        <f t="shared" si="60"/>
        <v> AOEB 10 </v>
      </c>
      <c r="B712" s="16" t="str">
        <f t="shared" si="61"/>
        <v>I</v>
      </c>
      <c r="C712" s="28">
        <f t="shared" si="62"/>
        <v>52327.722000000002</v>
      </c>
      <c r="D712" t="str">
        <f t="shared" si="63"/>
        <v>vis</v>
      </c>
      <c r="E712">
        <f>VLOOKUP(C712,Active!C$21:E$945,3,FALSE)</f>
        <v>75735.011232956866</v>
      </c>
      <c r="F712" s="16" t="s">
        <v>241</v>
      </c>
      <c r="G712" t="str">
        <f t="shared" si="64"/>
        <v>52327.722</v>
      </c>
      <c r="H712" s="28">
        <f t="shared" si="65"/>
        <v>75735</v>
      </c>
      <c r="I712" s="64" t="s">
        <v>1961</v>
      </c>
      <c r="J712" s="65" t="s">
        <v>1962</v>
      </c>
      <c r="K712" s="64">
        <v>75735</v>
      </c>
      <c r="L712" s="64" t="s">
        <v>283</v>
      </c>
      <c r="M712" s="65" t="s">
        <v>273</v>
      </c>
      <c r="N712" s="65"/>
      <c r="O712" s="66" t="s">
        <v>1963</v>
      </c>
      <c r="P712" s="66" t="s">
        <v>187</v>
      </c>
    </row>
    <row r="713" spans="1:16">
      <c r="A713" s="28" t="str">
        <f t="shared" si="60"/>
        <v> AOEB 7 </v>
      </c>
      <c r="B713" s="16" t="str">
        <f t="shared" si="61"/>
        <v>I</v>
      </c>
      <c r="C713" s="28">
        <f t="shared" si="62"/>
        <v>52333.818200000002</v>
      </c>
      <c r="D713" t="str">
        <f t="shared" si="63"/>
        <v>vis</v>
      </c>
      <c r="E713">
        <f>VLOOKUP(C713,Active!C$21:E$945,3,FALSE)</f>
        <v>75766.008132961782</v>
      </c>
      <c r="F713" s="16" t="s">
        <v>241</v>
      </c>
      <c r="G713" t="str">
        <f t="shared" si="64"/>
        <v>52333.8182</v>
      </c>
      <c r="H713" s="28">
        <f t="shared" si="65"/>
        <v>75766</v>
      </c>
      <c r="I713" s="64" t="s">
        <v>1964</v>
      </c>
      <c r="J713" s="65" t="s">
        <v>1965</v>
      </c>
      <c r="K713" s="64">
        <v>75766</v>
      </c>
      <c r="L713" s="64" t="s">
        <v>1027</v>
      </c>
      <c r="M713" s="65" t="s">
        <v>936</v>
      </c>
      <c r="N713" s="65" t="s">
        <v>937</v>
      </c>
      <c r="O713" s="66" t="s">
        <v>1937</v>
      </c>
      <c r="P713" s="66" t="s">
        <v>178</v>
      </c>
    </row>
    <row r="714" spans="1:16">
      <c r="A714" s="28" t="str">
        <f t="shared" si="60"/>
        <v> AOEB 7 </v>
      </c>
      <c r="B714" s="16" t="str">
        <f t="shared" si="61"/>
        <v>I</v>
      </c>
      <c r="C714" s="28">
        <f t="shared" si="62"/>
        <v>52347.7817</v>
      </c>
      <c r="D714" t="str">
        <f t="shared" si="63"/>
        <v>vis</v>
      </c>
      <c r="E714">
        <f>VLOOKUP(C714,Active!C$21:E$945,3,FALSE)</f>
        <v>75837.00731494707</v>
      </c>
      <c r="F714" s="16" t="s">
        <v>241</v>
      </c>
      <c r="G714" t="str">
        <f t="shared" si="64"/>
        <v>52347.7817</v>
      </c>
      <c r="H714" s="28">
        <f t="shared" si="65"/>
        <v>75837</v>
      </c>
      <c r="I714" s="64" t="s">
        <v>1966</v>
      </c>
      <c r="J714" s="65" t="s">
        <v>1967</v>
      </c>
      <c r="K714" s="64">
        <v>75837</v>
      </c>
      <c r="L714" s="64" t="s">
        <v>1034</v>
      </c>
      <c r="M714" s="65" t="s">
        <v>936</v>
      </c>
      <c r="N714" s="65" t="s">
        <v>937</v>
      </c>
      <c r="O714" s="66" t="s">
        <v>1937</v>
      </c>
      <c r="P714" s="66" t="s">
        <v>178</v>
      </c>
    </row>
    <row r="715" spans="1:16">
      <c r="A715" s="28" t="str">
        <f t="shared" ref="A715:A767" si="66">P715</f>
        <v> AOEB 7 </v>
      </c>
      <c r="B715" s="16" t="str">
        <f t="shared" ref="B715:B767" si="67">IF(H715=INT(H715),"I","II")</f>
        <v>I</v>
      </c>
      <c r="C715" s="28">
        <f t="shared" ref="C715:C767" si="68">1*G715</f>
        <v>52350.731599999999</v>
      </c>
      <c r="D715" t="str">
        <f t="shared" ref="D715:D767" si="69">VLOOKUP(F715,I$1:J$5,2,FALSE)</f>
        <v>vis</v>
      </c>
      <c r="E715">
        <f>VLOOKUP(C715,Active!C$21:E$945,3,FALSE)</f>
        <v>75852.006454628267</v>
      </c>
      <c r="F715" s="16" t="s">
        <v>241</v>
      </c>
      <c r="G715" t="str">
        <f t="shared" ref="G715:G767" si="70">MID(I715,3,LEN(I715)-3)</f>
        <v>52350.7316</v>
      </c>
      <c r="H715" s="28">
        <f t="shared" ref="H715:H767" si="71">1*K715</f>
        <v>75852</v>
      </c>
      <c r="I715" s="64" t="s">
        <v>1968</v>
      </c>
      <c r="J715" s="65" t="s">
        <v>1969</v>
      </c>
      <c r="K715" s="64">
        <v>75852</v>
      </c>
      <c r="L715" s="64" t="s">
        <v>1560</v>
      </c>
      <c r="M715" s="65" t="s">
        <v>936</v>
      </c>
      <c r="N715" s="65" t="s">
        <v>937</v>
      </c>
      <c r="O715" s="66" t="s">
        <v>496</v>
      </c>
      <c r="P715" s="66" t="s">
        <v>178</v>
      </c>
    </row>
    <row r="716" spans="1:16">
      <c r="A716" s="28" t="str">
        <f t="shared" si="66"/>
        <v> AOEB 7 </v>
      </c>
      <c r="B716" s="16" t="str">
        <f t="shared" si="67"/>
        <v>I</v>
      </c>
      <c r="C716" s="28">
        <f t="shared" si="68"/>
        <v>52364.695</v>
      </c>
      <c r="D716" t="str">
        <f t="shared" si="69"/>
        <v>vis</v>
      </c>
      <c r="E716">
        <f>VLOOKUP(C716,Active!C$21:E$945,3,FALSE)</f>
        <v>75923.005128150908</v>
      </c>
      <c r="F716" s="16" t="s">
        <v>241</v>
      </c>
      <c r="G716" t="str">
        <f t="shared" si="70"/>
        <v>52364.6950</v>
      </c>
      <c r="H716" s="28">
        <f t="shared" si="71"/>
        <v>75923</v>
      </c>
      <c r="I716" s="64" t="s">
        <v>1970</v>
      </c>
      <c r="J716" s="65" t="s">
        <v>1971</v>
      </c>
      <c r="K716" s="64">
        <v>75923</v>
      </c>
      <c r="L716" s="64" t="s">
        <v>259</v>
      </c>
      <c r="M716" s="65" t="s">
        <v>936</v>
      </c>
      <c r="N716" s="65" t="s">
        <v>937</v>
      </c>
      <c r="O716" s="66" t="s">
        <v>496</v>
      </c>
      <c r="P716" s="66" t="s">
        <v>178</v>
      </c>
    </row>
    <row r="717" spans="1:16">
      <c r="A717" s="28" t="str">
        <f t="shared" si="66"/>
        <v> BBS 128 </v>
      </c>
      <c r="B717" s="16" t="str">
        <f t="shared" si="67"/>
        <v>I</v>
      </c>
      <c r="C717" s="28">
        <f t="shared" si="68"/>
        <v>52367.45</v>
      </c>
      <c r="D717" t="str">
        <f t="shared" si="69"/>
        <v>vis</v>
      </c>
      <c r="E717">
        <f>VLOOKUP(C717,Active!C$21:E$945,3,FALSE)</f>
        <v>75937.013274129291</v>
      </c>
      <c r="F717" s="16" t="s">
        <v>241</v>
      </c>
      <c r="G717" t="str">
        <f t="shared" si="70"/>
        <v>52367.450</v>
      </c>
      <c r="H717" s="28">
        <f t="shared" si="71"/>
        <v>75937</v>
      </c>
      <c r="I717" s="64" t="s">
        <v>1972</v>
      </c>
      <c r="J717" s="65" t="s">
        <v>1973</v>
      </c>
      <c r="K717" s="64">
        <v>75937</v>
      </c>
      <c r="L717" s="64" t="s">
        <v>290</v>
      </c>
      <c r="M717" s="65" t="s">
        <v>273</v>
      </c>
      <c r="N717" s="65"/>
      <c r="O717" s="66" t="s">
        <v>274</v>
      </c>
      <c r="P717" s="66" t="s">
        <v>188</v>
      </c>
    </row>
    <row r="718" spans="1:16">
      <c r="A718" s="28" t="str">
        <f t="shared" si="66"/>
        <v> AOEB 10 </v>
      </c>
      <c r="B718" s="16" t="str">
        <f t="shared" si="67"/>
        <v>I</v>
      </c>
      <c r="C718" s="28">
        <f t="shared" si="68"/>
        <v>52370.595399999998</v>
      </c>
      <c r="D718" t="str">
        <f t="shared" si="69"/>
        <v>vis</v>
      </c>
      <c r="E718">
        <f>VLOOKUP(C718,Active!C$21:E$945,3,FALSE)</f>
        <v>75953.006458289194</v>
      </c>
      <c r="F718" s="16" t="s">
        <v>241</v>
      </c>
      <c r="G718" t="str">
        <f t="shared" si="70"/>
        <v>52370.5954</v>
      </c>
      <c r="H718" s="28">
        <f t="shared" si="71"/>
        <v>75953</v>
      </c>
      <c r="I718" s="64" t="s">
        <v>1974</v>
      </c>
      <c r="J718" s="65" t="s">
        <v>1975</v>
      </c>
      <c r="K718" s="64">
        <v>75953</v>
      </c>
      <c r="L718" s="64" t="s">
        <v>1560</v>
      </c>
      <c r="M718" s="65" t="s">
        <v>936</v>
      </c>
      <c r="N718" s="65" t="s">
        <v>937</v>
      </c>
      <c r="O718" s="66" t="s">
        <v>938</v>
      </c>
      <c r="P718" s="66" t="s">
        <v>187</v>
      </c>
    </row>
    <row r="719" spans="1:16">
      <c r="A719" s="28" t="str">
        <f t="shared" si="66"/>
        <v> AOEB 7 </v>
      </c>
      <c r="B719" s="16" t="str">
        <f t="shared" si="67"/>
        <v>I</v>
      </c>
      <c r="C719" s="28">
        <f t="shared" si="68"/>
        <v>52370.792500000003</v>
      </c>
      <c r="D719" t="str">
        <f t="shared" si="69"/>
        <v>vis</v>
      </c>
      <c r="E719">
        <f>VLOOKUP(C719,Active!C$21:E$945,3,FALSE)</f>
        <v>75954.008638170286</v>
      </c>
      <c r="F719" s="16" t="s">
        <v>241</v>
      </c>
      <c r="G719" t="str">
        <f t="shared" si="70"/>
        <v>52370.7925</v>
      </c>
      <c r="H719" s="28">
        <f t="shared" si="71"/>
        <v>75954</v>
      </c>
      <c r="I719" s="64" t="s">
        <v>1976</v>
      </c>
      <c r="J719" s="65" t="s">
        <v>1977</v>
      </c>
      <c r="K719" s="64">
        <v>75954</v>
      </c>
      <c r="L719" s="64" t="s">
        <v>935</v>
      </c>
      <c r="M719" s="65" t="s">
        <v>936</v>
      </c>
      <c r="N719" s="65" t="s">
        <v>937</v>
      </c>
      <c r="O719" s="66" t="s">
        <v>496</v>
      </c>
      <c r="P719" s="66" t="s">
        <v>178</v>
      </c>
    </row>
    <row r="720" spans="1:16">
      <c r="A720" s="28" t="str">
        <f t="shared" si="66"/>
        <v> AOEB 7 </v>
      </c>
      <c r="B720" s="16" t="str">
        <f t="shared" si="67"/>
        <v>I</v>
      </c>
      <c r="C720" s="28">
        <f t="shared" si="68"/>
        <v>52380.626100000001</v>
      </c>
      <c r="D720" t="str">
        <f t="shared" si="69"/>
        <v>vis</v>
      </c>
      <c r="E720">
        <f>VLOOKUP(C720,Active!C$21:E$945,3,FALSE)</f>
        <v>76004.008821216819</v>
      </c>
      <c r="F720" s="16" t="s">
        <v>241</v>
      </c>
      <c r="G720" t="str">
        <f t="shared" si="70"/>
        <v>52380.6261</v>
      </c>
      <c r="H720" s="28">
        <f t="shared" si="71"/>
        <v>76004</v>
      </c>
      <c r="I720" s="64" t="s">
        <v>1978</v>
      </c>
      <c r="J720" s="65" t="s">
        <v>1979</v>
      </c>
      <c r="K720" s="64">
        <v>76004</v>
      </c>
      <c r="L720" s="64" t="s">
        <v>935</v>
      </c>
      <c r="M720" s="65" t="s">
        <v>936</v>
      </c>
      <c r="N720" s="65" t="s">
        <v>937</v>
      </c>
      <c r="O720" s="66" t="s">
        <v>496</v>
      </c>
      <c r="P720" s="66" t="s">
        <v>178</v>
      </c>
    </row>
    <row r="721" spans="1:16">
      <c r="A721" s="28" t="str">
        <f t="shared" si="66"/>
        <v> AOEB 7 </v>
      </c>
      <c r="B721" s="16" t="str">
        <f t="shared" si="67"/>
        <v>I</v>
      </c>
      <c r="C721" s="28">
        <f t="shared" si="68"/>
        <v>52398.720099999999</v>
      </c>
      <c r="D721" t="str">
        <f t="shared" si="69"/>
        <v>vis</v>
      </c>
      <c r="E721">
        <f>VLOOKUP(C721,Active!C$21:E$945,3,FALSE)</f>
        <v>76096.010052916739</v>
      </c>
      <c r="F721" s="16" t="s">
        <v>241</v>
      </c>
      <c r="G721" t="str">
        <f t="shared" si="70"/>
        <v>52398.7201</v>
      </c>
      <c r="H721" s="28">
        <f t="shared" si="71"/>
        <v>76096</v>
      </c>
      <c r="I721" s="64" t="s">
        <v>1980</v>
      </c>
      <c r="J721" s="65" t="s">
        <v>1981</v>
      </c>
      <c r="K721" s="64">
        <v>76096</v>
      </c>
      <c r="L721" s="64" t="s">
        <v>1024</v>
      </c>
      <c r="M721" s="65" t="s">
        <v>936</v>
      </c>
      <c r="N721" s="65" t="s">
        <v>937</v>
      </c>
      <c r="O721" s="66" t="s">
        <v>496</v>
      </c>
      <c r="P721" s="66" t="s">
        <v>178</v>
      </c>
    </row>
    <row r="722" spans="1:16">
      <c r="A722" s="28" t="str">
        <f t="shared" si="66"/>
        <v> AOEB 7 </v>
      </c>
      <c r="B722" s="16" t="str">
        <f t="shared" si="67"/>
        <v>I</v>
      </c>
      <c r="C722" s="28">
        <f t="shared" si="68"/>
        <v>52406.782899999998</v>
      </c>
      <c r="D722" t="str">
        <f t="shared" si="69"/>
        <v>vis</v>
      </c>
      <c r="E722">
        <f>VLOOKUP(C722,Active!C$21:E$945,3,FALSE)</f>
        <v>76137.006379375787</v>
      </c>
      <c r="F722" s="16" t="s">
        <v>241</v>
      </c>
      <c r="G722" t="str">
        <f t="shared" si="70"/>
        <v>52406.7829</v>
      </c>
      <c r="H722" s="28">
        <f t="shared" si="71"/>
        <v>76137</v>
      </c>
      <c r="I722" s="64" t="s">
        <v>1982</v>
      </c>
      <c r="J722" s="65" t="s">
        <v>1983</v>
      </c>
      <c r="K722" s="64">
        <v>76137</v>
      </c>
      <c r="L722" s="64" t="s">
        <v>1560</v>
      </c>
      <c r="M722" s="65" t="s">
        <v>936</v>
      </c>
      <c r="N722" s="65" t="s">
        <v>937</v>
      </c>
      <c r="O722" s="66" t="s">
        <v>1937</v>
      </c>
      <c r="P722" s="66" t="s">
        <v>178</v>
      </c>
    </row>
    <row r="723" spans="1:16">
      <c r="A723" s="28" t="str">
        <f t="shared" si="66"/>
        <v> AOEB 7 </v>
      </c>
      <c r="B723" s="16" t="str">
        <f t="shared" si="67"/>
        <v>I</v>
      </c>
      <c r="C723" s="28">
        <f t="shared" si="68"/>
        <v>52415.633199999997</v>
      </c>
      <c r="D723" t="str">
        <f t="shared" si="69"/>
        <v>vis</v>
      </c>
      <c r="E723">
        <f>VLOOKUP(C723,Active!C$21:E$945,3,FALSE)</f>
        <v>76182.00684919527</v>
      </c>
      <c r="F723" s="16" t="s">
        <v>241</v>
      </c>
      <c r="G723" t="str">
        <f t="shared" si="70"/>
        <v>52415.6332</v>
      </c>
      <c r="H723" s="28">
        <f t="shared" si="71"/>
        <v>76182</v>
      </c>
      <c r="I723" s="64" t="s">
        <v>1984</v>
      </c>
      <c r="J723" s="65" t="s">
        <v>1985</v>
      </c>
      <c r="K723" s="64">
        <v>76182</v>
      </c>
      <c r="L723" s="64" t="s">
        <v>1560</v>
      </c>
      <c r="M723" s="65" t="s">
        <v>936</v>
      </c>
      <c r="N723" s="65" t="s">
        <v>937</v>
      </c>
      <c r="O723" s="66" t="s">
        <v>496</v>
      </c>
      <c r="P723" s="66" t="s">
        <v>178</v>
      </c>
    </row>
    <row r="724" spans="1:16">
      <c r="A724" s="28" t="str">
        <f t="shared" si="66"/>
        <v> AOEB 7 </v>
      </c>
      <c r="B724" s="16" t="str">
        <f t="shared" si="67"/>
        <v>I</v>
      </c>
      <c r="C724" s="28">
        <f t="shared" si="68"/>
        <v>52426.843699999998</v>
      </c>
      <c r="D724" t="str">
        <f t="shared" si="69"/>
        <v>vis</v>
      </c>
      <c r="E724">
        <f>VLOOKUP(C724,Active!C$21:E$945,3,FALSE)</f>
        <v>76239.008054455131</v>
      </c>
      <c r="F724" s="16" t="s">
        <v>241</v>
      </c>
      <c r="G724" t="str">
        <f t="shared" si="70"/>
        <v>52426.8437</v>
      </c>
      <c r="H724" s="28">
        <f t="shared" si="71"/>
        <v>76239</v>
      </c>
      <c r="I724" s="64" t="s">
        <v>1986</v>
      </c>
      <c r="J724" s="65" t="s">
        <v>1987</v>
      </c>
      <c r="K724" s="64">
        <v>76239</v>
      </c>
      <c r="L724" s="64" t="s">
        <v>1027</v>
      </c>
      <c r="M724" s="65" t="s">
        <v>936</v>
      </c>
      <c r="N724" s="65" t="s">
        <v>937</v>
      </c>
      <c r="O724" s="66" t="s">
        <v>1988</v>
      </c>
      <c r="P724" s="66" t="s">
        <v>178</v>
      </c>
    </row>
    <row r="725" spans="1:16">
      <c r="A725" s="28" t="str">
        <f t="shared" si="66"/>
        <v>VSB 42 </v>
      </c>
      <c r="B725" s="16" t="str">
        <f t="shared" si="67"/>
        <v>I</v>
      </c>
      <c r="C725" s="28">
        <f t="shared" si="68"/>
        <v>52671.306100000002</v>
      </c>
      <c r="D725" t="str">
        <f t="shared" si="69"/>
        <v>vis</v>
      </c>
      <c r="E725">
        <f>VLOOKUP(C725,Active!C$21:E$945,3,FALSE)</f>
        <v>77482.00804916714</v>
      </c>
      <c r="F725" s="16" t="s">
        <v>241</v>
      </c>
      <c r="G725" t="str">
        <f t="shared" si="70"/>
        <v>52671.3061</v>
      </c>
      <c r="H725" s="28">
        <f t="shared" si="71"/>
        <v>77482</v>
      </c>
      <c r="I725" s="64" t="s">
        <v>1989</v>
      </c>
      <c r="J725" s="65" t="s">
        <v>1990</v>
      </c>
      <c r="K725" s="64">
        <v>77482</v>
      </c>
      <c r="L725" s="64" t="s">
        <v>1027</v>
      </c>
      <c r="M725" s="65" t="s">
        <v>430</v>
      </c>
      <c r="N725" s="65" t="s">
        <v>431</v>
      </c>
      <c r="O725" s="66" t="s">
        <v>1991</v>
      </c>
      <c r="P725" s="67" t="s">
        <v>190</v>
      </c>
    </row>
    <row r="726" spans="1:16">
      <c r="A726" s="28" t="str">
        <f t="shared" si="66"/>
        <v>IBVS 5493 </v>
      </c>
      <c r="B726" s="16" t="str">
        <f t="shared" si="67"/>
        <v>I</v>
      </c>
      <c r="C726" s="28">
        <f t="shared" si="68"/>
        <v>52713.786999999997</v>
      </c>
      <c r="D726" t="str">
        <f t="shared" si="69"/>
        <v>vis</v>
      </c>
      <c r="E726" t="e">
        <f>VLOOKUP(C726,Active!C$21:E$945,3,FALSE)</f>
        <v>#N/A</v>
      </c>
      <c r="F726" s="16" t="s">
        <v>241</v>
      </c>
      <c r="G726" t="str">
        <f t="shared" si="70"/>
        <v>52713.787</v>
      </c>
      <c r="H726" s="28">
        <f t="shared" si="71"/>
        <v>77698</v>
      </c>
      <c r="I726" s="64" t="s">
        <v>1992</v>
      </c>
      <c r="J726" s="65" t="s">
        <v>1993</v>
      </c>
      <c r="K726" s="64">
        <v>77698</v>
      </c>
      <c r="L726" s="64" t="s">
        <v>278</v>
      </c>
      <c r="M726" s="65" t="s">
        <v>430</v>
      </c>
      <c r="N726" s="65" t="s">
        <v>431</v>
      </c>
      <c r="O726" s="66" t="s">
        <v>1076</v>
      </c>
      <c r="P726" s="67" t="s">
        <v>1994</v>
      </c>
    </row>
    <row r="727" spans="1:16">
      <c r="A727" s="28" t="str">
        <f t="shared" si="66"/>
        <v>VSB 42 </v>
      </c>
      <c r="B727" s="16" t="str">
        <f t="shared" si="67"/>
        <v>I</v>
      </c>
      <c r="C727" s="28">
        <f t="shared" si="68"/>
        <v>52725.1944</v>
      </c>
      <c r="D727" t="str">
        <f t="shared" si="69"/>
        <v>vis</v>
      </c>
      <c r="E727">
        <f>VLOOKUP(C727,Active!C$21:E$945,3,FALSE)</f>
        <v>77756.009926818006</v>
      </c>
      <c r="F727" s="16" t="s">
        <v>241</v>
      </c>
      <c r="G727" t="str">
        <f t="shared" si="70"/>
        <v>52725.1944</v>
      </c>
      <c r="H727" s="28">
        <f t="shared" si="71"/>
        <v>77756</v>
      </c>
      <c r="I727" s="64" t="s">
        <v>1995</v>
      </c>
      <c r="J727" s="65" t="s">
        <v>1996</v>
      </c>
      <c r="K727" s="64">
        <v>77756</v>
      </c>
      <c r="L727" s="64" t="s">
        <v>1024</v>
      </c>
      <c r="M727" s="65" t="s">
        <v>430</v>
      </c>
      <c r="N727" s="65" t="s">
        <v>431</v>
      </c>
      <c r="O727" s="66" t="s">
        <v>1991</v>
      </c>
      <c r="P727" s="67" t="s">
        <v>190</v>
      </c>
    </row>
    <row r="728" spans="1:16">
      <c r="A728" s="28" t="str">
        <f t="shared" si="66"/>
        <v> AOEB 10 </v>
      </c>
      <c r="B728" s="16" t="str">
        <f t="shared" si="67"/>
        <v>I</v>
      </c>
      <c r="C728" s="28">
        <f t="shared" si="68"/>
        <v>52735.8145</v>
      </c>
      <c r="D728" t="str">
        <f t="shared" si="69"/>
        <v>vis</v>
      </c>
      <c r="E728">
        <f>VLOOKUP(C728,Active!C$21:E$945,3,FALSE)</f>
        <v>77810.009168598495</v>
      </c>
      <c r="F728" s="16" t="s">
        <v>241</v>
      </c>
      <c r="G728" t="str">
        <f t="shared" si="70"/>
        <v>52735.8145</v>
      </c>
      <c r="H728" s="28">
        <f t="shared" si="71"/>
        <v>77810</v>
      </c>
      <c r="I728" s="64" t="s">
        <v>1997</v>
      </c>
      <c r="J728" s="65" t="s">
        <v>1998</v>
      </c>
      <c r="K728" s="64">
        <v>77810</v>
      </c>
      <c r="L728" s="64" t="s">
        <v>997</v>
      </c>
      <c r="M728" s="65" t="s">
        <v>936</v>
      </c>
      <c r="N728" s="65" t="s">
        <v>937</v>
      </c>
      <c r="O728" s="66" t="s">
        <v>496</v>
      </c>
      <c r="P728" s="66" t="s">
        <v>187</v>
      </c>
    </row>
    <row r="729" spans="1:16">
      <c r="A729" s="28" t="str">
        <f t="shared" si="66"/>
        <v> AOEB 10 </v>
      </c>
      <c r="B729" s="16" t="str">
        <f t="shared" si="67"/>
        <v>I</v>
      </c>
      <c r="C729" s="28">
        <f t="shared" si="68"/>
        <v>52781.638500000001</v>
      </c>
      <c r="D729" t="str">
        <f t="shared" si="69"/>
        <v>vis</v>
      </c>
      <c r="E729">
        <f>VLOOKUP(C729,Active!C$21:E$945,3,FALSE)</f>
        <v>78043.007092850588</v>
      </c>
      <c r="F729" s="16" t="s">
        <v>241</v>
      </c>
      <c r="G729" t="str">
        <f t="shared" si="70"/>
        <v>52781.6385</v>
      </c>
      <c r="H729" s="28">
        <f t="shared" si="71"/>
        <v>78043</v>
      </c>
      <c r="I729" s="64" t="s">
        <v>1999</v>
      </c>
      <c r="J729" s="65" t="s">
        <v>2000</v>
      </c>
      <c r="K729" s="64">
        <v>78043</v>
      </c>
      <c r="L729" s="64" t="s">
        <v>1034</v>
      </c>
      <c r="M729" s="65" t="s">
        <v>936</v>
      </c>
      <c r="N729" s="65" t="s">
        <v>937</v>
      </c>
      <c r="O729" s="66" t="s">
        <v>496</v>
      </c>
      <c r="P729" s="66" t="s">
        <v>187</v>
      </c>
    </row>
    <row r="730" spans="1:16">
      <c r="A730" s="28" t="str">
        <f t="shared" si="66"/>
        <v> AOEB 10 </v>
      </c>
      <c r="B730" s="16" t="str">
        <f t="shared" si="67"/>
        <v>I</v>
      </c>
      <c r="C730" s="28">
        <f t="shared" si="68"/>
        <v>52791.668799999999</v>
      </c>
      <c r="D730" t="str">
        <f t="shared" si="69"/>
        <v>vis</v>
      </c>
      <c r="E730">
        <f>VLOOKUP(C730,Active!C$21:E$945,3,FALSE)</f>
        <v>78094.007421927599</v>
      </c>
      <c r="F730" s="16" t="s">
        <v>241</v>
      </c>
      <c r="G730" t="str">
        <f t="shared" si="70"/>
        <v>52791.6688</v>
      </c>
      <c r="H730" s="28">
        <f t="shared" si="71"/>
        <v>78094</v>
      </c>
      <c r="I730" s="64" t="s">
        <v>2001</v>
      </c>
      <c r="J730" s="65" t="s">
        <v>2002</v>
      </c>
      <c r="K730" s="64">
        <v>78094</v>
      </c>
      <c r="L730" s="64" t="s">
        <v>1012</v>
      </c>
      <c r="M730" s="65" t="s">
        <v>936</v>
      </c>
      <c r="N730" s="65" t="s">
        <v>937</v>
      </c>
      <c r="O730" s="66" t="s">
        <v>496</v>
      </c>
      <c r="P730" s="66" t="s">
        <v>187</v>
      </c>
    </row>
    <row r="731" spans="1:16">
      <c r="A731" s="28" t="str">
        <f t="shared" si="66"/>
        <v> AOEB 10 </v>
      </c>
      <c r="B731" s="16" t="str">
        <f t="shared" si="67"/>
        <v>I</v>
      </c>
      <c r="C731" s="28">
        <f t="shared" si="68"/>
        <v>52804.649299999997</v>
      </c>
      <c r="D731" t="str">
        <f t="shared" si="69"/>
        <v>vis</v>
      </c>
      <c r="E731">
        <f>VLOOKUP(C731,Active!C$21:E$945,3,FALSE)</f>
        <v>78160.008416073761</v>
      </c>
      <c r="F731" s="16" t="s">
        <v>241</v>
      </c>
      <c r="G731" t="str">
        <f t="shared" si="70"/>
        <v>52804.6493</v>
      </c>
      <c r="H731" s="28">
        <f t="shared" si="71"/>
        <v>78160</v>
      </c>
      <c r="I731" s="64" t="s">
        <v>2003</v>
      </c>
      <c r="J731" s="65" t="s">
        <v>2004</v>
      </c>
      <c r="K731" s="64">
        <v>78160</v>
      </c>
      <c r="L731" s="64" t="s">
        <v>935</v>
      </c>
      <c r="M731" s="65" t="s">
        <v>936</v>
      </c>
      <c r="N731" s="65" t="s">
        <v>937</v>
      </c>
      <c r="O731" s="66" t="s">
        <v>496</v>
      </c>
      <c r="P731" s="66" t="s">
        <v>187</v>
      </c>
    </row>
    <row r="732" spans="1:16">
      <c r="A732" s="28" t="str">
        <f t="shared" si="66"/>
        <v> AOEB 10 </v>
      </c>
      <c r="B732" s="16" t="str">
        <f t="shared" si="67"/>
        <v>I</v>
      </c>
      <c r="C732" s="28">
        <f t="shared" si="68"/>
        <v>52976.933199999999</v>
      </c>
      <c r="D732" t="str">
        <f t="shared" si="69"/>
        <v>vis</v>
      </c>
      <c r="E732">
        <f>VLOOKUP(C732,Active!C$21:E$945,3,FALSE)</f>
        <v>79036.007697717752</v>
      </c>
      <c r="F732" s="16" t="s">
        <v>241</v>
      </c>
      <c r="G732" t="str">
        <f t="shared" si="70"/>
        <v>52976.9332</v>
      </c>
      <c r="H732" s="28">
        <f t="shared" si="71"/>
        <v>79036</v>
      </c>
      <c r="I732" s="64" t="s">
        <v>2005</v>
      </c>
      <c r="J732" s="65" t="s">
        <v>2006</v>
      </c>
      <c r="K732" s="64">
        <v>79036</v>
      </c>
      <c r="L732" s="64" t="s">
        <v>1012</v>
      </c>
      <c r="M732" s="65" t="s">
        <v>936</v>
      </c>
      <c r="N732" s="65" t="s">
        <v>937</v>
      </c>
      <c r="O732" s="66" t="s">
        <v>1937</v>
      </c>
      <c r="P732" s="66" t="s">
        <v>187</v>
      </c>
    </row>
    <row r="733" spans="1:16">
      <c r="A733" s="28" t="str">
        <f t="shared" si="66"/>
        <v> AOEB 10 </v>
      </c>
      <c r="B733" s="16" t="str">
        <f t="shared" si="67"/>
        <v>I</v>
      </c>
      <c r="C733" s="28">
        <f t="shared" si="68"/>
        <v>53113.816299999999</v>
      </c>
      <c r="D733" t="str">
        <f t="shared" si="69"/>
        <v>vis</v>
      </c>
      <c r="E733">
        <f>VLOOKUP(C733,Active!C$21:E$945,3,FALSE)</f>
        <v>79732.007133934356</v>
      </c>
      <c r="F733" s="16" t="s">
        <v>241</v>
      </c>
      <c r="G733" t="str">
        <f t="shared" si="70"/>
        <v>53113.8163</v>
      </c>
      <c r="H733" s="28">
        <f t="shared" si="71"/>
        <v>79732</v>
      </c>
      <c r="I733" s="64" t="s">
        <v>2007</v>
      </c>
      <c r="J733" s="65" t="s">
        <v>2008</v>
      </c>
      <c r="K733" s="64">
        <v>79732</v>
      </c>
      <c r="L733" s="64" t="s">
        <v>1034</v>
      </c>
      <c r="M733" s="65" t="s">
        <v>936</v>
      </c>
      <c r="N733" s="65" t="s">
        <v>937</v>
      </c>
      <c r="O733" s="66" t="s">
        <v>1937</v>
      </c>
      <c r="P733" s="66" t="s">
        <v>187</v>
      </c>
    </row>
    <row r="734" spans="1:16">
      <c r="A734" s="28" t="str">
        <f t="shared" si="66"/>
        <v> AOEB 10 </v>
      </c>
      <c r="B734" s="16" t="str">
        <f t="shared" si="67"/>
        <v>I</v>
      </c>
      <c r="C734" s="28">
        <f t="shared" si="68"/>
        <v>53195.6319</v>
      </c>
      <c r="D734" t="str">
        <f t="shared" si="69"/>
        <v>vis</v>
      </c>
      <c r="E734">
        <f>VLOOKUP(C734,Active!C$21:E$945,3,FALSE)</f>
        <v>80148.008900943765</v>
      </c>
      <c r="F734" s="16" t="s">
        <v>241</v>
      </c>
      <c r="G734" t="str">
        <f t="shared" si="70"/>
        <v>53195.6319</v>
      </c>
      <c r="H734" s="28">
        <f t="shared" si="71"/>
        <v>80148</v>
      </c>
      <c r="I734" s="64" t="s">
        <v>2009</v>
      </c>
      <c r="J734" s="65" t="s">
        <v>2010</v>
      </c>
      <c r="K734" s="64">
        <v>80148</v>
      </c>
      <c r="L734" s="64" t="s">
        <v>997</v>
      </c>
      <c r="M734" s="65" t="s">
        <v>936</v>
      </c>
      <c r="N734" s="65" t="s">
        <v>937</v>
      </c>
      <c r="O734" s="66" t="s">
        <v>496</v>
      </c>
      <c r="P734" s="66" t="s">
        <v>187</v>
      </c>
    </row>
    <row r="735" spans="1:16">
      <c r="A735" s="28" t="str">
        <f t="shared" si="66"/>
        <v> AOEB 10 </v>
      </c>
      <c r="B735" s="16" t="str">
        <f t="shared" si="67"/>
        <v>I</v>
      </c>
      <c r="C735" s="28">
        <f t="shared" si="68"/>
        <v>53232.605799999998</v>
      </c>
      <c r="D735" t="str">
        <f t="shared" si="69"/>
        <v>vis</v>
      </c>
      <c r="E735">
        <f>VLOOKUP(C735,Active!C$21:E$945,3,FALSE)</f>
        <v>80336.007372301639</v>
      </c>
      <c r="F735" s="16" t="s">
        <v>241</v>
      </c>
      <c r="G735" t="str">
        <f t="shared" si="70"/>
        <v>53232.6058</v>
      </c>
      <c r="H735" s="28">
        <f t="shared" si="71"/>
        <v>80336</v>
      </c>
      <c r="I735" s="64" t="s">
        <v>2011</v>
      </c>
      <c r="J735" s="65" t="s">
        <v>2012</v>
      </c>
      <c r="K735" s="64">
        <v>80336</v>
      </c>
      <c r="L735" s="64" t="s">
        <v>1034</v>
      </c>
      <c r="M735" s="65" t="s">
        <v>936</v>
      </c>
      <c r="N735" s="65" t="s">
        <v>937</v>
      </c>
      <c r="O735" s="66" t="s">
        <v>496</v>
      </c>
      <c r="P735" s="66" t="s">
        <v>187</v>
      </c>
    </row>
    <row r="736" spans="1:16">
      <c r="A736" s="28" t="str">
        <f t="shared" si="66"/>
        <v>VSB 44 </v>
      </c>
      <c r="B736" s="16" t="str">
        <f t="shared" si="67"/>
        <v>I</v>
      </c>
      <c r="C736" s="28">
        <f t="shared" si="68"/>
        <v>53372.242400000003</v>
      </c>
      <c r="D736" t="str">
        <f t="shared" si="69"/>
        <v>vis</v>
      </c>
      <c r="E736">
        <f>VLOOKUP(C736,Active!C$21:E$945,3,FALSE)</f>
        <v>81046.007327556959</v>
      </c>
      <c r="F736" s="16" t="s">
        <v>241</v>
      </c>
      <c r="G736" t="str">
        <f t="shared" si="70"/>
        <v>53372.2424</v>
      </c>
      <c r="H736" s="28">
        <f t="shared" si="71"/>
        <v>81046</v>
      </c>
      <c r="I736" s="64" t="s">
        <v>2013</v>
      </c>
      <c r="J736" s="65" t="s">
        <v>2014</v>
      </c>
      <c r="K736" s="64">
        <v>81046</v>
      </c>
      <c r="L736" s="64" t="s">
        <v>1034</v>
      </c>
      <c r="M736" s="65" t="s">
        <v>430</v>
      </c>
      <c r="N736" s="65" t="s">
        <v>431</v>
      </c>
      <c r="O736" s="66" t="s">
        <v>1991</v>
      </c>
      <c r="P736" s="67" t="s">
        <v>195</v>
      </c>
    </row>
    <row r="737" spans="1:16">
      <c r="A737" s="28" t="str">
        <f t="shared" si="66"/>
        <v> AOEB 10 </v>
      </c>
      <c r="B737" s="16" t="str">
        <f t="shared" si="67"/>
        <v>I</v>
      </c>
      <c r="C737" s="28">
        <f t="shared" si="68"/>
        <v>53406.659699999997</v>
      </c>
      <c r="D737" t="str">
        <f t="shared" si="69"/>
        <v>vis</v>
      </c>
      <c r="E737">
        <f>VLOOKUP(C737,Active!C$21:E$945,3,FALSE)</f>
        <v>81221.006442831917</v>
      </c>
      <c r="F737" s="16" t="s">
        <v>241</v>
      </c>
      <c r="G737" t="str">
        <f t="shared" si="70"/>
        <v>53406.6597</v>
      </c>
      <c r="H737" s="28">
        <f t="shared" si="71"/>
        <v>81221</v>
      </c>
      <c r="I737" s="64" t="s">
        <v>2015</v>
      </c>
      <c r="J737" s="65" t="s">
        <v>2016</v>
      </c>
      <c r="K737" s="64">
        <v>81221</v>
      </c>
      <c r="L737" s="64" t="s">
        <v>1560</v>
      </c>
      <c r="M737" s="65" t="s">
        <v>936</v>
      </c>
      <c r="N737" s="65" t="s">
        <v>937</v>
      </c>
      <c r="O737" s="66" t="s">
        <v>496</v>
      </c>
      <c r="P737" s="66" t="s">
        <v>187</v>
      </c>
    </row>
    <row r="738" spans="1:16">
      <c r="A738" s="28" t="str">
        <f t="shared" si="66"/>
        <v> AOEB 10 </v>
      </c>
      <c r="B738" s="16" t="str">
        <f t="shared" si="67"/>
        <v>I</v>
      </c>
      <c r="C738" s="28">
        <f t="shared" si="68"/>
        <v>53416.493199999997</v>
      </c>
      <c r="D738" t="str">
        <f t="shared" si="69"/>
        <v>vis</v>
      </c>
      <c r="E738">
        <f>VLOOKUP(C738,Active!C$21:E$945,3,FALSE)</f>
        <v>81271.006117415818</v>
      </c>
      <c r="F738" s="16" t="s">
        <v>241</v>
      </c>
      <c r="G738" t="str">
        <f t="shared" si="70"/>
        <v>53416.4932</v>
      </c>
      <c r="H738" s="28">
        <f t="shared" si="71"/>
        <v>81271</v>
      </c>
      <c r="I738" s="64" t="s">
        <v>2017</v>
      </c>
      <c r="J738" s="65" t="s">
        <v>2018</v>
      </c>
      <c r="K738" s="64">
        <v>81271</v>
      </c>
      <c r="L738" s="64" t="s">
        <v>1050</v>
      </c>
      <c r="M738" s="65" t="s">
        <v>936</v>
      </c>
      <c r="N738" s="65" t="s">
        <v>937</v>
      </c>
      <c r="O738" s="66" t="s">
        <v>2019</v>
      </c>
      <c r="P738" s="66" t="s">
        <v>187</v>
      </c>
    </row>
    <row r="739" spans="1:16">
      <c r="A739" s="28" t="str">
        <f t="shared" si="66"/>
        <v> AOEB 12 </v>
      </c>
      <c r="B739" s="16" t="str">
        <f t="shared" si="67"/>
        <v>I</v>
      </c>
      <c r="C739" s="28">
        <f t="shared" si="68"/>
        <v>53466.6446</v>
      </c>
      <c r="D739" t="str">
        <f t="shared" si="69"/>
        <v>vis</v>
      </c>
      <c r="E739">
        <f>VLOOKUP(C739,Active!C$21:E$945,3,FALSE)</f>
        <v>81526.007254338314</v>
      </c>
      <c r="F739" s="16" t="s">
        <v>241</v>
      </c>
      <c r="G739" t="str">
        <f t="shared" si="70"/>
        <v>53466.6446</v>
      </c>
      <c r="H739" s="28">
        <f t="shared" si="71"/>
        <v>81526</v>
      </c>
      <c r="I739" s="64" t="s">
        <v>2020</v>
      </c>
      <c r="J739" s="65" t="s">
        <v>2021</v>
      </c>
      <c r="K739" s="64" t="s">
        <v>2022</v>
      </c>
      <c r="L739" s="64" t="s">
        <v>1034</v>
      </c>
      <c r="M739" s="65" t="s">
        <v>936</v>
      </c>
      <c r="N739" s="65" t="s">
        <v>937</v>
      </c>
      <c r="O739" s="66" t="s">
        <v>2023</v>
      </c>
      <c r="P739" s="66" t="s">
        <v>198</v>
      </c>
    </row>
    <row r="740" spans="1:16">
      <c r="A740" s="28" t="str">
        <f t="shared" si="66"/>
        <v> AOEB 12 </v>
      </c>
      <c r="B740" s="16" t="str">
        <f t="shared" si="67"/>
        <v>I</v>
      </c>
      <c r="C740" s="28">
        <f t="shared" si="68"/>
        <v>53473.921300000002</v>
      </c>
      <c r="D740" t="str">
        <f t="shared" si="69"/>
        <v>vis</v>
      </c>
      <c r="E740">
        <f>VLOOKUP(C740,Active!C$21:E$945,3,FALSE)</f>
        <v>81563.006555914035</v>
      </c>
      <c r="F740" s="16" t="s">
        <v>241</v>
      </c>
      <c r="G740" t="str">
        <f t="shared" si="70"/>
        <v>53473.9213</v>
      </c>
      <c r="H740" s="28">
        <f t="shared" si="71"/>
        <v>81563</v>
      </c>
      <c r="I740" s="64" t="s">
        <v>2024</v>
      </c>
      <c r="J740" s="65" t="s">
        <v>2025</v>
      </c>
      <c r="K740" s="64" t="s">
        <v>2026</v>
      </c>
      <c r="L740" s="64" t="s">
        <v>1560</v>
      </c>
      <c r="M740" s="65" t="s">
        <v>936</v>
      </c>
      <c r="N740" s="65" t="s">
        <v>937</v>
      </c>
      <c r="O740" s="66" t="s">
        <v>2023</v>
      </c>
      <c r="P740" s="66" t="s">
        <v>198</v>
      </c>
    </row>
    <row r="741" spans="1:16">
      <c r="A741" s="28" t="str">
        <f t="shared" si="66"/>
        <v> AOEB 12 </v>
      </c>
      <c r="B741" s="16" t="str">
        <f t="shared" si="67"/>
        <v>I</v>
      </c>
      <c r="C741" s="28">
        <f t="shared" si="68"/>
        <v>53476.871500000001</v>
      </c>
      <c r="D741" t="str">
        <f t="shared" si="69"/>
        <v>vis</v>
      </c>
      <c r="E741">
        <f>VLOOKUP(C741,Active!C$21:E$945,3,FALSE)</f>
        <v>81578.007220983171</v>
      </c>
      <c r="F741" s="16" t="s">
        <v>241</v>
      </c>
      <c r="G741" t="str">
        <f t="shared" si="70"/>
        <v>53476.8715</v>
      </c>
      <c r="H741" s="28">
        <f t="shared" si="71"/>
        <v>81578</v>
      </c>
      <c r="I741" s="64" t="s">
        <v>2027</v>
      </c>
      <c r="J741" s="65" t="s">
        <v>2028</v>
      </c>
      <c r="K741" s="64" t="s">
        <v>2029</v>
      </c>
      <c r="L741" s="64" t="s">
        <v>1034</v>
      </c>
      <c r="M741" s="65" t="s">
        <v>936</v>
      </c>
      <c r="N741" s="65" t="s">
        <v>937</v>
      </c>
      <c r="O741" s="66" t="s">
        <v>2023</v>
      </c>
      <c r="P741" s="66" t="s">
        <v>198</v>
      </c>
    </row>
    <row r="742" spans="1:16">
      <c r="A742" s="28" t="str">
        <f t="shared" si="66"/>
        <v> AOEB 12 </v>
      </c>
      <c r="B742" s="16" t="str">
        <f t="shared" si="67"/>
        <v>I</v>
      </c>
      <c r="C742" s="28">
        <f t="shared" si="68"/>
        <v>53477.854700000004</v>
      </c>
      <c r="D742" t="str">
        <f t="shared" si="69"/>
        <v>vis</v>
      </c>
      <c r="E742">
        <f>VLOOKUP(C742,Active!C$21:E$945,3,FALSE)</f>
        <v>81583.006425747604</v>
      </c>
      <c r="F742" s="16" t="s">
        <v>241</v>
      </c>
      <c r="G742" t="str">
        <f t="shared" si="70"/>
        <v>53477.8547</v>
      </c>
      <c r="H742" s="28">
        <f t="shared" si="71"/>
        <v>81583</v>
      </c>
      <c r="I742" s="64" t="s">
        <v>2030</v>
      </c>
      <c r="J742" s="65" t="s">
        <v>2031</v>
      </c>
      <c r="K742" s="64" t="s">
        <v>2032</v>
      </c>
      <c r="L742" s="64" t="s">
        <v>1560</v>
      </c>
      <c r="M742" s="65" t="s">
        <v>936</v>
      </c>
      <c r="N742" s="65" t="s">
        <v>937</v>
      </c>
      <c r="O742" s="66" t="s">
        <v>2023</v>
      </c>
      <c r="P742" s="66" t="s">
        <v>198</v>
      </c>
    </row>
    <row r="743" spans="1:16">
      <c r="A743" s="28" t="str">
        <f t="shared" si="66"/>
        <v> AOEB 12 </v>
      </c>
      <c r="B743" s="16" t="str">
        <f t="shared" si="67"/>
        <v>I</v>
      </c>
      <c r="C743" s="28">
        <f t="shared" si="68"/>
        <v>53481.788200000003</v>
      </c>
      <c r="D743" t="str">
        <f t="shared" si="69"/>
        <v>vis</v>
      </c>
      <c r="E743">
        <f>VLOOKUP(C743,Active!C$21:E$945,3,FALSE)</f>
        <v>81603.006804043805</v>
      </c>
      <c r="F743" s="16" t="s">
        <v>241</v>
      </c>
      <c r="G743" t="str">
        <f t="shared" si="70"/>
        <v>53481.7882</v>
      </c>
      <c r="H743" s="28">
        <f t="shared" si="71"/>
        <v>81603</v>
      </c>
      <c r="I743" s="64" t="s">
        <v>2033</v>
      </c>
      <c r="J743" s="65" t="s">
        <v>2034</v>
      </c>
      <c r="K743" s="64" t="s">
        <v>2035</v>
      </c>
      <c r="L743" s="64" t="s">
        <v>1560</v>
      </c>
      <c r="M743" s="65" t="s">
        <v>936</v>
      </c>
      <c r="N743" s="65" t="s">
        <v>937</v>
      </c>
      <c r="O743" s="66" t="s">
        <v>2023</v>
      </c>
      <c r="P743" s="66" t="s">
        <v>198</v>
      </c>
    </row>
    <row r="744" spans="1:16">
      <c r="A744" s="28" t="str">
        <f t="shared" si="66"/>
        <v> AOEB 12 </v>
      </c>
      <c r="B744" s="16" t="str">
        <f t="shared" si="67"/>
        <v>I</v>
      </c>
      <c r="C744" s="28">
        <f t="shared" si="68"/>
        <v>53495.752</v>
      </c>
      <c r="D744" t="str">
        <f t="shared" si="69"/>
        <v>vis</v>
      </c>
      <c r="E744">
        <f>VLOOKUP(C744,Active!C$21:E$945,3,FALSE)</f>
        <v>81674.007511417032</v>
      </c>
      <c r="F744" s="16" t="s">
        <v>241</v>
      </c>
      <c r="G744" t="str">
        <f t="shared" si="70"/>
        <v>53495.7520</v>
      </c>
      <c r="H744" s="28">
        <f t="shared" si="71"/>
        <v>81674</v>
      </c>
      <c r="I744" s="64" t="s">
        <v>2036</v>
      </c>
      <c r="J744" s="65" t="s">
        <v>2037</v>
      </c>
      <c r="K744" s="64" t="s">
        <v>2038</v>
      </c>
      <c r="L744" s="64" t="s">
        <v>1012</v>
      </c>
      <c r="M744" s="65" t="s">
        <v>936</v>
      </c>
      <c r="N744" s="65" t="s">
        <v>937</v>
      </c>
      <c r="O744" s="66" t="s">
        <v>2023</v>
      </c>
      <c r="P744" s="66" t="s">
        <v>198</v>
      </c>
    </row>
    <row r="745" spans="1:16">
      <c r="A745" s="28" t="str">
        <f t="shared" si="66"/>
        <v> AOEB 10 </v>
      </c>
      <c r="B745" s="16" t="str">
        <f t="shared" si="67"/>
        <v>I</v>
      </c>
      <c r="C745" s="28">
        <f t="shared" si="68"/>
        <v>53511.682200000003</v>
      </c>
      <c r="D745" t="str">
        <f t="shared" si="69"/>
        <v>vis</v>
      </c>
      <c r="E745">
        <f>VLOOKUP(C745,Active!C$21:E$945,3,FALSE)</f>
        <v>81755.006628319126</v>
      </c>
      <c r="F745" s="16" t="s">
        <v>241</v>
      </c>
      <c r="G745" t="str">
        <f t="shared" si="70"/>
        <v>53511.6822</v>
      </c>
      <c r="H745" s="28">
        <f t="shared" si="71"/>
        <v>81755</v>
      </c>
      <c r="I745" s="64" t="s">
        <v>2039</v>
      </c>
      <c r="J745" s="65" t="s">
        <v>2040</v>
      </c>
      <c r="K745" s="64" t="s">
        <v>2041</v>
      </c>
      <c r="L745" s="64" t="s">
        <v>1560</v>
      </c>
      <c r="M745" s="65" t="s">
        <v>936</v>
      </c>
      <c r="N745" s="65" t="s">
        <v>937</v>
      </c>
      <c r="O745" s="66" t="s">
        <v>496</v>
      </c>
      <c r="P745" s="66" t="s">
        <v>187</v>
      </c>
    </row>
    <row r="746" spans="1:16">
      <c r="A746" s="28" t="str">
        <f t="shared" si="66"/>
        <v>VSB 44 </v>
      </c>
      <c r="B746" s="16" t="str">
        <f t="shared" si="67"/>
        <v>I</v>
      </c>
      <c r="C746" s="28">
        <f t="shared" si="68"/>
        <v>53723.3007</v>
      </c>
      <c r="D746" t="str">
        <f t="shared" si="69"/>
        <v>vis</v>
      </c>
      <c r="E746">
        <f>VLOOKUP(C746,Active!C$21:E$945,3,FALSE)</f>
        <v>82831.007659074588</v>
      </c>
      <c r="F746" s="16" t="s">
        <v>241</v>
      </c>
      <c r="G746" t="str">
        <f t="shared" si="70"/>
        <v>53723.3007</v>
      </c>
      <c r="H746" s="28">
        <f t="shared" si="71"/>
        <v>82831</v>
      </c>
      <c r="I746" s="64" t="s">
        <v>2042</v>
      </c>
      <c r="J746" s="65" t="s">
        <v>2043</v>
      </c>
      <c r="K746" s="64" t="s">
        <v>2044</v>
      </c>
      <c r="L746" s="64" t="s">
        <v>1012</v>
      </c>
      <c r="M746" s="65" t="s">
        <v>430</v>
      </c>
      <c r="N746" s="65" t="s">
        <v>431</v>
      </c>
      <c r="O746" s="66" t="s">
        <v>1991</v>
      </c>
      <c r="P746" s="67" t="s">
        <v>195</v>
      </c>
    </row>
    <row r="747" spans="1:16">
      <c r="A747" s="28" t="str">
        <f t="shared" si="66"/>
        <v> AOEB 12 </v>
      </c>
      <c r="B747" s="16" t="str">
        <f t="shared" si="67"/>
        <v>I</v>
      </c>
      <c r="C747" s="28">
        <f t="shared" si="68"/>
        <v>53760.864600000001</v>
      </c>
      <c r="D747" t="str">
        <f t="shared" si="69"/>
        <v>vis</v>
      </c>
      <c r="E747">
        <f>VLOOKUP(C747,Active!C$21:E$945,3,FALSE)</f>
        <v>83022.006060061249</v>
      </c>
      <c r="F747" s="16" t="s">
        <v>241</v>
      </c>
      <c r="G747" t="str">
        <f t="shared" si="70"/>
        <v>53760.8646</v>
      </c>
      <c r="H747" s="28">
        <f t="shared" si="71"/>
        <v>83022</v>
      </c>
      <c r="I747" s="64" t="s">
        <v>2045</v>
      </c>
      <c r="J747" s="65" t="s">
        <v>2046</v>
      </c>
      <c r="K747" s="64" t="s">
        <v>2047</v>
      </c>
      <c r="L747" s="64" t="s">
        <v>1050</v>
      </c>
      <c r="M747" s="65" t="s">
        <v>936</v>
      </c>
      <c r="N747" s="65" t="s">
        <v>937</v>
      </c>
      <c r="O747" s="66" t="s">
        <v>2023</v>
      </c>
      <c r="P747" s="66" t="s">
        <v>198</v>
      </c>
    </row>
    <row r="748" spans="1:16">
      <c r="A748" s="28" t="str">
        <f t="shared" si="66"/>
        <v> AOEB 12 </v>
      </c>
      <c r="B748" s="16" t="str">
        <f t="shared" si="67"/>
        <v>I</v>
      </c>
      <c r="C748" s="28">
        <f t="shared" si="68"/>
        <v>53792.921999999999</v>
      </c>
      <c r="D748" t="str">
        <f t="shared" si="69"/>
        <v>vis</v>
      </c>
      <c r="E748">
        <f>VLOOKUP(C748,Active!C$21:E$945,3,FALSE)</f>
        <v>83185.00596528381</v>
      </c>
      <c r="F748" s="16" t="s">
        <v>241</v>
      </c>
      <c r="G748" t="str">
        <f t="shared" si="70"/>
        <v>53792.9220</v>
      </c>
      <c r="H748" s="28">
        <f t="shared" si="71"/>
        <v>83185</v>
      </c>
      <c r="I748" s="64" t="s">
        <v>2048</v>
      </c>
      <c r="J748" s="65" t="s">
        <v>2049</v>
      </c>
      <c r="K748" s="64" t="s">
        <v>2050</v>
      </c>
      <c r="L748" s="64" t="s">
        <v>1050</v>
      </c>
      <c r="M748" s="65" t="s">
        <v>936</v>
      </c>
      <c r="N748" s="65" t="s">
        <v>937</v>
      </c>
      <c r="O748" s="66" t="s">
        <v>496</v>
      </c>
      <c r="P748" s="66" t="s">
        <v>198</v>
      </c>
    </row>
    <row r="749" spans="1:16">
      <c r="A749" s="28" t="str">
        <f t="shared" si="66"/>
        <v> AOEB 12 </v>
      </c>
      <c r="B749" s="16" t="str">
        <f t="shared" si="67"/>
        <v>I</v>
      </c>
      <c r="C749" s="28">
        <f t="shared" si="68"/>
        <v>53834.813099999999</v>
      </c>
      <c r="D749" t="str">
        <f t="shared" si="69"/>
        <v>vis</v>
      </c>
      <c r="E749">
        <f>VLOOKUP(C749,Active!C$21:E$945,3,FALSE)</f>
        <v>83398.00656201558</v>
      </c>
      <c r="F749" s="16" t="s">
        <v>241</v>
      </c>
      <c r="G749" t="str">
        <f t="shared" si="70"/>
        <v>53834.8131</v>
      </c>
      <c r="H749" s="28">
        <f t="shared" si="71"/>
        <v>83398</v>
      </c>
      <c r="I749" s="64" t="s">
        <v>2051</v>
      </c>
      <c r="J749" s="65" t="s">
        <v>2052</v>
      </c>
      <c r="K749" s="64" t="s">
        <v>2053</v>
      </c>
      <c r="L749" s="64" t="s">
        <v>1560</v>
      </c>
      <c r="M749" s="65" t="s">
        <v>936</v>
      </c>
      <c r="N749" s="65" t="s">
        <v>937</v>
      </c>
      <c r="O749" s="66" t="s">
        <v>496</v>
      </c>
      <c r="P749" s="66" t="s">
        <v>198</v>
      </c>
    </row>
    <row r="750" spans="1:16">
      <c r="A750" s="28" t="str">
        <f t="shared" si="66"/>
        <v> AOEB 12 </v>
      </c>
      <c r="B750" s="16" t="str">
        <f t="shared" si="67"/>
        <v>I</v>
      </c>
      <c r="C750" s="28">
        <f t="shared" si="68"/>
        <v>53856.446000000004</v>
      </c>
      <c r="D750" t="str">
        <f t="shared" si="69"/>
        <v>vis</v>
      </c>
      <c r="E750">
        <f>VLOOKUP(C750,Active!C$21:E$945,3,FALSE)</f>
        <v>83508.00177839899</v>
      </c>
      <c r="F750" s="16" t="s">
        <v>241</v>
      </c>
      <c r="G750" t="str">
        <f t="shared" si="70"/>
        <v>53856.446</v>
      </c>
      <c r="H750" s="28">
        <f t="shared" si="71"/>
        <v>83508</v>
      </c>
      <c r="I750" s="64" t="s">
        <v>2054</v>
      </c>
      <c r="J750" s="65" t="s">
        <v>2055</v>
      </c>
      <c r="K750" s="64" t="s">
        <v>2056</v>
      </c>
      <c r="L750" s="64" t="s">
        <v>262</v>
      </c>
      <c r="M750" s="65" t="s">
        <v>273</v>
      </c>
      <c r="N750" s="65"/>
      <c r="O750" s="66" t="s">
        <v>2057</v>
      </c>
      <c r="P750" s="66" t="s">
        <v>198</v>
      </c>
    </row>
    <row r="751" spans="1:16">
      <c r="A751" s="28" t="str">
        <f t="shared" si="66"/>
        <v> AOEB 12 </v>
      </c>
      <c r="B751" s="16" t="str">
        <f t="shared" si="67"/>
        <v>I</v>
      </c>
      <c r="C751" s="28">
        <f t="shared" si="68"/>
        <v>53882.406999999999</v>
      </c>
      <c r="D751" t="str">
        <f t="shared" si="69"/>
        <v>vis</v>
      </c>
      <c r="E751">
        <f>VLOOKUP(C751,Active!C$21:E$945,3,FALSE)</f>
        <v>83640.003766691312</v>
      </c>
      <c r="F751" s="16" t="s">
        <v>241</v>
      </c>
      <c r="G751" t="str">
        <f t="shared" si="70"/>
        <v>53882.407</v>
      </c>
      <c r="H751" s="28">
        <f t="shared" si="71"/>
        <v>83640</v>
      </c>
      <c r="I751" s="64" t="s">
        <v>2058</v>
      </c>
      <c r="J751" s="65" t="s">
        <v>2059</v>
      </c>
      <c r="K751" s="64" t="s">
        <v>2060</v>
      </c>
      <c r="L751" s="64" t="s">
        <v>278</v>
      </c>
      <c r="M751" s="65" t="s">
        <v>273</v>
      </c>
      <c r="N751" s="65"/>
      <c r="O751" s="66" t="s">
        <v>2057</v>
      </c>
      <c r="P751" s="66" t="s">
        <v>198</v>
      </c>
    </row>
    <row r="752" spans="1:16">
      <c r="A752" s="28" t="str">
        <f t="shared" si="66"/>
        <v> AOEB 12 </v>
      </c>
      <c r="B752" s="16" t="str">
        <f t="shared" si="67"/>
        <v>I</v>
      </c>
      <c r="C752" s="28">
        <f t="shared" si="68"/>
        <v>53883.39</v>
      </c>
      <c r="D752" t="str">
        <f t="shared" si="69"/>
        <v>vis</v>
      </c>
      <c r="E752">
        <f>VLOOKUP(C752,Active!C$21:E$945,3,FALSE)</f>
        <v>83645.001954530439</v>
      </c>
      <c r="F752" s="16" t="s">
        <v>241</v>
      </c>
      <c r="G752" t="str">
        <f t="shared" si="70"/>
        <v>53883.390</v>
      </c>
      <c r="H752" s="28">
        <f t="shared" si="71"/>
        <v>83645</v>
      </c>
      <c r="I752" s="64" t="s">
        <v>2061</v>
      </c>
      <c r="J752" s="65" t="s">
        <v>2062</v>
      </c>
      <c r="K752" s="64" t="s">
        <v>2063</v>
      </c>
      <c r="L752" s="64" t="s">
        <v>262</v>
      </c>
      <c r="M752" s="65" t="s">
        <v>273</v>
      </c>
      <c r="N752" s="65"/>
      <c r="O752" s="66" t="s">
        <v>2057</v>
      </c>
      <c r="P752" s="66" t="s">
        <v>198</v>
      </c>
    </row>
    <row r="753" spans="1:16">
      <c r="A753" s="28" t="str">
        <f t="shared" si="66"/>
        <v> AOEB 12 </v>
      </c>
      <c r="B753" s="16" t="str">
        <f t="shared" si="67"/>
        <v>I</v>
      </c>
      <c r="C753" s="28">
        <f t="shared" si="68"/>
        <v>53903.648099999999</v>
      </c>
      <c r="D753" t="str">
        <f t="shared" si="69"/>
        <v>vis</v>
      </c>
      <c r="E753">
        <f>VLOOKUP(C753,Active!C$21:E$945,3,FALSE)</f>
        <v>83748.006826416153</v>
      </c>
      <c r="F753" s="16" t="s">
        <v>241</v>
      </c>
      <c r="G753" t="str">
        <f t="shared" si="70"/>
        <v>53903.6481</v>
      </c>
      <c r="H753" s="28">
        <f t="shared" si="71"/>
        <v>83748</v>
      </c>
      <c r="I753" s="64" t="s">
        <v>2064</v>
      </c>
      <c r="J753" s="65" t="s">
        <v>2065</v>
      </c>
      <c r="K753" s="64" t="s">
        <v>2066</v>
      </c>
      <c r="L753" s="64" t="s">
        <v>1560</v>
      </c>
      <c r="M753" s="65" t="s">
        <v>936</v>
      </c>
      <c r="N753" s="65" t="s">
        <v>937</v>
      </c>
      <c r="O753" s="66" t="s">
        <v>496</v>
      </c>
      <c r="P753" s="66" t="s">
        <v>198</v>
      </c>
    </row>
    <row r="754" spans="1:16">
      <c r="A754" s="28" t="str">
        <f t="shared" si="66"/>
        <v> AOEB 12 </v>
      </c>
      <c r="B754" s="16" t="str">
        <f t="shared" si="67"/>
        <v>I</v>
      </c>
      <c r="C754" s="28">
        <f t="shared" si="68"/>
        <v>54016.537199999999</v>
      </c>
      <c r="D754" t="str">
        <f t="shared" si="69"/>
        <v>vis</v>
      </c>
      <c r="E754">
        <f>VLOOKUP(C754,Active!C$21:E$945,3,FALSE)</f>
        <v>84322.00573464515</v>
      </c>
      <c r="F754" s="16" t="s">
        <v>241</v>
      </c>
      <c r="G754" t="str">
        <f t="shared" si="70"/>
        <v>54016.5372</v>
      </c>
      <c r="H754" s="28">
        <f t="shared" si="71"/>
        <v>84322</v>
      </c>
      <c r="I754" s="64" t="s">
        <v>2067</v>
      </c>
      <c r="J754" s="65" t="s">
        <v>2068</v>
      </c>
      <c r="K754" s="64" t="s">
        <v>2069</v>
      </c>
      <c r="L754" s="64" t="s">
        <v>250</v>
      </c>
      <c r="M754" s="65" t="s">
        <v>936</v>
      </c>
      <c r="N754" s="65" t="s">
        <v>937</v>
      </c>
      <c r="O754" s="66" t="s">
        <v>496</v>
      </c>
      <c r="P754" s="66" t="s">
        <v>198</v>
      </c>
    </row>
    <row r="755" spans="1:16">
      <c r="A755" s="28" t="str">
        <f t="shared" si="66"/>
        <v>VSB 45 </v>
      </c>
      <c r="B755" s="16" t="str">
        <f t="shared" si="67"/>
        <v>I</v>
      </c>
      <c r="C755" s="28">
        <f t="shared" si="68"/>
        <v>54099.336000000003</v>
      </c>
      <c r="D755" t="str">
        <f t="shared" si="69"/>
        <v>vis</v>
      </c>
      <c r="E755">
        <f>VLOOKUP(C755,Active!C$21:E$945,3,FALSE)</f>
        <v>84743.006706418979</v>
      </c>
      <c r="F755" s="16" t="s">
        <v>241</v>
      </c>
      <c r="G755" t="str">
        <f t="shared" si="70"/>
        <v>54099.3360</v>
      </c>
      <c r="H755" s="28">
        <f t="shared" si="71"/>
        <v>84743</v>
      </c>
      <c r="I755" s="64" t="s">
        <v>2070</v>
      </c>
      <c r="J755" s="65" t="s">
        <v>2071</v>
      </c>
      <c r="K755" s="64" t="s">
        <v>2072</v>
      </c>
      <c r="L755" s="64" t="s">
        <v>1560</v>
      </c>
      <c r="M755" s="65" t="s">
        <v>430</v>
      </c>
      <c r="N755" s="65" t="s">
        <v>431</v>
      </c>
      <c r="O755" s="66" t="s">
        <v>2073</v>
      </c>
      <c r="P755" s="67" t="s">
        <v>200</v>
      </c>
    </row>
    <row r="756" spans="1:16">
      <c r="A756" s="28" t="str">
        <f t="shared" si="66"/>
        <v>OEJV 0107 </v>
      </c>
      <c r="B756" s="16" t="str">
        <f t="shared" si="67"/>
        <v>I</v>
      </c>
      <c r="C756" s="28">
        <f t="shared" si="68"/>
        <v>54115.659800000001</v>
      </c>
      <c r="D756" t="str">
        <f t="shared" si="69"/>
        <v>vis</v>
      </c>
      <c r="E756">
        <f>VLOOKUP(C756,Active!C$21:E$945,3,FALSE)</f>
        <v>84826.007132307292</v>
      </c>
      <c r="F756" s="16" t="s">
        <v>241</v>
      </c>
      <c r="G756" t="str">
        <f t="shared" si="70"/>
        <v>54115.6598</v>
      </c>
      <c r="H756" s="28">
        <f t="shared" si="71"/>
        <v>84826</v>
      </c>
      <c r="I756" s="64" t="s">
        <v>2074</v>
      </c>
      <c r="J756" s="65" t="s">
        <v>2075</v>
      </c>
      <c r="K756" s="64" t="s">
        <v>2076</v>
      </c>
      <c r="L756" s="64" t="s">
        <v>1034</v>
      </c>
      <c r="M756" s="65" t="s">
        <v>936</v>
      </c>
      <c r="N756" s="65" t="s">
        <v>1071</v>
      </c>
      <c r="O756" s="66" t="s">
        <v>2077</v>
      </c>
      <c r="P756" s="67" t="s">
        <v>201</v>
      </c>
    </row>
    <row r="757" spans="1:16">
      <c r="A757" s="28" t="str">
        <f t="shared" si="66"/>
        <v> AOEB 12 </v>
      </c>
      <c r="B757" s="16" t="str">
        <f t="shared" si="67"/>
        <v>I</v>
      </c>
      <c r="C757" s="28">
        <f t="shared" si="68"/>
        <v>54176.824800000002</v>
      </c>
      <c r="D757" t="str">
        <f t="shared" si="69"/>
        <v>vis</v>
      </c>
      <c r="E757">
        <f>VLOOKUP(C757,Active!C$21:E$945,3,FALSE)</f>
        <v>85137.008311533864</v>
      </c>
      <c r="F757" s="16" t="s">
        <v>241</v>
      </c>
      <c r="G757" t="str">
        <f t="shared" si="70"/>
        <v>54176.8248</v>
      </c>
      <c r="H757" s="28">
        <f t="shared" si="71"/>
        <v>85137</v>
      </c>
      <c r="I757" s="64" t="s">
        <v>2078</v>
      </c>
      <c r="J757" s="65" t="s">
        <v>2079</v>
      </c>
      <c r="K757" s="64" t="s">
        <v>2080</v>
      </c>
      <c r="L757" s="64" t="s">
        <v>1027</v>
      </c>
      <c r="M757" s="65" t="s">
        <v>936</v>
      </c>
      <c r="N757" s="65" t="s">
        <v>937</v>
      </c>
      <c r="O757" s="66" t="s">
        <v>496</v>
      </c>
      <c r="P757" s="66" t="s">
        <v>198</v>
      </c>
    </row>
    <row r="758" spans="1:16">
      <c r="A758" s="28" t="str">
        <f t="shared" si="66"/>
        <v> AOEB 12 </v>
      </c>
      <c r="B758" s="16" t="str">
        <f t="shared" si="67"/>
        <v>I</v>
      </c>
      <c r="C758" s="28">
        <f t="shared" si="68"/>
        <v>54202.392</v>
      </c>
      <c r="D758" t="str">
        <f t="shared" si="69"/>
        <v>vis</v>
      </c>
      <c r="E758">
        <f>VLOOKUP(C758,Active!C$21:E$945,3,FALSE)</f>
        <v>85267.00797391466</v>
      </c>
      <c r="F758" s="16" t="s">
        <v>241</v>
      </c>
      <c r="G758" t="str">
        <f t="shared" si="70"/>
        <v>54202.392</v>
      </c>
      <c r="H758" s="28">
        <f t="shared" si="71"/>
        <v>85267</v>
      </c>
      <c r="I758" s="64" t="s">
        <v>2081</v>
      </c>
      <c r="J758" s="65" t="s">
        <v>2082</v>
      </c>
      <c r="K758" s="64" t="s">
        <v>2083</v>
      </c>
      <c r="L758" s="64" t="s">
        <v>283</v>
      </c>
      <c r="M758" s="65" t="s">
        <v>273</v>
      </c>
      <c r="N758" s="65"/>
      <c r="O758" s="66" t="s">
        <v>2057</v>
      </c>
      <c r="P758" s="66" t="s">
        <v>198</v>
      </c>
    </row>
    <row r="759" spans="1:16">
      <c r="A759" s="28" t="str">
        <f t="shared" si="66"/>
        <v> AOEB 12 </v>
      </c>
      <c r="B759" s="16" t="str">
        <f t="shared" si="67"/>
        <v>I</v>
      </c>
      <c r="C759" s="28">
        <f t="shared" si="68"/>
        <v>54211.635799999996</v>
      </c>
      <c r="D759" t="str">
        <f t="shared" si="69"/>
        <v>vis</v>
      </c>
      <c r="E759">
        <f>VLOOKUP(C759,Active!C$21:E$945,3,FALSE)</f>
        <v>85314.00924425773</v>
      </c>
      <c r="F759" s="16" t="s">
        <v>241</v>
      </c>
      <c r="G759" t="str">
        <f t="shared" si="70"/>
        <v>54211.6358</v>
      </c>
      <c r="H759" s="28">
        <f t="shared" si="71"/>
        <v>85314</v>
      </c>
      <c r="I759" s="64" t="s">
        <v>2084</v>
      </c>
      <c r="J759" s="65" t="s">
        <v>2085</v>
      </c>
      <c r="K759" s="64" t="s">
        <v>2086</v>
      </c>
      <c r="L759" s="64" t="s">
        <v>997</v>
      </c>
      <c r="M759" s="65" t="s">
        <v>936</v>
      </c>
      <c r="N759" s="65" t="s">
        <v>937</v>
      </c>
      <c r="O759" s="66" t="s">
        <v>496</v>
      </c>
      <c r="P759" s="66" t="s">
        <v>198</v>
      </c>
    </row>
    <row r="760" spans="1:16">
      <c r="A760" s="28" t="str">
        <f t="shared" si="66"/>
        <v> AOEB 12 </v>
      </c>
      <c r="B760" s="16" t="str">
        <f t="shared" si="67"/>
        <v>I</v>
      </c>
      <c r="C760" s="28">
        <f t="shared" si="68"/>
        <v>54212.421999999999</v>
      </c>
      <c r="D760" t="str">
        <f t="shared" si="69"/>
        <v>vis</v>
      </c>
      <c r="E760">
        <f>VLOOKUP(C760,Active!C$21:E$945,3,FALSE)</f>
        <v>85318.006777603732</v>
      </c>
      <c r="F760" s="16" t="s">
        <v>241</v>
      </c>
      <c r="G760" t="str">
        <f t="shared" si="70"/>
        <v>54212.422</v>
      </c>
      <c r="H760" s="28">
        <f t="shared" si="71"/>
        <v>85318</v>
      </c>
      <c r="I760" s="64" t="s">
        <v>2087</v>
      </c>
      <c r="J760" s="65" t="s">
        <v>2088</v>
      </c>
      <c r="K760" s="64" t="s">
        <v>2089</v>
      </c>
      <c r="L760" s="64" t="s">
        <v>278</v>
      </c>
      <c r="M760" s="65" t="s">
        <v>273</v>
      </c>
      <c r="N760" s="65"/>
      <c r="O760" s="66" t="s">
        <v>2057</v>
      </c>
      <c r="P760" s="66" t="s">
        <v>198</v>
      </c>
    </row>
    <row r="761" spans="1:16">
      <c r="A761" s="28" t="str">
        <f t="shared" si="66"/>
        <v> AOEB 12 </v>
      </c>
      <c r="B761" s="16" t="str">
        <f t="shared" si="67"/>
        <v>I</v>
      </c>
      <c r="C761" s="28">
        <f t="shared" si="68"/>
        <v>54233.662799999998</v>
      </c>
      <c r="D761" t="str">
        <f t="shared" si="69"/>
        <v>vis</v>
      </c>
      <c r="E761">
        <f>VLOOKUP(C761,Active!C$21:E$945,3,FALSE)</f>
        <v>85426.008311940619</v>
      </c>
      <c r="F761" s="16" t="s">
        <v>241</v>
      </c>
      <c r="G761" t="str">
        <f t="shared" si="70"/>
        <v>54233.6628</v>
      </c>
      <c r="H761" s="28">
        <f t="shared" si="71"/>
        <v>85426</v>
      </c>
      <c r="I761" s="64" t="s">
        <v>2090</v>
      </c>
      <c r="J761" s="65" t="s">
        <v>2091</v>
      </c>
      <c r="K761" s="64" t="s">
        <v>2092</v>
      </c>
      <c r="L761" s="64" t="s">
        <v>1027</v>
      </c>
      <c r="M761" s="65" t="s">
        <v>936</v>
      </c>
      <c r="N761" s="65" t="s">
        <v>937</v>
      </c>
      <c r="O761" s="66" t="s">
        <v>496</v>
      </c>
      <c r="P761" s="66" t="s">
        <v>198</v>
      </c>
    </row>
    <row r="762" spans="1:16">
      <c r="A762" s="28" t="str">
        <f t="shared" si="66"/>
        <v>VSB 48 </v>
      </c>
      <c r="B762" s="16" t="str">
        <f t="shared" si="67"/>
        <v>I</v>
      </c>
      <c r="C762" s="28">
        <f t="shared" si="68"/>
        <v>54550.107100000001</v>
      </c>
      <c r="D762" t="str">
        <f t="shared" si="69"/>
        <v>vis</v>
      </c>
      <c r="E762">
        <f>VLOOKUP(C762,Active!C$21:E$945,3,FALSE)</f>
        <v>87035.009382152813</v>
      </c>
      <c r="F762" s="16" t="s">
        <v>241</v>
      </c>
      <c r="G762" t="str">
        <f t="shared" si="70"/>
        <v>54550.1071</v>
      </c>
      <c r="H762" s="28">
        <f t="shared" si="71"/>
        <v>87035</v>
      </c>
      <c r="I762" s="64" t="s">
        <v>2093</v>
      </c>
      <c r="J762" s="65" t="s">
        <v>2094</v>
      </c>
      <c r="K762" s="64" t="s">
        <v>2095</v>
      </c>
      <c r="L762" s="64" t="s">
        <v>997</v>
      </c>
      <c r="M762" s="65" t="s">
        <v>936</v>
      </c>
      <c r="N762" s="65" t="s">
        <v>2096</v>
      </c>
      <c r="O762" s="66" t="s">
        <v>2097</v>
      </c>
      <c r="P762" s="67" t="s">
        <v>209</v>
      </c>
    </row>
    <row r="763" spans="1:16">
      <c r="A763" s="28" t="str">
        <f t="shared" si="66"/>
        <v>VSB 50 </v>
      </c>
      <c r="B763" s="16" t="str">
        <f t="shared" si="67"/>
        <v>I</v>
      </c>
      <c r="C763" s="28">
        <f t="shared" si="68"/>
        <v>54902.148500000003</v>
      </c>
      <c r="D763" t="str">
        <f t="shared" si="69"/>
        <v>vis</v>
      </c>
      <c r="E763">
        <f>VLOOKUP(C763,Active!C$21:E$945,3,FALSE)</f>
        <v>88825.008409972244</v>
      </c>
      <c r="F763" s="16" t="s">
        <v>241</v>
      </c>
      <c r="G763" t="str">
        <f t="shared" si="70"/>
        <v>54902.1485</v>
      </c>
      <c r="H763" s="28">
        <f t="shared" si="71"/>
        <v>88825</v>
      </c>
      <c r="I763" s="64" t="s">
        <v>2098</v>
      </c>
      <c r="J763" s="65" t="s">
        <v>2099</v>
      </c>
      <c r="K763" s="64" t="s">
        <v>2100</v>
      </c>
      <c r="L763" s="64" t="s">
        <v>935</v>
      </c>
      <c r="M763" s="65" t="s">
        <v>936</v>
      </c>
      <c r="N763" s="65" t="s">
        <v>2101</v>
      </c>
      <c r="O763" s="66" t="s">
        <v>2097</v>
      </c>
      <c r="P763" s="67" t="s">
        <v>212</v>
      </c>
    </row>
    <row r="764" spans="1:16">
      <c r="A764" s="28" t="str">
        <f t="shared" si="66"/>
        <v>VSB 50 </v>
      </c>
      <c r="B764" s="16" t="str">
        <f t="shared" si="67"/>
        <v>I</v>
      </c>
      <c r="C764" s="28">
        <f t="shared" si="68"/>
        <v>54963.117200000001</v>
      </c>
      <c r="D764" t="str">
        <f t="shared" si="69"/>
        <v>vis</v>
      </c>
      <c r="E764">
        <f>VLOOKUP(C764,Active!C$21:E$945,3,FALSE)</f>
        <v>89135.011477018925</v>
      </c>
      <c r="F764" s="16" t="s">
        <v>241</v>
      </c>
      <c r="G764" t="str">
        <f t="shared" si="70"/>
        <v>54963.1172</v>
      </c>
      <c r="H764" s="28">
        <f t="shared" si="71"/>
        <v>89135</v>
      </c>
      <c r="I764" s="64" t="s">
        <v>2102</v>
      </c>
      <c r="J764" s="65" t="s">
        <v>2103</v>
      </c>
      <c r="K764" s="64" t="s">
        <v>2104</v>
      </c>
      <c r="L764" s="64" t="s">
        <v>2105</v>
      </c>
      <c r="M764" s="65" t="s">
        <v>936</v>
      </c>
      <c r="N764" s="65" t="s">
        <v>241</v>
      </c>
      <c r="O764" s="66" t="s">
        <v>2097</v>
      </c>
      <c r="P764" s="67" t="s">
        <v>212</v>
      </c>
    </row>
    <row r="765" spans="1:16">
      <c r="A765" s="28" t="str">
        <f t="shared" si="66"/>
        <v> JAAVSO 43-1 </v>
      </c>
      <c r="B765" s="16" t="str">
        <f t="shared" si="67"/>
        <v>I</v>
      </c>
      <c r="C765" s="28">
        <f t="shared" si="68"/>
        <v>57081.655899999998</v>
      </c>
      <c r="D765" t="str">
        <f t="shared" si="69"/>
        <v>vis</v>
      </c>
      <c r="E765">
        <f>VLOOKUP(C765,Active!C$21:E$945,3,FALSE)</f>
        <v>99906.989469941924</v>
      </c>
      <c r="F765" s="16" t="s">
        <v>241</v>
      </c>
      <c r="G765" t="str">
        <f t="shared" si="70"/>
        <v>57081.6559</v>
      </c>
      <c r="H765" s="28">
        <f t="shared" si="71"/>
        <v>99907</v>
      </c>
      <c r="I765" s="64" t="s">
        <v>2106</v>
      </c>
      <c r="J765" s="65" t="s">
        <v>2107</v>
      </c>
      <c r="K765" s="64" t="s">
        <v>2108</v>
      </c>
      <c r="L765" s="64" t="s">
        <v>2109</v>
      </c>
      <c r="M765" s="65" t="s">
        <v>936</v>
      </c>
      <c r="N765" s="65" t="s">
        <v>241</v>
      </c>
      <c r="O765" s="66" t="s">
        <v>496</v>
      </c>
      <c r="P765" s="66" t="s">
        <v>225</v>
      </c>
    </row>
    <row r="766" spans="1:16">
      <c r="A766" s="28" t="str">
        <f t="shared" si="66"/>
        <v> JAAVSO 43-1 </v>
      </c>
      <c r="B766" s="16" t="str">
        <f t="shared" si="67"/>
        <v>I</v>
      </c>
      <c r="C766" s="28">
        <f t="shared" si="68"/>
        <v>57081.853300000002</v>
      </c>
      <c r="D766" t="str">
        <f t="shared" si="69"/>
        <v>vis</v>
      </c>
      <c r="E766">
        <f>VLOOKUP(C766,Active!C$21:E$945,3,FALSE)</f>
        <v>99907.99317521097</v>
      </c>
      <c r="F766" s="16" t="s">
        <v>241</v>
      </c>
      <c r="G766" t="str">
        <f t="shared" si="70"/>
        <v>57081.8533</v>
      </c>
      <c r="H766" s="28">
        <f t="shared" si="71"/>
        <v>99908</v>
      </c>
      <c r="I766" s="64" t="s">
        <v>2110</v>
      </c>
      <c r="J766" s="65" t="s">
        <v>2111</v>
      </c>
      <c r="K766" s="64" t="s">
        <v>2112</v>
      </c>
      <c r="L766" s="64" t="s">
        <v>547</v>
      </c>
      <c r="M766" s="65" t="s">
        <v>936</v>
      </c>
      <c r="N766" s="65" t="s">
        <v>241</v>
      </c>
      <c r="O766" s="66" t="s">
        <v>496</v>
      </c>
      <c r="P766" s="66" t="s">
        <v>225</v>
      </c>
    </row>
    <row r="767" spans="1:16">
      <c r="A767" s="28" t="str">
        <f t="shared" si="66"/>
        <v> JAAVSO 43-1 </v>
      </c>
      <c r="B767" s="16" t="str">
        <f t="shared" si="67"/>
        <v>I</v>
      </c>
      <c r="C767" s="28">
        <f t="shared" si="68"/>
        <v>57084.803399999997</v>
      </c>
      <c r="D767" t="str">
        <f t="shared" si="69"/>
        <v>vis</v>
      </c>
      <c r="E767">
        <f>VLOOKUP(C767,Active!C$21:E$945,3,FALSE)</f>
        <v>99922.99333181743</v>
      </c>
      <c r="F767" s="16" t="s">
        <v>241</v>
      </c>
      <c r="G767" t="str">
        <f t="shared" si="70"/>
        <v>57084.8034</v>
      </c>
      <c r="H767" s="28">
        <f t="shared" si="71"/>
        <v>99923</v>
      </c>
      <c r="I767" s="64" t="s">
        <v>2113</v>
      </c>
      <c r="J767" s="65" t="s">
        <v>2114</v>
      </c>
      <c r="K767" s="64" t="s">
        <v>2115</v>
      </c>
      <c r="L767" s="64" t="s">
        <v>547</v>
      </c>
      <c r="M767" s="65" t="s">
        <v>936</v>
      </c>
      <c r="N767" s="65" t="s">
        <v>241</v>
      </c>
      <c r="O767" s="66" t="s">
        <v>1097</v>
      </c>
      <c r="P767" s="66" t="s">
        <v>225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85" r:id="rId9" xr:uid="{00000000-0004-0000-0100-000008000000}"/>
    <hyperlink ref="P86" r:id="rId10" xr:uid="{00000000-0004-0000-0100-000009000000}"/>
    <hyperlink ref="P87" r:id="rId11" xr:uid="{00000000-0004-0000-0100-00000A000000}"/>
    <hyperlink ref="P136" r:id="rId12" xr:uid="{00000000-0004-0000-0100-00000B000000}"/>
    <hyperlink ref="P324" r:id="rId13" xr:uid="{00000000-0004-0000-0100-00000C000000}"/>
    <hyperlink ref="P327" r:id="rId14" xr:uid="{00000000-0004-0000-0100-00000D000000}"/>
    <hyperlink ref="P334" r:id="rId15" xr:uid="{00000000-0004-0000-0100-00000E000000}"/>
    <hyperlink ref="P337" r:id="rId16" xr:uid="{00000000-0004-0000-0100-00000F000000}"/>
    <hyperlink ref="P338" r:id="rId17" xr:uid="{00000000-0004-0000-0100-000010000000}"/>
    <hyperlink ref="P339" r:id="rId18" xr:uid="{00000000-0004-0000-0100-000011000000}"/>
    <hyperlink ref="P340" r:id="rId19" xr:uid="{00000000-0004-0000-0100-000012000000}"/>
    <hyperlink ref="P341" r:id="rId20" xr:uid="{00000000-0004-0000-0100-000013000000}"/>
    <hyperlink ref="P342" r:id="rId21" xr:uid="{00000000-0004-0000-0100-000014000000}"/>
    <hyperlink ref="P344" r:id="rId22" xr:uid="{00000000-0004-0000-0100-000015000000}"/>
    <hyperlink ref="P346" r:id="rId23" xr:uid="{00000000-0004-0000-0100-000016000000}"/>
    <hyperlink ref="P347" r:id="rId24" xr:uid="{00000000-0004-0000-0100-000017000000}"/>
    <hyperlink ref="P348" r:id="rId25" xr:uid="{00000000-0004-0000-0100-000018000000}"/>
    <hyperlink ref="P349" r:id="rId26" xr:uid="{00000000-0004-0000-0100-000019000000}"/>
    <hyperlink ref="P350" r:id="rId27" xr:uid="{00000000-0004-0000-0100-00001A000000}"/>
    <hyperlink ref="P351" r:id="rId28" xr:uid="{00000000-0004-0000-0100-00001B000000}"/>
    <hyperlink ref="P352" r:id="rId29" xr:uid="{00000000-0004-0000-0100-00001C000000}"/>
    <hyperlink ref="P353" r:id="rId30" xr:uid="{00000000-0004-0000-0100-00001D000000}"/>
    <hyperlink ref="P354" r:id="rId31" xr:uid="{00000000-0004-0000-0100-00001E000000}"/>
    <hyperlink ref="P355" r:id="rId32" xr:uid="{00000000-0004-0000-0100-00001F000000}"/>
    <hyperlink ref="P356" r:id="rId33" xr:uid="{00000000-0004-0000-0100-000020000000}"/>
    <hyperlink ref="P357" r:id="rId34" xr:uid="{00000000-0004-0000-0100-000021000000}"/>
    <hyperlink ref="P358" r:id="rId35" xr:uid="{00000000-0004-0000-0100-000022000000}"/>
    <hyperlink ref="P359" r:id="rId36" xr:uid="{00000000-0004-0000-0100-000023000000}"/>
    <hyperlink ref="P360" r:id="rId37" xr:uid="{00000000-0004-0000-0100-000024000000}"/>
    <hyperlink ref="P361" r:id="rId38" xr:uid="{00000000-0004-0000-0100-000025000000}"/>
    <hyperlink ref="P364" r:id="rId39" xr:uid="{00000000-0004-0000-0100-000026000000}"/>
    <hyperlink ref="P365" r:id="rId40" xr:uid="{00000000-0004-0000-0100-000027000000}"/>
    <hyperlink ref="P377" r:id="rId41" xr:uid="{00000000-0004-0000-0100-000028000000}"/>
    <hyperlink ref="P381" r:id="rId42" xr:uid="{00000000-0004-0000-0100-000029000000}"/>
    <hyperlink ref="P451" r:id="rId43" xr:uid="{00000000-0004-0000-0100-00002A000000}"/>
    <hyperlink ref="P473" r:id="rId44" xr:uid="{00000000-0004-0000-0100-00002B000000}"/>
    <hyperlink ref="P474" r:id="rId45" xr:uid="{00000000-0004-0000-0100-00002C000000}"/>
    <hyperlink ref="P476" r:id="rId46" xr:uid="{00000000-0004-0000-0100-00002D000000}"/>
    <hyperlink ref="P477" r:id="rId47" xr:uid="{00000000-0004-0000-0100-00002E000000}"/>
    <hyperlink ref="P478" r:id="rId48" xr:uid="{00000000-0004-0000-0100-00002F000000}"/>
    <hyperlink ref="P479" r:id="rId49" xr:uid="{00000000-0004-0000-0100-000030000000}"/>
    <hyperlink ref="P480" r:id="rId50" xr:uid="{00000000-0004-0000-0100-000031000000}"/>
    <hyperlink ref="P481" r:id="rId51" xr:uid="{00000000-0004-0000-0100-000032000000}"/>
    <hyperlink ref="P482" r:id="rId52" xr:uid="{00000000-0004-0000-0100-000033000000}"/>
    <hyperlink ref="P483" r:id="rId53" xr:uid="{00000000-0004-0000-0100-000034000000}"/>
    <hyperlink ref="P484" r:id="rId54" xr:uid="{00000000-0004-0000-0100-000035000000}"/>
    <hyperlink ref="P485" r:id="rId55" xr:uid="{00000000-0004-0000-0100-000036000000}"/>
    <hyperlink ref="P486" r:id="rId56" xr:uid="{00000000-0004-0000-0100-000037000000}"/>
    <hyperlink ref="P487" r:id="rId57" xr:uid="{00000000-0004-0000-0100-000038000000}"/>
    <hyperlink ref="P488" r:id="rId58" xr:uid="{00000000-0004-0000-0100-000039000000}"/>
    <hyperlink ref="P489" r:id="rId59" xr:uid="{00000000-0004-0000-0100-00003A000000}"/>
    <hyperlink ref="P493" r:id="rId60" xr:uid="{00000000-0004-0000-0100-00003B000000}"/>
    <hyperlink ref="P494" r:id="rId61" xr:uid="{00000000-0004-0000-0100-00003C000000}"/>
    <hyperlink ref="P518" r:id="rId62" xr:uid="{00000000-0004-0000-0100-00003D000000}"/>
    <hyperlink ref="P521" r:id="rId63" xr:uid="{00000000-0004-0000-0100-00003E000000}"/>
    <hyperlink ref="P526" r:id="rId64" xr:uid="{00000000-0004-0000-0100-00003F000000}"/>
    <hyperlink ref="P527" r:id="rId65" xr:uid="{00000000-0004-0000-0100-000040000000}"/>
    <hyperlink ref="P570" r:id="rId66" xr:uid="{00000000-0004-0000-0100-000041000000}"/>
    <hyperlink ref="P571" r:id="rId67" xr:uid="{00000000-0004-0000-0100-000042000000}"/>
    <hyperlink ref="P645" r:id="rId68" xr:uid="{00000000-0004-0000-0100-000043000000}"/>
    <hyperlink ref="P646" r:id="rId69" xr:uid="{00000000-0004-0000-0100-000044000000}"/>
    <hyperlink ref="P647" r:id="rId70" xr:uid="{00000000-0004-0000-0100-000045000000}"/>
    <hyperlink ref="P648" r:id="rId71" xr:uid="{00000000-0004-0000-0100-000046000000}"/>
    <hyperlink ref="P660" r:id="rId72" xr:uid="{00000000-0004-0000-0100-000047000000}"/>
    <hyperlink ref="P661" r:id="rId73" xr:uid="{00000000-0004-0000-0100-000048000000}"/>
    <hyperlink ref="P662" r:id="rId74" xr:uid="{00000000-0004-0000-0100-000049000000}"/>
    <hyperlink ref="P663" r:id="rId75" xr:uid="{00000000-0004-0000-0100-00004A000000}"/>
    <hyperlink ref="P664" r:id="rId76" xr:uid="{00000000-0004-0000-0100-00004B000000}"/>
    <hyperlink ref="P665" r:id="rId77" xr:uid="{00000000-0004-0000-0100-00004C000000}"/>
    <hyperlink ref="P666" r:id="rId78" xr:uid="{00000000-0004-0000-0100-00004D000000}"/>
    <hyperlink ref="P667" r:id="rId79" xr:uid="{00000000-0004-0000-0100-00004E000000}"/>
    <hyperlink ref="P668" r:id="rId80" xr:uid="{00000000-0004-0000-0100-00004F000000}"/>
    <hyperlink ref="P669" r:id="rId81" xr:uid="{00000000-0004-0000-0100-000050000000}"/>
    <hyperlink ref="P670" r:id="rId82" xr:uid="{00000000-0004-0000-0100-000051000000}"/>
    <hyperlink ref="P671" r:id="rId83" xr:uid="{00000000-0004-0000-0100-000052000000}"/>
    <hyperlink ref="P672" r:id="rId84" xr:uid="{00000000-0004-0000-0100-000053000000}"/>
    <hyperlink ref="P673" r:id="rId85" xr:uid="{00000000-0004-0000-0100-000054000000}"/>
    <hyperlink ref="P674" r:id="rId86" xr:uid="{00000000-0004-0000-0100-000055000000}"/>
    <hyperlink ref="P675" r:id="rId87" xr:uid="{00000000-0004-0000-0100-000056000000}"/>
    <hyperlink ref="P676" r:id="rId88" xr:uid="{00000000-0004-0000-0100-000057000000}"/>
    <hyperlink ref="P677" r:id="rId89" xr:uid="{00000000-0004-0000-0100-000058000000}"/>
    <hyperlink ref="P725" r:id="rId90" xr:uid="{00000000-0004-0000-0100-000059000000}"/>
    <hyperlink ref="P726" r:id="rId91" xr:uid="{00000000-0004-0000-0100-00005A000000}"/>
    <hyperlink ref="P727" r:id="rId92" xr:uid="{00000000-0004-0000-0100-00005B000000}"/>
    <hyperlink ref="P736" r:id="rId93" xr:uid="{00000000-0004-0000-0100-00005C000000}"/>
    <hyperlink ref="P746" r:id="rId94" xr:uid="{00000000-0004-0000-0100-00005D000000}"/>
    <hyperlink ref="P755" r:id="rId95" xr:uid="{00000000-0004-0000-0100-00005E000000}"/>
    <hyperlink ref="P756" r:id="rId96" xr:uid="{00000000-0004-0000-0100-00005F000000}"/>
    <hyperlink ref="P762" r:id="rId97" xr:uid="{00000000-0004-0000-0100-000060000000}"/>
    <hyperlink ref="P763" r:id="rId98" xr:uid="{00000000-0004-0000-0100-000061000000}"/>
    <hyperlink ref="P764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2022-04-03T01:50:19Z</dcterms:created>
  <dcterms:modified xsi:type="dcterms:W3CDTF">2023-08-17T08:19:48Z</dcterms:modified>
</cp:coreProperties>
</file>