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C624B34-1657-4B4C-B828-089A67924C23}" xr6:coauthVersionLast="47" xr6:coauthVersionMax="47" xr10:uidLastSave="{00000000-0000-0000-0000-000000000000}"/>
  <bookViews>
    <workbookView xWindow="14730" yWindow="1335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3" i="1" l="1"/>
  <c r="O22" i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<sst xmlns="http://schemas.openxmlformats.org/spreadsheetml/2006/main" count="55" uniqueCount="51">
  <si>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</si>
  <si>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</si>
  <si>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</si>
  <si>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</si>
  <si>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</si>
  <si>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</si>
  <si>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</si>
  <si>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</si>
  <si>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</si>
  <si>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</si>
  <si>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</si>
  <si>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</si>
  <si>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</si>
  <si>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</si>
  <si>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</si>
  <si>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</si>
  <si>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</si>
  <si>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</si>
  <si>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</si>
  <si>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</si>
  <si>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</si>
  <si>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</si>
  <si>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</si>
  <si>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</si>
  <si>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</si>
  <si>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</si>
  <si>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</si>
  <si>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</si>
  <si>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</si>
  <si>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</si>
  <si>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</si>
  <si>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</si>
  <si>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</si>
  <si>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</si>
  <si>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</si>
  <si>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</si>
  <si>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</si>
  <si>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</si>
  <si>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</si>
  <si>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</si>
  <si>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</si>
  <si>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</si>
  <si>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</si>
  <si>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</si>
  <si>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</si>
  <si>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EW</t>
  </si>
  <si>
    <t>VSX</t>
  </si>
  <si>
    <t>V0363 UMa</t>
  </si>
  <si>
    <t>JBAV, 76</t>
  </si>
  <si>
    <t>II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</si>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</sst>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V0363 UMaXX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-1.8485000000509899E-2</c:v>
                </c:pt>
                <c:pt idx="2">
                  <c:v>-1.1400000003050081E-2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8.0000000000000004E-4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-3.0092134010947097E-5</c:v>
                </c:pt>
                <c:pt idx="1">
                  <c:v>-1.4865271834467E-2</c:v>
                </c:pt>
                <c:pt idx="2">
                  <c:v>-1.4989636035082037E-2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20696.5</c:v>
                </c:pt>
                <c:pt idx="2">
                  <c:v>20870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45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51420.741000000002</v>
      </c>
      <c r="D7" s="39" t="s">
        <v>46</v>
      </c>
    </row>
    <row r="8" spans="1:15" x14ac:dyDescent="0.2">
      <c r="A8" t="s">
        <v>3</v>
      </c>
      <c r="C8" s="6">
        <v>0.37908999999999998</v>
      </c>
      <c r="D8" s="39" t="s">
        <v>46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-3.0092134010947097E-5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-7.1679654533162867E-7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59332.334310363971</v>
      </c>
      <c r="E15" s="10" t="s">
        <v>30</v>
      </c>
      <c r="F15" s="25">
        <f ca="1">NOW()+15018.5+$C$5/24</f>
        <v>60173.849526620368</v>
      </c>
    </row>
    <row r="16" spans="1:15" x14ac:dyDescent="0.2">
      <c r="A16" s="12" t="s">
        <v>4</v>
      </c>
      <c r="B16" s="7"/>
      <c r="C16" s="13">
        <f ca="1">+C8+C12</f>
        <v>0.37908928320345464</v>
      </c>
      <c r="E16" s="10" t="s">
        <v>35</v>
      </c>
      <c r="F16" s="11">
        <f ca="1">ROUND(2*(F15-$C$7)/$C$8,0)/2+F14</f>
        <v>23091</v>
      </c>
    </row>
    <row r="17" spans="1:21" ht="13.5" thickBot="1" x14ac:dyDescent="0.25">
      <c r="A17" s="10" t="s">
        <v>27</v>
      </c>
      <c r="B17" s="7"/>
      <c r="C17" s="7">
        <f>COUNT(C21:C2191)</f>
        <v>3</v>
      </c>
      <c r="E17" s="10" t="s">
        <v>36</v>
      </c>
      <c r="F17" s="19">
        <f ca="1">ROUND(2*(F15-$C$15)/$C$16,0)/2+F14</f>
        <v>2221</v>
      </c>
    </row>
    <row r="18" spans="1:21" ht="14.25" thickTop="1" thickBot="1" x14ac:dyDescent="0.25">
      <c r="A18" s="12" t="s">
        <v>5</v>
      </c>
      <c r="B18" s="7"/>
      <c r="C18" s="15">
        <f ca="1">+C15</f>
        <v>59332.334310363971</v>
      </c>
      <c r="D18" s="16">
        <f ca="1">+C16</f>
        <v>0.37908928320345464</v>
      </c>
      <c r="E18" s="10" t="s">
        <v>31</v>
      </c>
      <c r="F18" s="14">
        <f ca="1">+$C$15+$C$16*F17-15018.5-$C$5/24</f>
        <v>45156.187441692178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51420.741000000002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-3.0092134010947097E-5</v>
      </c>
      <c r="Q21" s="1">
        <f>+C21-15018.5</f>
        <v>36402.241000000002</v>
      </c>
    </row>
    <row r="22" spans="1:21" x14ac:dyDescent="0.2">
      <c r="A22" s="41" t="s">
        <v>48</v>
      </c>
      <c r="B22" s="42" t="s">
        <v>49</v>
      </c>
      <c r="C22" s="43">
        <v>59266.558700000001</v>
      </c>
      <c r="D22" s="41">
        <v>4.0000000000000002E-4</v>
      </c>
      <c r="E22">
        <f t="shared" ref="E22:E23" si="0">+(C22-C$7)/C$8</f>
        <v>20696.45123849218</v>
      </c>
      <c r="F22">
        <f t="shared" ref="F22:F23" si="1">ROUND(2*E22,0)/2</f>
        <v>20696.5</v>
      </c>
      <c r="G22">
        <f t="shared" ref="G22:G23" si="2">+C22-(C$7+F22*C$8)</f>
        <v>-1.8485000000509899E-2</v>
      </c>
      <c r="K22">
        <f t="shared" ref="K22:K23" si="3">+G22</f>
        <v>-1.8485000000509899E-2</v>
      </c>
      <c r="O22">
        <f t="shared" ref="O22:O23" ca="1" si="4">+C$11+C$12*$F22</f>
        <v>-1.4865271834467E-2</v>
      </c>
      <c r="Q22" s="1">
        <f t="shared" ref="Q22:Q23" si="5">+C22-15018.5</f>
        <v>44248.058700000001</v>
      </c>
    </row>
    <row r="23" spans="1:21" x14ac:dyDescent="0.2">
      <c r="A23" s="41" t="s">
        <v>48</v>
      </c>
      <c r="B23" s="42" t="s">
        <v>50</v>
      </c>
      <c r="C23" s="43">
        <v>59332.337899999999</v>
      </c>
      <c r="D23" s="41">
        <v>8.0000000000000004E-4</v>
      </c>
      <c r="E23">
        <f t="shared" si="0"/>
        <v>20869.969927985432</v>
      </c>
      <c r="F23">
        <f t="shared" si="1"/>
        <v>20870</v>
      </c>
      <c r="G23">
        <f t="shared" si="2"/>
        <v>-1.1400000003050081E-2</v>
      </c>
      <c r="K23">
        <f t="shared" si="3"/>
        <v>-1.1400000003050081E-2</v>
      </c>
      <c r="O23">
        <f t="shared" ca="1" si="4"/>
        <v>-1.4989636035082037E-2</v>
      </c>
      <c r="Q23" s="1">
        <f t="shared" si="5"/>
        <v>44313.837899999999</v>
      </c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2023-08-17T08:23:19Z</dcterms:modified>
</cp:coreProperties>
</file>