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448F31BD-3196-496D-A086-836187A7A5A9}" xr6:coauthVersionLast="47" xr6:coauthVersionMax="47" xr10:uidLastSave="{00000000-0000-0000-0000-000000000000}"/>
  <bookViews>
    <workbookView xWindow="13005" yWindow="180" windowWidth="13320" windowHeight="1509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C21" i="1"/>
  <c r="C17" i="1" s="1"/>
  <c r="F15" i="1"/>
  <c r="F16" i="1" s="1"/>
  <c r="Q21" i="1" l="1"/>
  <c r="E21" i="1"/>
  <c r="F21" i="1" s="1"/>
  <c r="G21" i="1" s="1"/>
  <c r="C11" i="1"/>
  <c r="C12" i="1"/>
  <c r="O22" i="1" l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<sst xmlns="http://schemas.openxmlformats.org/spreadsheetml/2006/main" count="56" uniqueCount="52">
  <si>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</si>
  <si>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</si>
  <si>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</si>
  <si>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</si>
  <si>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</si>
  <si>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</si>
  <si>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</si>
  <si>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</si>
  <si>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</si>
  <si>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</si>
  <si>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</si>
  <si>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</si>
  <si>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</si>
  <si>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</si>
  <si>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</si>
  <si>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</si>
  <si>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</si>
  <si>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</si>
  <si>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</si>
  <si>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</si>
  <si>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</si>
  <si>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</si>
  <si>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</si>
  <si>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</si>
  <si>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</si>
  <si>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</si>
  <si>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</si>
  <si>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</si>
  <si>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</si>
  <si>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</si>
  <si>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</si>
  <si>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</si>
  <si>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</si>
  <si>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</si>
  <si>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</si>
  <si>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</si>
  <si>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</si>
  <si>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</si>
  <si>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</si>
  <si>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</si>
  <si>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</si>
  <si>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</si>
  <si>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</si>
  <si>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.</t>
  </si>
  <si>
    <t>V0422 UMa</t>
  </si>
  <si>
    <t>2014A</t>
  </si>
  <si>
    <t>G3469-0844</t>
  </si>
  <si>
    <t>EW</t>
  </si>
  <si>
    <t>F21</t>
  </si>
  <si>
    <t>G21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</si>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</sst>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5" fillId="4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7" fontId="17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=(A1)-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2.7000000000000001E-3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17250.5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17250.5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17250.5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17250.5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6.3779999996768311E-2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17250.5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17250.5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17250.5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17250.5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6.3779999996768311E-2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17250.5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41" t="s">
        <v>44</v>
      </c>
      <c r="G1" s="35" t="s">
        <v>45</v>
      </c>
      <c r="H1" s="31"/>
      <c r="I1" s="42" t="s">
        <v>46</v>
      </c>
      <c r="J1" s="43" t="s">
        <v>44</v>
      </c>
      <c r="K1" s="34">
        <v>13.401721999999999</v>
      </c>
      <c r="L1" s="36">
        <v>51.085740799999996</v>
      </c>
      <c r="M1" s="37">
        <v>51390.785000000003</v>
      </c>
      <c r="N1" s="37">
        <v>0.45904</v>
      </c>
      <c r="O1" s="44" t="s">
        <v>47</v>
      </c>
    </row>
    <row r="2" spans="1:15" x14ac:dyDescent="0.2">
      <c r="A2" t="s">
        <v>23</v>
      </c>
      <c r="B2" t="s">
        <v>47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51390.785000000003</v>
      </c>
      <c r="D7" s="29"/>
    </row>
    <row r="8" spans="1:15" x14ac:dyDescent="0.2">
      <c r="A8" t="s">
        <v>3</v>
      </c>
      <c r="C8" s="8">
        <v>0.45904</v>
      </c>
      <c r="D8" s="29"/>
    </row>
    <row r="9" spans="1:15" x14ac:dyDescent="0.2">
      <c r="A9" s="24" t="s">
        <v>32</v>
      </c>
      <c r="B9" s="25">
        <v>21</v>
      </c>
      <c r="C9" s="22" t="s">
        <v>48</v>
      </c>
      <c r="D9" s="23" t="s">
        <v>49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3.6972841365043512E-6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59309.288778151356</v>
      </c>
      <c r="E15" s="14" t="s">
        <v>30</v>
      </c>
      <c r="F15" s="33">
        <f ca="1">NOW()+15018.5+$C$5/24</f>
        <v>59969.775081134256</v>
      </c>
    </row>
    <row r="16" spans="1:15" x14ac:dyDescent="0.2">
      <c r="A16" s="16" t="s">
        <v>4</v>
      </c>
      <c r="B16" s="10"/>
      <c r="C16" s="17">
        <f ca="1">+C8+C12</f>
        <v>0.45904369728413652</v>
      </c>
      <c r="E16" s="14" t="s">
        <v>35</v>
      </c>
      <c r="F16" s="15">
        <f ca="1">ROUND(2*(F15-$C$7)/$C$8,0)/2+F14</f>
        <v>18690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1440</v>
      </c>
    </row>
    <row r="18" spans="1:21" ht="14.25" thickTop="1" thickBot="1" x14ac:dyDescent="0.25">
      <c r="A18" s="16" t="s">
        <v>5</v>
      </c>
      <c r="B18" s="10"/>
      <c r="C18" s="19">
        <f ca="1">+C15</f>
        <v>59309.288778151356</v>
      </c>
      <c r="D18" s="20">
        <f ca="1">+C16</f>
        <v>0.45904369728413652</v>
      </c>
      <c r="E18" s="14" t="s">
        <v>31</v>
      </c>
      <c r="F18" s="18">
        <f ca="1">+$C$15+$C$16*F17-15018.5-$C$5/24</f>
        <v>44952.207535573849</v>
      </c>
    </row>
    <row r="19" spans="1:21" ht="13.5" thickTop="1" x14ac:dyDescent="0.2">
      <c r="F19" s="38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0" t="s">
        <v>43</v>
      </c>
      <c r="C21" s="8">
        <f>$C$7</f>
        <v>51390.785000000003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39">
        <f>+C21-15018.5</f>
        <v>36372.285000000003</v>
      </c>
    </row>
    <row r="22" spans="1:21" x14ac:dyDescent="0.2">
      <c r="A22" s="45" t="s">
        <v>50</v>
      </c>
      <c r="B22" s="46" t="s">
        <v>51</v>
      </c>
      <c r="C22" s="47">
        <v>59309.518300000003</v>
      </c>
      <c r="D22" s="45">
        <v>2.7000000000000001E-3</v>
      </c>
      <c r="E22">
        <f>+(C22-C$7)/C$8</f>
        <v>17250.638942140118</v>
      </c>
      <c r="F22">
        <f>ROUND(2*E22,0)/2</f>
        <v>17250.5</v>
      </c>
      <c r="G22">
        <f>+C22-(C$7+F22*C$8)</f>
        <v>6.3779999996768311E-2</v>
      </c>
      <c r="K22">
        <f>+G22</f>
        <v>6.3779999996768311E-2</v>
      </c>
      <c r="O22">
        <f ca="1">+C$11+C$12*$F22</f>
        <v>6.3779999996768311E-2</v>
      </c>
      <c r="Q22" s="39">
        <f>+C22-15018.5</f>
        <v>44291.018300000003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2023-01-25T05:36:07Z</dcterms:modified>
</cp:coreProperties>
</file>