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62C3C5C-C386-4A22-A499-0D9A6FD8031D}" xr6:coauthVersionLast="47" xr6:coauthVersionMax="47" xr10:uidLastSave="{00000000-0000-0000-0000-000000000000}"/>
  <bookViews>
    <workbookView xWindow="12480" yWindow="735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30" i="1" l="1"/>
  <c r="O29" i="1"/>
  <c r="O28" i="1"/>
  <c r="O23" i="1"/>
  <c r="O27" i="1"/>
  <c r="O22" i="1"/>
  <c r="O26" i="1"/>
  <c r="O25" i="1"/>
  <c r="O24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<sst xmlns="http://schemas.openxmlformats.org/spreadsheetml/2006/main" count="67" uniqueCount="51">
  <si>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</si>
  <si>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</si>
  <si>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</si>
  <si>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</si>
  <si>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</si>
  <si>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</si>
  <si>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</si>
  <si>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</si>
  <si>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</si>
  <si>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</si>
  <si>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</si>
  <si>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</si>
  <si>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</si>
  <si>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</si>
  <si>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</si>
  <si>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</si>
  <si>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</si>
  <si>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</si>
  <si>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</si>
  <si>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</si>
  <si>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</si>
  <si>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</si>
  <si>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</si>
  <si>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</si>
  <si>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</si>
  <si>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</si>
  <si>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</si>
  <si>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</si>
  <si>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</si>
  <si>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</si>
  <si>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</si>
  <si>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</si>
  <si>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</si>
  <si>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</si>
  <si>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</si>
  <si>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</si>
  <si>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</si>
  <si>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</si>
  <si>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</si>
  <si>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</si>
  <si>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</si>
  <si>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</si>
  <si>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</si>
  <si>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</si>
  <si>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V0446 UMa</t>
  </si>
  <si>
    <t>EW</t>
  </si>
  <si>
    <t>VSX</t>
  </si>
  <si>
    <t>JBAV, 60</t>
  </si>
  <si>
    <t>I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</si>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</sst>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V0446</a:t>
            </a:r>
            <a:r>
              <a:rPr lang="en-AU" baseline="0"/>
              <a:t> UMa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7.6000000000931323E-2</c:v>
                </c:pt>
                <c:pt idx="2">
                  <c:v>7.7239999998710118E-2</c:v>
                </c:pt>
                <c:pt idx="3">
                  <c:v>7.6600000000325963E-2</c:v>
                </c:pt>
                <c:pt idx="4">
                  <c:v>7.9140000001643784E-2</c:v>
                </c:pt>
                <c:pt idx="5">
                  <c:v>7.6039999999920838E-2</c:v>
                </c:pt>
                <c:pt idx="6">
                  <c:v>7.3879999996279366E-2</c:v>
                </c:pt>
                <c:pt idx="7">
                  <c:v>9.6920000156387687E-2</c:v>
                </c:pt>
                <c:pt idx="8">
                  <c:v>9.7319999942556024E-2</c:v>
                </c:pt>
                <c:pt idx="9">
                  <c:v>9.7720000194385648E-2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-1.1674321061719561E-3</c:v>
                </c:pt>
                <c:pt idx="1">
                  <c:v>7.7393210922485134E-2</c:v>
                </c:pt>
                <c:pt idx="2">
                  <c:v>7.7398816391127917E-2</c:v>
                </c:pt>
                <c:pt idx="3">
                  <c:v>7.7421238265699063E-2</c:v>
                </c:pt>
                <c:pt idx="4">
                  <c:v>7.7426843734341846E-2</c:v>
                </c:pt>
                <c:pt idx="5">
                  <c:v>7.7791199196122984E-2</c:v>
                </c:pt>
                <c:pt idx="6">
                  <c:v>7.7796804664765781E-2</c:v>
                </c:pt>
                <c:pt idx="7">
                  <c:v>9.5599773074256669E-2</c:v>
                </c:pt>
                <c:pt idx="8">
                  <c:v>9.5599773074256669E-2</c:v>
                </c:pt>
                <c:pt idx="9">
                  <c:v>9.5599773074256669E-2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56299.845000000001</v>
      </c>
      <c r="D7" s="29" t="s">
        <v>46</v>
      </c>
    </row>
    <row r="8" spans="1:15" x14ac:dyDescent="0.2">
      <c r="A8" t="s">
        <v>3</v>
      </c>
      <c r="C8" s="8">
        <v>0.42231999999999997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-1.1674321061719561E-3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1.1210937285573612E-5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59944.984514167605</v>
      </c>
      <c r="E15" s="14" t="s">
        <v>30</v>
      </c>
      <c r="F15" s="33">
        <f ca="1">NOW()+15018.5+$C$5/24</f>
        <v>60178.842071643514</v>
      </c>
    </row>
    <row r="16" spans="1:15" x14ac:dyDescent="0.2">
      <c r="A16" s="16" t="s">
        <v>4</v>
      </c>
      <c r="B16" s="10"/>
      <c r="C16" s="17">
        <f ca="1">+C8+C12</f>
        <v>0.42233121093728554</v>
      </c>
      <c r="E16" s="14" t="s">
        <v>35</v>
      </c>
      <c r="F16" s="15">
        <f ca="1">ROUND(2*(F15-$C$7)/$C$8,0)/2+F14</f>
        <v>9186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36</v>
      </c>
      <c r="F17" s="23">
        <f ca="1">ROUND(2*(F15-$C$15)/$C$16,0)/2+F14</f>
        <v>554.5</v>
      </c>
    </row>
    <row r="18" spans="1:21" ht="14.25" thickTop="1" thickBot="1" x14ac:dyDescent="0.25">
      <c r="A18" s="16" t="s">
        <v>5</v>
      </c>
      <c r="B18" s="10"/>
      <c r="C18" s="19">
        <f ca="1">+C15</f>
        <v>59944.984514167605</v>
      </c>
      <c r="D18" s="20">
        <f ca="1">+C16</f>
        <v>0.42233121093728554</v>
      </c>
      <c r="E18" s="14" t="s">
        <v>31</v>
      </c>
      <c r="F18" s="18">
        <f ca="1">+$C$15+$C$16*F17-15018.5-$C$5/24</f>
        <v>45161.063003965668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56299.845000000001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-1.1674321061719561E-3</v>
      </c>
      <c r="Q21" s="43">
        <f>+C21-15018.5</f>
        <v>41281.345000000001</v>
      </c>
    </row>
    <row r="22" spans="1:21" x14ac:dyDescent="0.2">
      <c r="A22" s="45" t="s">
        <v>47</v>
      </c>
      <c r="B22" s="46" t="s">
        <v>48</v>
      </c>
      <c r="C22" s="47">
        <v>59259.328399999999</v>
      </c>
      <c r="D22" s="45">
        <v>1.8E-3</v>
      </c>
      <c r="E22">
        <f t="shared" ref="E22:E27" si="0">+(C22-C$7)/C$8</f>
        <v>7007.6799583254342</v>
      </c>
      <c r="F22">
        <f t="shared" ref="F22:F27" si="1">ROUND(2*E22,0)/2</f>
        <v>7007.5</v>
      </c>
      <c r="G22">
        <f t="shared" ref="G22:G27" si="2">+C22-(C$7+F22*C$8)</f>
        <v>7.6000000000931323E-2</v>
      </c>
      <c r="K22">
        <f t="shared" ref="K22:K27" si="3">+G22</f>
        <v>7.6000000000931323E-2</v>
      </c>
      <c r="O22">
        <f t="shared" ref="O22:O27" ca="1" si="4">+C$11+C$12*$F22</f>
        <v>7.7393210922485134E-2</v>
      </c>
      <c r="Q22" s="43">
        <f t="shared" ref="Q22:Q27" si="5">+C22-15018.5</f>
        <v>44240.828399999999</v>
      </c>
    </row>
    <row r="23" spans="1:21" x14ac:dyDescent="0.2">
      <c r="A23" s="45" t="s">
        <v>47</v>
      </c>
      <c r="B23" s="46" t="s">
        <v>48</v>
      </c>
      <c r="C23" s="47">
        <v>59259.540800000002</v>
      </c>
      <c r="D23" s="45">
        <v>8.0000000000000004E-4</v>
      </c>
      <c r="E23">
        <f t="shared" si="0"/>
        <v>7008.1828944875961</v>
      </c>
      <c r="F23">
        <f t="shared" si="1"/>
        <v>7008</v>
      </c>
      <c r="G23">
        <f t="shared" si="2"/>
        <v>7.7239999998710118E-2</v>
      </c>
      <c r="K23">
        <f t="shared" si="3"/>
        <v>7.7239999998710118E-2</v>
      </c>
      <c r="O23">
        <f t="shared" ca="1" si="4"/>
        <v>7.7398816391127917E-2</v>
      </c>
      <c r="Q23" s="43">
        <f t="shared" si="5"/>
        <v>44241.040800000002</v>
      </c>
    </row>
    <row r="24" spans="1:21" x14ac:dyDescent="0.2">
      <c r="A24" s="45" t="s">
        <v>47</v>
      </c>
      <c r="B24" s="46" t="s">
        <v>48</v>
      </c>
      <c r="C24" s="47">
        <v>59260.3848</v>
      </c>
      <c r="D24" s="45">
        <v>6.9999999999999999E-4</v>
      </c>
      <c r="E24">
        <f t="shared" si="0"/>
        <v>7010.1813790490596</v>
      </c>
      <c r="F24">
        <f t="shared" si="1"/>
        <v>7010</v>
      </c>
      <c r="G24">
        <f t="shared" si="2"/>
        <v>7.6600000000325963E-2</v>
      </c>
      <c r="K24">
        <f t="shared" si="3"/>
        <v>7.6600000000325963E-2</v>
      </c>
      <c r="O24">
        <f t="shared" ca="1" si="4"/>
        <v>7.7421238265699063E-2</v>
      </c>
      <c r="Q24" s="43">
        <f t="shared" si="5"/>
        <v>44241.8848</v>
      </c>
    </row>
    <row r="25" spans="1:21" x14ac:dyDescent="0.2">
      <c r="A25" s="45" t="s">
        <v>47</v>
      </c>
      <c r="B25" s="46" t="s">
        <v>48</v>
      </c>
      <c r="C25" s="47">
        <v>59260.5985</v>
      </c>
      <c r="D25" s="45">
        <v>2E-3</v>
      </c>
      <c r="E25">
        <f t="shared" si="0"/>
        <v>7010.6873934457262</v>
      </c>
      <c r="F25">
        <f t="shared" si="1"/>
        <v>7010.5</v>
      </c>
      <c r="G25">
        <f t="shared" si="2"/>
        <v>7.9140000001643784E-2</v>
      </c>
      <c r="K25">
        <f t="shared" si="3"/>
        <v>7.9140000001643784E-2</v>
      </c>
      <c r="O25">
        <f t="shared" ca="1" si="4"/>
        <v>7.7426843734341846E-2</v>
      </c>
      <c r="Q25" s="43">
        <f t="shared" si="5"/>
        <v>44242.0985</v>
      </c>
    </row>
    <row r="26" spans="1:21" x14ac:dyDescent="0.2">
      <c r="A26" s="45" t="s">
        <v>47</v>
      </c>
      <c r="B26" s="46" t="s">
        <v>48</v>
      </c>
      <c r="C26" s="47">
        <v>59274.320800000001</v>
      </c>
      <c r="D26" s="45">
        <v>1.5E-3</v>
      </c>
      <c r="E26">
        <f t="shared" si="0"/>
        <v>7043.1800530403498</v>
      </c>
      <c r="F26">
        <f t="shared" si="1"/>
        <v>7043</v>
      </c>
      <c r="G26">
        <f t="shared" si="2"/>
        <v>7.6039999999920838E-2</v>
      </c>
      <c r="K26">
        <f t="shared" si="3"/>
        <v>7.6039999999920838E-2</v>
      </c>
      <c r="O26">
        <f t="shared" ca="1" si="4"/>
        <v>7.7791199196122984E-2</v>
      </c>
      <c r="Q26" s="43">
        <f t="shared" si="5"/>
        <v>44255.820800000001</v>
      </c>
    </row>
    <row r="27" spans="1:21" x14ac:dyDescent="0.2">
      <c r="A27" s="45" t="s">
        <v>47</v>
      </c>
      <c r="B27" s="46" t="s">
        <v>48</v>
      </c>
      <c r="C27" s="47">
        <v>59274.529799999997</v>
      </c>
      <c r="D27" s="45">
        <v>1.6000000000000001E-3</v>
      </c>
      <c r="E27">
        <f t="shared" si="0"/>
        <v>7043.6749384352997</v>
      </c>
      <c r="F27">
        <f t="shared" si="1"/>
        <v>7043.5</v>
      </c>
      <c r="G27">
        <f t="shared" si="2"/>
        <v>7.3879999996279366E-2</v>
      </c>
      <c r="K27">
        <f t="shared" si="3"/>
        <v>7.3879999996279366E-2</v>
      </c>
      <c r="O27">
        <f t="shared" ca="1" si="4"/>
        <v>7.7796804664765781E-2</v>
      </c>
      <c r="Q27" s="43">
        <f t="shared" si="5"/>
        <v>44256.029799999997</v>
      </c>
    </row>
    <row r="28" spans="1:21" x14ac:dyDescent="0.2">
      <c r="A28" s="48" t="s">
        <v>49</v>
      </c>
      <c r="B28" s="49" t="s">
        <v>50</v>
      </c>
      <c r="C28" s="50">
        <v>59945.19700000016</v>
      </c>
      <c r="D28" s="8"/>
      <c r="E28">
        <f t="shared" ref="E28:E30" si="6">+(C28-C$7)/C$8</f>
        <v>8631.7294942227672</v>
      </c>
      <c r="F28">
        <f t="shared" ref="F28:F30" si="7">ROUND(2*E28,0)/2</f>
        <v>8631.5</v>
      </c>
      <c r="G28">
        <f t="shared" ref="G28:G30" si="8">+C28-(C$7+F28*C$8)</f>
        <v>9.6920000156387687E-2</v>
      </c>
      <c r="K28">
        <f t="shared" ref="K28:K30" si="9">+G28</f>
        <v>9.6920000156387687E-2</v>
      </c>
      <c r="O28">
        <f t="shared" ref="O28:O30" ca="1" si="10">+C$11+C$12*$F28</f>
        <v>9.5599773074256669E-2</v>
      </c>
      <c r="Q28" s="43">
        <f t="shared" ref="Q28:Q30" si="11">+C28-15018.5</f>
        <v>44926.69700000016</v>
      </c>
    </row>
    <row r="29" spans="1:21" x14ac:dyDescent="0.2">
      <c r="A29" s="48" t="s">
        <v>49</v>
      </c>
      <c r="B29" s="49" t="s">
        <v>50</v>
      </c>
      <c r="C29" s="50">
        <v>59945.197399999946</v>
      </c>
      <c r="D29" s="8"/>
      <c r="E29">
        <f t="shared" si="6"/>
        <v>8631.7304413713427</v>
      </c>
      <c r="F29">
        <f t="shared" si="7"/>
        <v>8631.5</v>
      </c>
      <c r="G29">
        <f t="shared" si="8"/>
        <v>9.7319999942556024E-2</v>
      </c>
      <c r="K29">
        <f t="shared" si="9"/>
        <v>9.7319999942556024E-2</v>
      </c>
      <c r="O29">
        <f t="shared" ca="1" si="10"/>
        <v>9.5599773074256669E-2</v>
      </c>
      <c r="Q29" s="43">
        <f t="shared" si="11"/>
        <v>44926.697399999946</v>
      </c>
    </row>
    <row r="30" spans="1:21" x14ac:dyDescent="0.2">
      <c r="A30" s="48" t="s">
        <v>49</v>
      </c>
      <c r="B30" s="49" t="s">
        <v>50</v>
      </c>
      <c r="C30" s="50">
        <v>59945.197800000198</v>
      </c>
      <c r="D30" s="8"/>
      <c r="E30">
        <f t="shared" si="6"/>
        <v>8631.7313885210206</v>
      </c>
      <c r="F30">
        <f t="shared" si="7"/>
        <v>8631.5</v>
      </c>
      <c r="G30">
        <f t="shared" si="8"/>
        <v>9.7720000194385648E-2</v>
      </c>
      <c r="K30">
        <f t="shared" si="9"/>
        <v>9.7720000194385648E-2</v>
      </c>
      <c r="O30">
        <f t="shared" ca="1" si="10"/>
        <v>9.5599773074256669E-2</v>
      </c>
      <c r="Q30" s="43">
        <f t="shared" si="11"/>
        <v>44926.697800000198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2023-08-22T08:12:35Z</dcterms:modified>
</cp:coreProperties>
</file>