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9556E5AB-E654-40CC-A4EB-069145A443B4}" xr6:coauthVersionLast="47" xr6:coauthVersionMax="47" xr10:uidLastSave="{00000000-0000-0000-0000-000000000000}"/>
  <bookViews>
    <workbookView xWindow="12930" yWindow="1005" windowWidth="12585" windowHeight="142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4" i="1" l="1"/>
  <c r="O23" i="1"/>
  <c r="O27" i="1"/>
  <c r="O22" i="1"/>
  <c r="O26" i="1"/>
  <c r="O25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<sst xmlns="http://schemas.openxmlformats.org/spreadsheetml/2006/main" count="61" uniqueCount="49">
  <si>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</si>
  <si>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</si>
  <si>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</si>
  <si>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</si>
  <si>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</si>
  <si>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</si>
  <si>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</si>
  <si>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</si>
  <si>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</si>
  <si>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</si>
  <si>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</si>
  <si>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</si>
  <si>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</si>
  <si>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</si>
  <si>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</si>
  <si>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</si>
  <si>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</si>
  <si>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</si>
  <si>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</si>
  <si>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</si>
  <si>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</si>
  <si>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</si>
  <si>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</si>
  <si>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</si>
  <si>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</si>
  <si>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</si>
  <si>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</si>
  <si>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</si>
  <si>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</si>
  <si>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</si>
  <si>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</si>
  <si>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</si>
  <si>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</si>
  <si>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</si>
  <si>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</si>
  <si>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</si>
  <si>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</si>
  <si>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</si>
  <si>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</si>
  <si>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</si>
  <si>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</si>
  <si>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</si>
  <si>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</si>
  <si>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</si>
  <si>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V0472 UMa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</si>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</sst>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V472</a:t>
            </a:r>
            <a:r>
              <a:rPr lang="en-AU" baseline="0"/>
              <a:t> UMa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7530.5</c:v>
                </c:pt>
                <c:pt idx="2">
                  <c:v>7531</c:v>
                </c:pt>
                <c:pt idx="3">
                  <c:v>7531.5</c:v>
                </c:pt>
                <c:pt idx="4">
                  <c:v>7582</c:v>
                </c:pt>
                <c:pt idx="5">
                  <c:v>7594</c:v>
                </c:pt>
                <c:pt idx="6">
                  <c:v>7594.5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7530.5</c:v>
                </c:pt>
                <c:pt idx="2">
                  <c:v>7531</c:v>
                </c:pt>
                <c:pt idx="3">
                  <c:v>7531.5</c:v>
                </c:pt>
                <c:pt idx="4">
                  <c:v>7582</c:v>
                </c:pt>
                <c:pt idx="5">
                  <c:v>7594</c:v>
                </c:pt>
                <c:pt idx="6">
                  <c:v>7594.5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7530.5</c:v>
                </c:pt>
                <c:pt idx="2">
                  <c:v>7531</c:v>
                </c:pt>
                <c:pt idx="3">
                  <c:v>7531.5</c:v>
                </c:pt>
                <c:pt idx="4">
                  <c:v>7582</c:v>
                </c:pt>
                <c:pt idx="5">
                  <c:v>7594</c:v>
                </c:pt>
                <c:pt idx="6">
                  <c:v>7594.5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7530.5</c:v>
                </c:pt>
                <c:pt idx="2">
                  <c:v>7531</c:v>
                </c:pt>
                <c:pt idx="3">
                  <c:v>7531.5</c:v>
                </c:pt>
                <c:pt idx="4">
                  <c:v>7582</c:v>
                </c:pt>
                <c:pt idx="5">
                  <c:v>7594</c:v>
                </c:pt>
                <c:pt idx="6">
                  <c:v>7594.5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-1.9761350005865097E-2</c:v>
                </c:pt>
                <c:pt idx="2">
                  <c:v>-1.6951700003119186E-2</c:v>
                </c:pt>
                <c:pt idx="3">
                  <c:v>-1.484205000451766E-2</c:v>
                </c:pt>
                <c:pt idx="4">
                  <c:v>-1.5367400003015064E-2</c:v>
                </c:pt>
                <c:pt idx="5">
                  <c:v>-1.4435800003411714E-2</c:v>
                </c:pt>
                <c:pt idx="6">
                  <c:v>-1.8326150006032549E-2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7530.5</c:v>
                </c:pt>
                <c:pt idx="2">
                  <c:v>7531</c:v>
                </c:pt>
                <c:pt idx="3">
                  <c:v>7531.5</c:v>
                </c:pt>
                <c:pt idx="4">
                  <c:v>7582</c:v>
                </c:pt>
                <c:pt idx="5">
                  <c:v>7594</c:v>
                </c:pt>
                <c:pt idx="6">
                  <c:v>7594.5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7530.5</c:v>
                </c:pt>
                <c:pt idx="2">
                  <c:v>7531</c:v>
                </c:pt>
                <c:pt idx="3">
                  <c:v>7531.5</c:v>
                </c:pt>
                <c:pt idx="4">
                  <c:v>7582</c:v>
                </c:pt>
                <c:pt idx="5">
                  <c:v>7594</c:v>
                </c:pt>
                <c:pt idx="6">
                  <c:v>7594.5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1.2999999999999999E-3</c:v>
                  </c:pt>
                  <c:pt idx="2">
                    <c:v>1.1000000000000001E-3</c:v>
                  </c:pt>
                  <c:pt idx="3">
                    <c:v>2E-3</c:v>
                  </c:pt>
                  <c:pt idx="4">
                    <c:v>1.8E-3</c:v>
                  </c:pt>
                  <c:pt idx="5">
                    <c:v>1.8E-3</c:v>
                  </c:pt>
                  <c:pt idx="6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7530.5</c:v>
                </c:pt>
                <c:pt idx="2">
                  <c:v>7531</c:v>
                </c:pt>
                <c:pt idx="3">
                  <c:v>7531.5</c:v>
                </c:pt>
                <c:pt idx="4">
                  <c:v>7582</c:v>
                </c:pt>
                <c:pt idx="5">
                  <c:v>7594</c:v>
                </c:pt>
                <c:pt idx="6">
                  <c:v>7594.5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7530.5</c:v>
                </c:pt>
                <c:pt idx="2">
                  <c:v>7531</c:v>
                </c:pt>
                <c:pt idx="3">
                  <c:v>7531.5</c:v>
                </c:pt>
                <c:pt idx="4">
                  <c:v>7582</c:v>
                </c:pt>
                <c:pt idx="5">
                  <c:v>7594</c:v>
                </c:pt>
                <c:pt idx="6">
                  <c:v>7594.5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-1.4060183392618567E-5</c:v>
                </c:pt>
                <c:pt idx="1">
                  <c:v>-1.6545690005677814E-2</c:v>
                </c:pt>
                <c:pt idx="2">
                  <c:v>-1.6546787650576711E-2</c:v>
                </c:pt>
                <c:pt idx="3">
                  <c:v>-1.6547885295475608E-2</c:v>
                </c:pt>
                <c:pt idx="4">
                  <c:v>-1.6658747430264187E-2</c:v>
                </c:pt>
                <c:pt idx="5">
                  <c:v>-1.6685090907837714E-2</c:v>
                </c:pt>
                <c:pt idx="6">
                  <c:v>-1.6686188552736611E-2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7530.5</c:v>
                </c:pt>
                <c:pt idx="2">
                  <c:v>7531</c:v>
                </c:pt>
                <c:pt idx="3">
                  <c:v>7531.5</c:v>
                </c:pt>
                <c:pt idx="4">
                  <c:v>7582</c:v>
                </c:pt>
                <c:pt idx="5">
                  <c:v>7594</c:v>
                </c:pt>
                <c:pt idx="6">
                  <c:v>7594.5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8" sqref="C8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56757.869700000003</v>
      </c>
      <c r="D7" s="29" t="s">
        <v>46</v>
      </c>
    </row>
    <row r="8" spans="1:15" x14ac:dyDescent="0.2">
      <c r="A8" t="s">
        <v>3</v>
      </c>
      <c r="C8" s="8">
        <v>0.3321807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-1.4060183392618567E-5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-2.1952897977936653E-6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59280.433250709095</v>
      </c>
      <c r="E15" s="14" t="s">
        <v>30</v>
      </c>
      <c r="F15" s="33">
        <f ca="1">NOW()+15018.5+$C$5/24</f>
        <v>59969.782643171297</v>
      </c>
    </row>
    <row r="16" spans="1:15" x14ac:dyDescent="0.2">
      <c r="A16" s="16" t="s">
        <v>4</v>
      </c>
      <c r="B16" s="10"/>
      <c r="C16" s="17">
        <f ca="1">+C8+C12</f>
        <v>0.33217850471020222</v>
      </c>
      <c r="E16" s="14" t="s">
        <v>35</v>
      </c>
      <c r="F16" s="15">
        <f ca="1">ROUND(2*(F15-$C$7)/$C$8,0)/2+F14</f>
        <v>9670</v>
      </c>
    </row>
    <row r="17" spans="1:21" ht="13.5" thickBot="1" x14ac:dyDescent="0.25">
      <c r="A17" s="14" t="s">
        <v>27</v>
      </c>
      <c r="B17" s="10"/>
      <c r="C17" s="10">
        <f>COUNT(C21:C2191)</f>
        <v>7</v>
      </c>
      <c r="E17" s="14" t="s">
        <v>36</v>
      </c>
      <c r="F17" s="23">
        <f ca="1">ROUND(2*(F15-$C$15)/$C$16,0)/2+F14</f>
        <v>2076</v>
      </c>
    </row>
    <row r="18" spans="1:21" ht="14.25" thickTop="1" thickBot="1" x14ac:dyDescent="0.25">
      <c r="A18" s="16" t="s">
        <v>5</v>
      </c>
      <c r="B18" s="10"/>
      <c r="C18" s="19">
        <f ca="1">+C15</f>
        <v>59280.433250709095</v>
      </c>
      <c r="D18" s="20">
        <f ca="1">+C16</f>
        <v>0.33217850471020222</v>
      </c>
      <c r="E18" s="14" t="s">
        <v>31</v>
      </c>
      <c r="F18" s="18">
        <f ca="1">+$C$15+$C$16*F17-15018.5-$C$5/24</f>
        <v>44951.93165982081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56757.869700000003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-1.4060183392618567E-5</v>
      </c>
      <c r="Q21" s="43">
        <f>+C21-15018.5</f>
        <v>41739.369700000003</v>
      </c>
    </row>
    <row r="22" spans="1:21" x14ac:dyDescent="0.2">
      <c r="A22" s="45" t="s">
        <v>47</v>
      </c>
      <c r="B22" s="46" t="s">
        <v>48</v>
      </c>
      <c r="C22" s="47">
        <v>59259.3367</v>
      </c>
      <c r="D22" s="45">
        <v>1.2999999999999999E-3</v>
      </c>
      <c r="E22">
        <f t="shared" ref="E22:E27" si="0">+(C22-C$7)/C$8</f>
        <v>7530.4405102403507</v>
      </c>
      <c r="F22">
        <f t="shared" ref="F22:F27" si="1">ROUND(2*E22,0)/2</f>
        <v>7530.5</v>
      </c>
      <c r="G22">
        <f t="shared" ref="G22:G27" si="2">+C22-(C$7+F22*C$8)</f>
        <v>-1.9761350005865097E-2</v>
      </c>
      <c r="K22">
        <f t="shared" ref="K22:K27" si="3">+G22</f>
        <v>-1.9761350005865097E-2</v>
      </c>
      <c r="O22">
        <f t="shared" ref="O22:O27" ca="1" si="4">+C$11+C$12*$F22</f>
        <v>-1.6545690005677814E-2</v>
      </c>
      <c r="Q22" s="43">
        <f t="shared" ref="Q22:Q27" si="5">+C22-15018.5</f>
        <v>44240.8367</v>
      </c>
    </row>
    <row r="23" spans="1:21" x14ac:dyDescent="0.2">
      <c r="A23" s="45" t="s">
        <v>47</v>
      </c>
      <c r="B23" s="46" t="s">
        <v>48</v>
      </c>
      <c r="C23" s="47">
        <v>59259.505599999997</v>
      </c>
      <c r="D23" s="45">
        <v>1.1000000000000001E-3</v>
      </c>
      <c r="E23">
        <f t="shared" si="0"/>
        <v>7530.9489684379432</v>
      </c>
      <c r="F23">
        <f t="shared" si="1"/>
        <v>7531</v>
      </c>
      <c r="G23">
        <f t="shared" si="2"/>
        <v>-1.6951700003119186E-2</v>
      </c>
      <c r="K23">
        <f t="shared" si="3"/>
        <v>-1.6951700003119186E-2</v>
      </c>
      <c r="O23">
        <f t="shared" ca="1" si="4"/>
        <v>-1.6546787650576711E-2</v>
      </c>
      <c r="Q23" s="43">
        <f t="shared" si="5"/>
        <v>44241.005599999997</v>
      </c>
    </row>
    <row r="24" spans="1:21" x14ac:dyDescent="0.2">
      <c r="A24" s="45" t="s">
        <v>47</v>
      </c>
      <c r="B24" s="46" t="s">
        <v>48</v>
      </c>
      <c r="C24" s="47">
        <v>59259.673799999997</v>
      </c>
      <c r="D24" s="45">
        <v>2E-3</v>
      </c>
      <c r="E24">
        <f t="shared" si="0"/>
        <v>7531.4553193487582</v>
      </c>
      <c r="F24">
        <f t="shared" si="1"/>
        <v>7531.5</v>
      </c>
      <c r="G24">
        <f t="shared" si="2"/>
        <v>-1.484205000451766E-2</v>
      </c>
      <c r="K24">
        <f t="shared" si="3"/>
        <v>-1.484205000451766E-2</v>
      </c>
      <c r="O24">
        <f t="shared" ca="1" si="4"/>
        <v>-1.6547885295475608E-2</v>
      </c>
      <c r="Q24" s="43">
        <f t="shared" si="5"/>
        <v>44241.173799999997</v>
      </c>
    </row>
    <row r="25" spans="1:21" x14ac:dyDescent="0.2">
      <c r="A25" s="45" t="s">
        <v>47</v>
      </c>
      <c r="B25" s="46" t="s">
        <v>48</v>
      </c>
      <c r="C25" s="47">
        <v>59276.448400000001</v>
      </c>
      <c r="D25" s="45">
        <v>1.8E-3</v>
      </c>
      <c r="E25">
        <f t="shared" si="0"/>
        <v>7581.9537378300374</v>
      </c>
      <c r="F25">
        <f t="shared" si="1"/>
        <v>7582</v>
      </c>
      <c r="G25">
        <f t="shared" si="2"/>
        <v>-1.5367400003015064E-2</v>
      </c>
      <c r="K25">
        <f t="shared" si="3"/>
        <v>-1.5367400003015064E-2</v>
      </c>
      <c r="O25">
        <f t="shared" ca="1" si="4"/>
        <v>-1.6658747430264187E-2</v>
      </c>
      <c r="Q25" s="43">
        <f t="shared" si="5"/>
        <v>44257.948400000001</v>
      </c>
    </row>
    <row r="26" spans="1:21" x14ac:dyDescent="0.2">
      <c r="A26" s="45" t="s">
        <v>47</v>
      </c>
      <c r="B26" s="46" t="s">
        <v>48</v>
      </c>
      <c r="C26" s="47">
        <v>59280.4355</v>
      </c>
      <c r="D26" s="45">
        <v>1.8E-3</v>
      </c>
      <c r="E26">
        <f t="shared" si="0"/>
        <v>7593.9565423277054</v>
      </c>
      <c r="F26">
        <f t="shared" si="1"/>
        <v>7594</v>
      </c>
      <c r="G26">
        <f t="shared" si="2"/>
        <v>-1.4435800003411714E-2</v>
      </c>
      <c r="K26">
        <f t="shared" si="3"/>
        <v>-1.4435800003411714E-2</v>
      </c>
      <c r="O26">
        <f t="shared" ca="1" si="4"/>
        <v>-1.6685090907837714E-2</v>
      </c>
      <c r="Q26" s="43">
        <f t="shared" si="5"/>
        <v>44261.9355</v>
      </c>
    </row>
    <row r="27" spans="1:21" x14ac:dyDescent="0.2">
      <c r="A27" s="45" t="s">
        <v>47</v>
      </c>
      <c r="B27" s="46" t="s">
        <v>48</v>
      </c>
      <c r="C27" s="47">
        <v>59280.597699999998</v>
      </c>
      <c r="D27" s="45">
        <v>1.6999999999999999E-3</v>
      </c>
      <c r="E27">
        <f t="shared" si="0"/>
        <v>7594.4448307803423</v>
      </c>
      <c r="F27">
        <f t="shared" si="1"/>
        <v>7594.5</v>
      </c>
      <c r="G27">
        <f t="shared" si="2"/>
        <v>-1.8326150006032549E-2</v>
      </c>
      <c r="K27">
        <f t="shared" si="3"/>
        <v>-1.8326150006032549E-2</v>
      </c>
      <c r="O27">
        <f t="shared" ca="1" si="4"/>
        <v>-1.6686188552736611E-2</v>
      </c>
      <c r="Q27" s="43">
        <f t="shared" si="5"/>
        <v>44262.097699999998</v>
      </c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2023-01-25T05:47:00Z</dcterms:modified>
</cp:coreProperties>
</file>