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8A563A1-B68D-4BBB-B2F2-4A70280EA424}" xr6:coauthVersionLast="47" xr6:coauthVersionMax="47" xr10:uidLastSave="{00000000-0000-0000-0000-000000000000}"/>
  <bookViews>
    <workbookView xWindow="13980" yWindow="975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/>
  <c r="G31" i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22" i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8" i="1" l="1"/>
  <c r="S28" i="1" s="1"/>
  <c r="O27" i="1"/>
  <c r="S27" i="1" s="1"/>
  <c r="O35" i="1"/>
  <c r="S35" i="1" s="1"/>
  <c r="O26" i="1"/>
  <c r="S26" i="1" s="1"/>
  <c r="O34" i="1"/>
  <c r="S34" i="1" s="1"/>
  <c r="O29" i="1"/>
  <c r="S29" i="1" s="1"/>
  <c r="O25" i="1"/>
  <c r="S25" i="1" s="1"/>
  <c r="O33" i="1"/>
  <c r="S33" i="1" s="1"/>
  <c r="O24" i="1"/>
  <c r="S24" i="1" s="1"/>
  <c r="O32" i="1"/>
  <c r="S32" i="1" s="1"/>
  <c r="O31" i="1"/>
  <c r="S31" i="1" s="1"/>
  <c r="O30" i="1"/>
  <c r="S30" i="1" s="1"/>
  <c r="C16" i="1"/>
  <c r="D18" i="1" s="1"/>
  <c r="C15" i="1"/>
  <c r="O22" i="1"/>
  <c r="S22" i="1" s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<sst xmlns="http://schemas.openxmlformats.org/spreadsheetml/2006/main" count="80" uniqueCount="54">
  <si>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</si>
  <si>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</si>
  <si>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</si>
  <si>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</si>
  <si>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</si>
  <si>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</si>
  <si>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</si>
  <si>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</si>
  <si>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</si>
  <si>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</si>
  <si>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</si>
  <si>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</si>
  <si>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</si>
  <si>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</si>
  <si>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</si>
  <si>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</si>
  <si>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</si>
  <si>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</si>
  <si>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</si>
  <si>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</si>
  <si>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</si>
  <si>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</si>
  <si>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</si>
  <si>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</si>
  <si>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</si>
  <si>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</si>
  <si>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</si>
  <si>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</si>
  <si>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</si>
  <si>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</si>
  <si>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</si>
  <si>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</si>
  <si>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</si>
  <si>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</si>
  <si>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</si>
  <si>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</si>
  <si>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</si>
  <si>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</si>
  <si>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</si>
  <si>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</si>
  <si>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</si>
  <si>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</si>
  <si>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G4968-0751</t>
  </si>
  <si>
    <t>G4968-0751_Vir.xls</t>
  </si>
  <si>
    <t>EW</t>
  </si>
  <si>
    <t>Vir</t>
  </si>
  <si>
    <t>VSX</t>
  </si>
  <si>
    <t>IBVS 5992</t>
  </si>
  <si>
    <t>II</t>
  </si>
  <si>
    <t>IBVS 6029</t>
  </si>
  <si>
    <t>JAAVSO, 50, 255</t>
  </si>
  <si>
    <t>I</t>
  </si>
  <si>
    <t>V0715 Vir / GSC 4968-0751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</si>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</sst>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4968-0751 -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3-4940-A4E7-CF1F20B9D8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-3.5107498188153841E-3</c:v>
                </c:pt>
                <c:pt idx="2">
                  <c:v>-2.706249819311779E-3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3-4940-A4E7-CF1F20B9D8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-1.8111249810317531E-2</c:v>
                </c:pt>
                <c:pt idx="4">
                  <c:v>-1.5511249810515437E-2</c:v>
                </c:pt>
                <c:pt idx="5">
                  <c:v>-1.511124981334433E-2</c:v>
                </c:pt>
                <c:pt idx="6">
                  <c:v>-1.8991749813721981E-2</c:v>
                </c:pt>
                <c:pt idx="7">
                  <c:v>-1.7691749810182955E-2</c:v>
                </c:pt>
                <c:pt idx="8">
                  <c:v>-1.7291749813011847E-2</c:v>
                </c:pt>
                <c:pt idx="9">
                  <c:v>-1.7963999816856813E-2</c:v>
                </c:pt>
                <c:pt idx="10">
                  <c:v>-1.7963999816856813E-2</c:v>
                </c:pt>
                <c:pt idx="11">
                  <c:v>-1.6063999813923147E-2</c:v>
                </c:pt>
                <c:pt idx="12">
                  <c:v>-1.7322999810858164E-2</c:v>
                </c:pt>
                <c:pt idx="13">
                  <c:v>-1.7222999813384376E-2</c:v>
                </c:pt>
                <c:pt idx="14">
                  <c:v>-1.7122999815910589E-2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3-4940-A4E7-CF1F20B9D8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3-4940-A4E7-CF1F20B9D8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53-4940-A4E7-CF1F20B9D8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53-4940-A4E7-CF1F20B9D8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53-4940-A4E7-CF1F20B9D8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2.9181077613882958E-3</c:v>
                </c:pt>
                <c:pt idx="1">
                  <c:v>-5.1462892418153491E-3</c:v>
                </c:pt>
                <c:pt idx="2">
                  <c:v>-6.3237907837508829E-3</c:v>
                </c:pt>
                <c:pt idx="3">
                  <c:v>-1.6969554506393845E-2</c:v>
                </c:pt>
                <c:pt idx="4">
                  <c:v>-1.6969554506393845E-2</c:v>
                </c:pt>
                <c:pt idx="5">
                  <c:v>-1.6969554506393845E-2</c:v>
                </c:pt>
                <c:pt idx="6">
                  <c:v>-1.7007538427101444E-2</c:v>
                </c:pt>
                <c:pt idx="7">
                  <c:v>-1.7007538427101444E-2</c:v>
                </c:pt>
                <c:pt idx="8">
                  <c:v>-1.7007538427101444E-2</c:v>
                </c:pt>
                <c:pt idx="9">
                  <c:v>-1.7014211278036564E-2</c:v>
                </c:pt>
                <c:pt idx="10">
                  <c:v>-1.7014211278036564E-2</c:v>
                </c:pt>
                <c:pt idx="11">
                  <c:v>-1.7014211278036564E-2</c:v>
                </c:pt>
                <c:pt idx="12">
                  <c:v>-1.7020370832745903E-2</c:v>
                </c:pt>
                <c:pt idx="13">
                  <c:v>-1.7020370832745903E-2</c:v>
                </c:pt>
                <c:pt idx="14">
                  <c:v>-1.7020370832745903E-2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53-4940-A4E7-CF1F20B9D8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53-4940-A4E7-CF1F20B9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9752"/>
        <c:axId val="1"/>
      </c:scatterChart>
      <c:valAx>
        <c:axId val="84687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55EE69-E925-EC9A-60A2-015EEC204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8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53112.668639999814</v>
      </c>
      <c r="D7" s="29" t="s">
        <v>46</v>
      </c>
    </row>
    <row r="8" spans="1:7" x14ac:dyDescent="0.2">
      <c r="A8" t="s">
        <v>3</v>
      </c>
      <c r="C8" s="7">
        <v>0.32082650000000001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2.9181077613882958E-3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-1.0265924515566985E-6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59970.556113773149</v>
      </c>
    </row>
    <row r="15" spans="1:7" x14ac:dyDescent="0.2">
      <c r="A15" s="11" t="s">
        <v>17</v>
      </c>
      <c r="B15" s="9"/>
      <c r="C15" s="12">
        <f ca="1">(C7+C11)+(C8+C12)*INT(MAX(F21:F3533))</f>
        <v>59343.743902628979</v>
      </c>
      <c r="D15" s="13" t="s">
        <v>38</v>
      </c>
      <c r="E15" s="14">
        <f ca="1">ROUND(2*(E14-$C$7)/$C$8,0)/2+E13</f>
        <v>21376.5</v>
      </c>
    </row>
    <row r="16" spans="1:7" x14ac:dyDescent="0.2">
      <c r="A16" s="15" t="s">
        <v>4</v>
      </c>
      <c r="B16" s="9"/>
      <c r="C16" s="16">
        <f ca="1">+C8+C12</f>
        <v>0.32082547340754847</v>
      </c>
      <c r="D16" s="13" t="s">
        <v>39</v>
      </c>
      <c r="E16" s="23">
        <f ca="1">ROUND(2*(E14-$C$15)/$C$16,0)/2+E13</f>
        <v>1954.5</v>
      </c>
    </row>
    <row r="17" spans="1:19" ht="13.5" thickBot="1" x14ac:dyDescent="0.25">
      <c r="A17" s="13" t="s">
        <v>29</v>
      </c>
      <c r="B17" s="9"/>
      <c r="C17" s="9">
        <f>COUNT(C21:C2191)</f>
        <v>15</v>
      </c>
      <c r="D17" s="13" t="s">
        <v>33</v>
      </c>
      <c r="E17" s="17">
        <f ca="1">+$C$15+$C$16*E16-15018.5-$C$9/24</f>
        <v>44952.693123737372</v>
      </c>
    </row>
    <row r="18" spans="1:19" ht="14.25" thickTop="1" thickBot="1" x14ac:dyDescent="0.25">
      <c r="A18" s="15" t="s">
        <v>5</v>
      </c>
      <c r="B18" s="9"/>
      <c r="C18" s="18">
        <f ca="1">+C15</f>
        <v>59343.743902628979</v>
      </c>
      <c r="D18" s="19">
        <f ca="1">+C16</f>
        <v>0.32082547340754847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1.6582402862061209E-3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53112.668639999814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2.9181077613882958E-3</v>
      </c>
      <c r="Q21" s="1">
        <f>+C21-15018.5</f>
        <v>38094.168639999814</v>
      </c>
      <c r="S21">
        <f ca="1">+(O21-G21)^2</f>
        <v>8.5153529070746119E-6</v>
      </c>
    </row>
    <row r="22" spans="1:19" ht="12" customHeight="1" x14ac:dyDescent="0.2">
      <c r="A22" s="32" t="s">
        <v>47</v>
      </c>
      <c r="B22" s="33" t="s">
        <v>48</v>
      </c>
      <c r="C22" s="32">
        <v>55632.917699999998</v>
      </c>
      <c r="D22" s="32">
        <v>2.9999999999999997E-4</v>
      </c>
      <c r="E22">
        <f>+(C22-C$7)/C$8</f>
        <v>7855.4890571701017</v>
      </c>
      <c r="F22">
        <f>ROUND(2*E22,0)/2</f>
        <v>7855.5</v>
      </c>
      <c r="G22">
        <f>+C22-(C$7+F22*C$8)</f>
        <v>-3.5107498188153841E-3</v>
      </c>
      <c r="I22">
        <f>+G22</f>
        <v>-3.5107498188153841E-3</v>
      </c>
      <c r="O22">
        <f ca="1">+C$11+C$12*$F22</f>
        <v>-5.1462892418153491E-3</v>
      </c>
      <c r="Q22" s="1">
        <f>+C22-15018.5</f>
        <v>40614.417699999998</v>
      </c>
      <c r="S22">
        <f ca="1">+(O22-G22)^2</f>
        <v>2.6749892041870584E-6</v>
      </c>
    </row>
    <row r="23" spans="1:19" ht="12" customHeight="1" x14ac:dyDescent="0.2">
      <c r="A23" s="34" t="s">
        <v>49</v>
      </c>
      <c r="B23" s="35" t="s">
        <v>48</v>
      </c>
      <c r="C23" s="34">
        <v>56000.906499999997</v>
      </c>
      <c r="D23" s="34">
        <v>2.9999999999999997E-4</v>
      </c>
      <c r="E23">
        <f>+(C23-C$7)/C$8</f>
        <v>9002.4915647559756</v>
      </c>
      <c r="F23">
        <f>ROUND(2*E23,0)/2</f>
        <v>9002.5</v>
      </c>
      <c r="G23">
        <f>+C23-(C$7+F23*C$8)</f>
        <v>-2.706249819311779E-3</v>
      </c>
      <c r="I23">
        <f>+G23</f>
        <v>-2.706249819311779E-3</v>
      </c>
      <c r="O23">
        <f ca="1">+C$11+C$12*$F23</f>
        <v>-6.3237907837508829E-3</v>
      </c>
      <c r="Q23" s="1">
        <f>+C23-15018.5</f>
        <v>40982.406499999997</v>
      </c>
      <c r="S23">
        <f ca="1">+(O23-G23)^2</f>
        <v>1.3086602629395002E-5</v>
      </c>
    </row>
    <row r="24" spans="1:19" ht="12" customHeight="1" x14ac:dyDescent="0.2">
      <c r="A24" s="36" t="s">
        <v>50</v>
      </c>
      <c r="B24" s="37" t="s">
        <v>51</v>
      </c>
      <c r="C24" s="38">
        <v>59327.861900000004</v>
      </c>
      <c r="D24" s="36">
        <v>5.9999999999999995E-4</v>
      </c>
      <c r="E24">
        <f t="shared" ref="E24:E35" si="0">+(C24-C$7)/C$8</f>
        <v>19372.443548148887</v>
      </c>
      <c r="F24">
        <f t="shared" ref="F24:F35" si="1">ROUND(2*E24,0)/2</f>
        <v>19372.5</v>
      </c>
      <c r="G24">
        <f t="shared" ref="G24:G35" si="2">+C24-(C$7+F24*C$8)</f>
        <v>-1.8111249810317531E-2</v>
      </c>
      <c r="J24">
        <f>+G24</f>
        <v>-1.8111249810317531E-2</v>
      </c>
      <c r="O24">
        <f t="shared" ref="O24:O35" ca="1" si="3">+C$11+C$12*$F24</f>
        <v>-1.6969554506393845E-2</v>
      </c>
      <c r="Q24" s="1">
        <f t="shared" ref="Q24:Q35" si="4">+C24-15018.5</f>
        <v>44309.361900000004</v>
      </c>
      <c r="S24">
        <f t="shared" ref="S24:S35" ca="1" si="5">+(O24-G24)^2</f>
        <v>1.3034681670013988E-6</v>
      </c>
    </row>
    <row r="25" spans="1:19" ht="12" customHeight="1" x14ac:dyDescent="0.2">
      <c r="A25" s="36" t="s">
        <v>50</v>
      </c>
      <c r="B25" s="37" t="s">
        <v>51</v>
      </c>
      <c r="C25" s="38">
        <v>59327.864500000003</v>
      </c>
      <c r="D25" s="36">
        <v>1.2999999999999999E-3</v>
      </c>
      <c r="E25">
        <f t="shared" si="0"/>
        <v>19372.451652217598</v>
      </c>
      <c r="F25">
        <f t="shared" si="1"/>
        <v>19372.5</v>
      </c>
      <c r="G25">
        <f t="shared" si="2"/>
        <v>-1.5511249810515437E-2</v>
      </c>
      <c r="J25">
        <f>+G25</f>
        <v>-1.5511249810515437E-2</v>
      </c>
      <c r="O25">
        <f t="shared" ca="1" si="3"/>
        <v>-1.6969554506393845E-2</v>
      </c>
      <c r="Q25" s="1">
        <f t="shared" si="4"/>
        <v>44309.364500000003</v>
      </c>
      <c r="S25">
        <f t="shared" ca="1" si="5"/>
        <v>2.1266525860210145E-6</v>
      </c>
    </row>
    <row r="26" spans="1:19" ht="12" customHeight="1" x14ac:dyDescent="0.2">
      <c r="A26" s="36" t="s">
        <v>50</v>
      </c>
      <c r="B26" s="37" t="s">
        <v>51</v>
      </c>
      <c r="C26" s="38">
        <v>59327.8649</v>
      </c>
      <c r="D26" s="36">
        <v>1.2999999999999999E-3</v>
      </c>
      <c r="E26">
        <f t="shared" si="0"/>
        <v>19372.452898997388</v>
      </c>
      <c r="F26">
        <f t="shared" si="1"/>
        <v>19372.5</v>
      </c>
      <c r="G26">
        <f t="shared" si="2"/>
        <v>-1.511124981334433E-2</v>
      </c>
      <c r="J26">
        <f>+G26</f>
        <v>-1.511124981334433E-2</v>
      </c>
      <c r="O26">
        <f t="shared" ca="1" si="3"/>
        <v>-1.6969554506393845E-2</v>
      </c>
      <c r="Q26" s="1">
        <f t="shared" si="4"/>
        <v>44309.3649</v>
      </c>
      <c r="S26">
        <f t="shared" ca="1" si="5"/>
        <v>3.4532963322098531E-6</v>
      </c>
    </row>
    <row r="27" spans="1:19" ht="12" customHeight="1" x14ac:dyDescent="0.2">
      <c r="A27" s="36" t="s">
        <v>50</v>
      </c>
      <c r="B27" s="37" t="s">
        <v>51</v>
      </c>
      <c r="C27" s="38">
        <v>59339.731599999999</v>
      </c>
      <c r="D27" s="36">
        <v>6.9999999999999999E-4</v>
      </c>
      <c r="E27">
        <f t="shared" si="0"/>
        <v>19409.440803674835</v>
      </c>
      <c r="F27">
        <f t="shared" si="1"/>
        <v>19409.5</v>
      </c>
      <c r="G27">
        <f t="shared" si="2"/>
        <v>-1.8991749813721981E-2</v>
      </c>
      <c r="J27">
        <f>+G27</f>
        <v>-1.8991749813721981E-2</v>
      </c>
      <c r="O27">
        <f t="shared" ca="1" si="3"/>
        <v>-1.7007538427101444E-2</v>
      </c>
      <c r="Q27" s="1">
        <f t="shared" si="4"/>
        <v>44321.231599999999</v>
      </c>
      <c r="S27">
        <f t="shared" ca="1" si="5"/>
        <v>3.9370948267945953E-6</v>
      </c>
    </row>
    <row r="28" spans="1:19" ht="12" customHeight="1" x14ac:dyDescent="0.2">
      <c r="A28" s="36" t="s">
        <v>50</v>
      </c>
      <c r="B28" s="37" t="s">
        <v>51</v>
      </c>
      <c r="C28" s="38">
        <v>59339.732900000003</v>
      </c>
      <c r="D28" s="36">
        <v>6.9999999999999999E-4</v>
      </c>
      <c r="E28">
        <f t="shared" si="0"/>
        <v>19409.4448557092</v>
      </c>
      <c r="F28">
        <f t="shared" si="1"/>
        <v>19409.5</v>
      </c>
      <c r="G28">
        <f t="shared" si="2"/>
        <v>-1.7691749810182955E-2</v>
      </c>
      <c r="J28">
        <f>+G28</f>
        <v>-1.7691749810182955E-2</v>
      </c>
      <c r="O28">
        <f t="shared" ca="1" si="3"/>
        <v>-1.7007538427101444E-2</v>
      </c>
      <c r="Q28" s="1">
        <f t="shared" si="4"/>
        <v>44321.232900000003</v>
      </c>
      <c r="S28">
        <f t="shared" ca="1" si="5"/>
        <v>4.6814521673831487E-7</v>
      </c>
    </row>
    <row r="29" spans="1:19" ht="12" customHeight="1" x14ac:dyDescent="0.2">
      <c r="A29" s="36" t="s">
        <v>50</v>
      </c>
      <c r="B29" s="37" t="s">
        <v>51</v>
      </c>
      <c r="C29" s="38">
        <v>59339.7333</v>
      </c>
      <c r="D29" s="36">
        <v>2.0000000000000001E-4</v>
      </c>
      <c r="E29">
        <f t="shared" si="0"/>
        <v>19409.446102488993</v>
      </c>
      <c r="F29">
        <f t="shared" si="1"/>
        <v>19409.5</v>
      </c>
      <c r="G29">
        <f t="shared" si="2"/>
        <v>-1.7291749813011847E-2</v>
      </c>
      <c r="J29">
        <f>+G29</f>
        <v>-1.7291749813011847E-2</v>
      </c>
      <c r="O29">
        <f t="shared" ca="1" si="3"/>
        <v>-1.7007538427101444E-2</v>
      </c>
      <c r="Q29" s="1">
        <f t="shared" si="4"/>
        <v>44321.2333</v>
      </c>
      <c r="S29">
        <f t="shared" ca="1" si="5"/>
        <v>8.0776111881112485E-8</v>
      </c>
    </row>
    <row r="30" spans="1:19" ht="12" customHeight="1" x14ac:dyDescent="0.2">
      <c r="A30" s="36" t="s">
        <v>50</v>
      </c>
      <c r="B30" s="37" t="s">
        <v>51</v>
      </c>
      <c r="C30" s="38">
        <v>59341.817999999999</v>
      </c>
      <c r="D30" s="36">
        <v>2.9999999999999997E-4</v>
      </c>
      <c r="E30">
        <f t="shared" si="0"/>
        <v>19415.944007119688</v>
      </c>
      <c r="F30">
        <f t="shared" si="1"/>
        <v>19416</v>
      </c>
      <c r="G30">
        <f t="shared" si="2"/>
        <v>-1.7963999816856813E-2</v>
      </c>
      <c r="J30">
        <f>+G30</f>
        <v>-1.7963999816856813E-2</v>
      </c>
      <c r="O30">
        <f t="shared" ca="1" si="3"/>
        <v>-1.7014211278036564E-2</v>
      </c>
      <c r="Q30" s="1">
        <f t="shared" si="4"/>
        <v>44323.317999999999</v>
      </c>
      <c r="S30">
        <f t="shared" ca="1" si="5"/>
        <v>9.0209826847430338E-7</v>
      </c>
    </row>
    <row r="31" spans="1:19" ht="12" customHeight="1" x14ac:dyDescent="0.2">
      <c r="A31" s="36" t="s">
        <v>50</v>
      </c>
      <c r="B31" s="37" t="s">
        <v>51</v>
      </c>
      <c r="C31" s="38">
        <v>59341.817999999999</v>
      </c>
      <c r="D31" s="36">
        <v>5.9999999999999995E-4</v>
      </c>
      <c r="E31">
        <f t="shared" si="0"/>
        <v>19415.944007119688</v>
      </c>
      <c r="F31">
        <f t="shared" si="1"/>
        <v>19416</v>
      </c>
      <c r="G31">
        <f t="shared" si="2"/>
        <v>-1.7963999816856813E-2</v>
      </c>
      <c r="J31">
        <f>+G31</f>
        <v>-1.7963999816856813E-2</v>
      </c>
      <c r="O31">
        <f t="shared" ca="1" si="3"/>
        <v>-1.7014211278036564E-2</v>
      </c>
      <c r="Q31" s="1">
        <f t="shared" si="4"/>
        <v>44323.317999999999</v>
      </c>
      <c r="S31">
        <f t="shared" ca="1" si="5"/>
        <v>9.0209826847430338E-7</v>
      </c>
    </row>
    <row r="32" spans="1:19" ht="12" customHeight="1" x14ac:dyDescent="0.2">
      <c r="A32" s="36" t="s">
        <v>50</v>
      </c>
      <c r="B32" s="37" t="s">
        <v>51</v>
      </c>
      <c r="C32" s="38">
        <v>59341.819900000002</v>
      </c>
      <c r="D32" s="36">
        <v>2.9999999999999997E-4</v>
      </c>
      <c r="E32">
        <f t="shared" si="0"/>
        <v>19415.949929323753</v>
      </c>
      <c r="F32">
        <f t="shared" si="1"/>
        <v>19416</v>
      </c>
      <c r="G32">
        <f t="shared" si="2"/>
        <v>-1.6063999813923147E-2</v>
      </c>
      <c r="J32">
        <f>+G32</f>
        <v>-1.6063999813923147E-2</v>
      </c>
      <c r="O32">
        <f t="shared" ca="1" si="3"/>
        <v>-1.7014211278036564E-2</v>
      </c>
      <c r="Q32" s="1">
        <f t="shared" si="4"/>
        <v>44323.319900000002</v>
      </c>
      <c r="S32">
        <f t="shared" ca="1" si="5"/>
        <v>9.0290182653256405E-7</v>
      </c>
    </row>
    <row r="33" spans="1:19" ht="12" customHeight="1" x14ac:dyDescent="0.2">
      <c r="A33" s="36" t="s">
        <v>50</v>
      </c>
      <c r="B33" s="37" t="s">
        <v>51</v>
      </c>
      <c r="C33" s="38">
        <v>59343.743600000002</v>
      </c>
      <c r="D33" s="36">
        <v>5.0000000000000001E-4</v>
      </c>
      <c r="E33">
        <f t="shared" si="0"/>
        <v>19421.946005084326</v>
      </c>
      <c r="F33">
        <f t="shared" si="1"/>
        <v>19422</v>
      </c>
      <c r="G33">
        <f t="shared" si="2"/>
        <v>-1.7322999810858164E-2</v>
      </c>
      <c r="J33">
        <f>+G33</f>
        <v>-1.7322999810858164E-2</v>
      </c>
      <c r="O33">
        <f t="shared" ca="1" si="3"/>
        <v>-1.7020370832745903E-2</v>
      </c>
      <c r="Q33" s="1">
        <f t="shared" si="4"/>
        <v>44325.243600000002</v>
      </c>
      <c r="S33">
        <f t="shared" ca="1" si="5"/>
        <v>9.1584298393271075E-8</v>
      </c>
    </row>
    <row r="34" spans="1:19" ht="12" customHeight="1" x14ac:dyDescent="0.2">
      <c r="A34" s="36" t="s">
        <v>50</v>
      </c>
      <c r="B34" s="37" t="s">
        <v>51</v>
      </c>
      <c r="C34" s="38">
        <v>59343.743699999999</v>
      </c>
      <c r="D34" s="36">
        <v>2.0000000000000001E-4</v>
      </c>
      <c r="E34">
        <f t="shared" si="0"/>
        <v>19421.946316779271</v>
      </c>
      <c r="F34">
        <f t="shared" si="1"/>
        <v>19422</v>
      </c>
      <c r="G34">
        <f t="shared" si="2"/>
        <v>-1.7222999813384376E-2</v>
      </c>
      <c r="J34">
        <f>+G34</f>
        <v>-1.7222999813384376E-2</v>
      </c>
      <c r="O34">
        <f t="shared" ca="1" si="3"/>
        <v>-1.7020370832745903E-2</v>
      </c>
      <c r="Q34" s="1">
        <f t="shared" si="4"/>
        <v>44325.243699999999</v>
      </c>
      <c r="S34">
        <f t="shared" ca="1" si="5"/>
        <v>4.105850379458668E-8</v>
      </c>
    </row>
    <row r="35" spans="1:19" ht="12" customHeight="1" x14ac:dyDescent="0.2">
      <c r="A35" s="36" t="s">
        <v>50</v>
      </c>
      <c r="B35" s="37" t="s">
        <v>51</v>
      </c>
      <c r="C35" s="38">
        <v>59343.743799999997</v>
      </c>
      <c r="D35" s="36">
        <v>4.0000000000000002E-4</v>
      </c>
      <c r="E35">
        <f t="shared" si="0"/>
        <v>19421.946628474212</v>
      </c>
      <c r="F35">
        <f t="shared" si="1"/>
        <v>19422</v>
      </c>
      <c r="G35">
        <f t="shared" si="2"/>
        <v>-1.7122999815910589E-2</v>
      </c>
      <c r="J35">
        <f>+G35</f>
        <v>-1.7122999815910589E-2</v>
      </c>
      <c r="O35">
        <f t="shared" ca="1" si="3"/>
        <v>-1.7020370832745903E-2</v>
      </c>
      <c r="Q35" s="1">
        <f t="shared" si="4"/>
        <v>44325.243799999997</v>
      </c>
      <c r="S35">
        <f t="shared" ca="1" si="5"/>
        <v>1.0532708185417304E-8</v>
      </c>
    </row>
    <row r="36" spans="1:19" ht="12" customHeight="1" x14ac:dyDescent="0.2">
      <c r="C36" s="7"/>
      <c r="D36" s="7"/>
    </row>
    <row r="37" spans="1:19" x14ac:dyDescent="0.2">
      <c r="C37" s="7"/>
      <c r="D37" s="7"/>
    </row>
    <row r="38" spans="1:19" x14ac:dyDescent="0.2">
      <c r="C38" s="7"/>
      <c r="D38" s="7"/>
    </row>
    <row r="39" spans="1:19" x14ac:dyDescent="0.2">
      <c r="C39" s="7"/>
      <c r="D39" s="7"/>
    </row>
    <row r="40" spans="1:19" x14ac:dyDescent="0.2">
      <c r="C40" s="7"/>
      <c r="D40" s="7"/>
    </row>
    <row r="41" spans="1:19" x14ac:dyDescent="0.2">
      <c r="C41" s="7"/>
      <c r="D41" s="7"/>
    </row>
    <row r="42" spans="1:19" x14ac:dyDescent="0.2">
      <c r="C42" s="7"/>
      <c r="D42" s="7"/>
    </row>
    <row r="43" spans="1:19" x14ac:dyDescent="0.2">
      <c r="C43" s="7"/>
      <c r="D43" s="7"/>
    </row>
    <row r="44" spans="1:19" x14ac:dyDescent="0.2">
      <c r="C44" s="7"/>
      <c r="D44" s="7"/>
    </row>
    <row r="45" spans="1:19" x14ac:dyDescent="0.2">
      <c r="C45" s="7"/>
      <c r="D45" s="7"/>
    </row>
    <row r="46" spans="1:19" x14ac:dyDescent="0.2">
      <c r="C46" s="7"/>
      <c r="D46" s="7"/>
    </row>
    <row r="47" spans="1:19" x14ac:dyDescent="0.2">
      <c r="C47" s="7"/>
      <c r="D47" s="7"/>
    </row>
    <row r="48" spans="1:19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2023-01-26T00:20:48Z</dcterms:modified>
</cp:coreProperties>
</file>