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837C16-F02A-4C1A-90BC-52F62D8B8765}" xr6:coauthVersionLast="47" xr6:coauthVersionMax="47" xr10:uidLastSave="{00000000-0000-0000-0000-000000000000}"/>
  <bookViews>
    <workbookView xWindow="14250" yWindow="435" windowWidth="13590" windowHeight="1452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347" i="2" l="1"/>
  <c r="F347" i="2"/>
  <c r="G347" i="2" s="1"/>
  <c r="Q347" i="2"/>
  <c r="E346" i="2"/>
  <c r="F346" i="2" s="1"/>
  <c r="G346" i="2" s="1"/>
  <c r="Q346" i="2"/>
  <c r="Q339" i="2"/>
  <c r="Q340" i="2"/>
  <c r="Q341" i="2"/>
  <c r="Q342" i="2"/>
  <c r="Q343" i="2"/>
  <c r="Q344" i="2"/>
  <c r="Q345" i="2"/>
  <c r="E335" i="2"/>
  <c r="F335" i="2"/>
  <c r="E290" i="2"/>
  <c r="F290" i="2"/>
  <c r="E297" i="2"/>
  <c r="F297" i="2"/>
  <c r="E305" i="2"/>
  <c r="F305" i="2"/>
  <c r="E312" i="2"/>
  <c r="F312" i="2"/>
  <c r="E317" i="2"/>
  <c r="F317" i="2"/>
  <c r="E325" i="2"/>
  <c r="F325" i="2"/>
  <c r="E333" i="2"/>
  <c r="F333" i="2"/>
  <c r="C13" i="2"/>
  <c r="Q212" i="2"/>
  <c r="Q223" i="2"/>
  <c r="C7" i="2"/>
  <c r="E339" i="2"/>
  <c r="F339" i="2"/>
  <c r="C14" i="2"/>
  <c r="D14" i="2"/>
  <c r="D13" i="2"/>
  <c r="Q328" i="2"/>
  <c r="Q335" i="2"/>
  <c r="Q338" i="2"/>
  <c r="Q337" i="2"/>
  <c r="Q336" i="2"/>
  <c r="E25" i="2"/>
  <c r="F25" i="2"/>
  <c r="G25" i="2"/>
  <c r="J25" i="2"/>
  <c r="E26" i="2"/>
  <c r="F26" i="2"/>
  <c r="E27" i="2"/>
  <c r="F27" i="2"/>
  <c r="E29" i="2"/>
  <c r="F29" i="2"/>
  <c r="E30" i="2"/>
  <c r="F30" i="2"/>
  <c r="E33" i="2"/>
  <c r="F33" i="2"/>
  <c r="E34" i="2"/>
  <c r="F34" i="2"/>
  <c r="E35" i="2"/>
  <c r="F35" i="2"/>
  <c r="E36" i="2"/>
  <c r="F36" i="2"/>
  <c r="E42" i="2"/>
  <c r="F42" i="2"/>
  <c r="E43" i="2"/>
  <c r="F43" i="2"/>
  <c r="E45" i="2"/>
  <c r="F45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8" i="2"/>
  <c r="F58" i="2"/>
  <c r="E59" i="2"/>
  <c r="F59" i="2"/>
  <c r="E60" i="2"/>
  <c r="F60" i="2"/>
  <c r="E61" i="2"/>
  <c r="F61" i="2"/>
  <c r="E64" i="2"/>
  <c r="F64" i="2"/>
  <c r="E65" i="2"/>
  <c r="F65" i="2"/>
  <c r="E68" i="2"/>
  <c r="F68" i="2"/>
  <c r="E69" i="2"/>
  <c r="F69" i="2"/>
  <c r="E70" i="2"/>
  <c r="F70" i="2"/>
  <c r="E73" i="2"/>
  <c r="F73" i="2"/>
  <c r="E74" i="2"/>
  <c r="F74" i="2"/>
  <c r="E77" i="2"/>
  <c r="F77" i="2"/>
  <c r="E80" i="2"/>
  <c r="F80" i="2"/>
  <c r="E82" i="2"/>
  <c r="F82" i="2"/>
  <c r="E83" i="2"/>
  <c r="F83" i="2"/>
  <c r="E91" i="2"/>
  <c r="F91" i="2"/>
  <c r="E92" i="2"/>
  <c r="F92" i="2"/>
  <c r="E94" i="2"/>
  <c r="F94" i="2"/>
  <c r="E96" i="2"/>
  <c r="F96" i="2"/>
  <c r="E98" i="2"/>
  <c r="F98" i="2"/>
  <c r="E102" i="2"/>
  <c r="F102" i="2"/>
  <c r="E103" i="2"/>
  <c r="F103" i="2"/>
  <c r="E104" i="2"/>
  <c r="F104" i="2"/>
  <c r="E105" i="2"/>
  <c r="F105" i="2"/>
  <c r="E106" i="2"/>
  <c r="F106" i="2"/>
  <c r="E109" i="2"/>
  <c r="F109" i="2"/>
  <c r="E110" i="2"/>
  <c r="F110" i="2"/>
  <c r="E111" i="2"/>
  <c r="F111" i="2"/>
  <c r="E115" i="2"/>
  <c r="F115" i="2"/>
  <c r="E117" i="2"/>
  <c r="F117" i="2"/>
  <c r="E121" i="2"/>
  <c r="F121" i="2"/>
  <c r="E122" i="2"/>
  <c r="F122" i="2"/>
  <c r="E125" i="2"/>
  <c r="F125" i="2"/>
  <c r="E127" i="2"/>
  <c r="F127" i="2"/>
  <c r="E128" i="2"/>
  <c r="F128" i="2"/>
  <c r="E130" i="2"/>
  <c r="F130" i="2"/>
  <c r="E132" i="2"/>
  <c r="F132" i="2"/>
  <c r="E134" i="2"/>
  <c r="F134" i="2"/>
  <c r="E136" i="2"/>
  <c r="F136" i="2"/>
  <c r="E138" i="2"/>
  <c r="F138" i="2"/>
  <c r="E139" i="2"/>
  <c r="F139" i="2"/>
  <c r="E141" i="2"/>
  <c r="F141" i="2"/>
  <c r="E143" i="2"/>
  <c r="F143" i="2"/>
  <c r="E147" i="2"/>
  <c r="F147" i="2"/>
  <c r="E148" i="2"/>
  <c r="F148" i="2"/>
  <c r="E150" i="2"/>
  <c r="F150" i="2"/>
  <c r="E152" i="2"/>
  <c r="F152" i="2"/>
  <c r="E154" i="2"/>
  <c r="F154" i="2"/>
  <c r="E156" i="2"/>
  <c r="F156" i="2"/>
  <c r="E158" i="2"/>
  <c r="F158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9" i="2"/>
  <c r="F169" i="2"/>
  <c r="E171" i="2"/>
  <c r="F171" i="2"/>
  <c r="E173" i="2"/>
  <c r="F173" i="2"/>
  <c r="E176" i="2"/>
  <c r="F176" i="2"/>
  <c r="E236" i="2"/>
  <c r="F236" i="2"/>
  <c r="E239" i="2"/>
  <c r="F239" i="2"/>
  <c r="E250" i="2"/>
  <c r="F250" i="2"/>
  <c r="E259" i="2"/>
  <c r="F259" i="2"/>
  <c r="E273" i="2"/>
  <c r="F273" i="2"/>
  <c r="E280" i="2"/>
  <c r="F280" i="2"/>
  <c r="E282" i="2"/>
  <c r="F282" i="2"/>
  <c r="E284" i="2"/>
  <c r="F284" i="2"/>
  <c r="E285" i="2"/>
  <c r="F285" i="2"/>
  <c r="E21" i="2"/>
  <c r="F21" i="2"/>
  <c r="E22" i="2"/>
  <c r="F22" i="2"/>
  <c r="E23" i="2"/>
  <c r="F23" i="2"/>
  <c r="E24" i="2"/>
  <c r="F24" i="2"/>
  <c r="E28" i="2"/>
  <c r="F28" i="2"/>
  <c r="E31" i="2"/>
  <c r="F31" i="2"/>
  <c r="E32" i="2"/>
  <c r="F32" i="2"/>
  <c r="E37" i="2"/>
  <c r="F37" i="2"/>
  <c r="E38" i="2"/>
  <c r="F38" i="2"/>
  <c r="E39" i="2"/>
  <c r="F39" i="2"/>
  <c r="E40" i="2"/>
  <c r="F40" i="2"/>
  <c r="E41" i="2"/>
  <c r="F41" i="2"/>
  <c r="E44" i="2"/>
  <c r="F44" i="2"/>
  <c r="E46" i="2"/>
  <c r="F46" i="2"/>
  <c r="E54" i="2"/>
  <c r="F54" i="2"/>
  <c r="E55" i="2"/>
  <c r="F55" i="2"/>
  <c r="E56" i="2"/>
  <c r="F56" i="2"/>
  <c r="E57" i="2"/>
  <c r="F57" i="2"/>
  <c r="E62" i="2"/>
  <c r="F62" i="2"/>
  <c r="E63" i="2"/>
  <c r="F63" i="2"/>
  <c r="E66" i="2"/>
  <c r="F66" i="2"/>
  <c r="E67" i="2"/>
  <c r="F67" i="2"/>
  <c r="E71" i="2"/>
  <c r="F71" i="2"/>
  <c r="E72" i="2"/>
  <c r="F72" i="2"/>
  <c r="G72" i="2"/>
  <c r="E75" i="2"/>
  <c r="F75" i="2"/>
  <c r="E76" i="2"/>
  <c r="F76" i="2"/>
  <c r="E78" i="2"/>
  <c r="F78" i="2"/>
  <c r="E79" i="2"/>
  <c r="F79" i="2"/>
  <c r="E81" i="2"/>
  <c r="F81" i="2"/>
  <c r="E84" i="2"/>
  <c r="F84" i="2"/>
  <c r="E85" i="2"/>
  <c r="F85" i="2"/>
  <c r="E86" i="2"/>
  <c r="F86" i="2"/>
  <c r="G86" i="2"/>
  <c r="E87" i="2"/>
  <c r="F87" i="2"/>
  <c r="E88" i="2"/>
  <c r="F88" i="2"/>
  <c r="E89" i="2"/>
  <c r="F89" i="2"/>
  <c r="E90" i="2"/>
  <c r="F90" i="2"/>
  <c r="E93" i="2"/>
  <c r="F93" i="2"/>
  <c r="E95" i="2"/>
  <c r="F95" i="2"/>
  <c r="E97" i="2"/>
  <c r="F97" i="2"/>
  <c r="E99" i="2"/>
  <c r="F99" i="2"/>
  <c r="G99" i="2"/>
  <c r="E100" i="2"/>
  <c r="F100" i="2"/>
  <c r="E101" i="2"/>
  <c r="F101" i="2"/>
  <c r="E107" i="2"/>
  <c r="F107" i="2"/>
  <c r="E108" i="2"/>
  <c r="F108" i="2"/>
  <c r="E112" i="2"/>
  <c r="F112" i="2"/>
  <c r="E113" i="2"/>
  <c r="F113" i="2"/>
  <c r="E114" i="2"/>
  <c r="F114" i="2"/>
  <c r="E116" i="2"/>
  <c r="F116" i="2"/>
  <c r="E118" i="2"/>
  <c r="F118" i="2"/>
  <c r="E119" i="2"/>
  <c r="F119" i="2"/>
  <c r="E120" i="2"/>
  <c r="F120" i="2"/>
  <c r="E123" i="2"/>
  <c r="F123" i="2"/>
  <c r="E124" i="2"/>
  <c r="F124" i="2"/>
  <c r="E126" i="2"/>
  <c r="F126" i="2"/>
  <c r="E129" i="2"/>
  <c r="F129" i="2"/>
  <c r="E131" i="2"/>
  <c r="F131" i="2"/>
  <c r="E133" i="2"/>
  <c r="F133" i="2"/>
  <c r="E135" i="2"/>
  <c r="F135" i="2"/>
  <c r="E137" i="2"/>
  <c r="F137" i="2"/>
  <c r="E140" i="2"/>
  <c r="F140" i="2"/>
  <c r="E142" i="2"/>
  <c r="F142" i="2"/>
  <c r="E144" i="2"/>
  <c r="F144" i="2"/>
  <c r="E145" i="2"/>
  <c r="F145" i="2"/>
  <c r="E146" i="2"/>
  <c r="F146" i="2"/>
  <c r="E149" i="2"/>
  <c r="F149" i="2"/>
  <c r="E151" i="2"/>
  <c r="F151" i="2"/>
  <c r="E153" i="2"/>
  <c r="F153" i="2"/>
  <c r="E155" i="2"/>
  <c r="F155" i="2"/>
  <c r="E157" i="2"/>
  <c r="F157" i="2"/>
  <c r="E159" i="2"/>
  <c r="F159" i="2"/>
  <c r="E168" i="2"/>
  <c r="F168" i="2"/>
  <c r="E170" i="2"/>
  <c r="F170" i="2"/>
  <c r="E172" i="2"/>
  <c r="F172" i="2"/>
  <c r="E174" i="2"/>
  <c r="F174" i="2"/>
  <c r="E175" i="2"/>
  <c r="F175" i="2"/>
  <c r="E224" i="2"/>
  <c r="F224" i="2"/>
  <c r="E237" i="2"/>
  <c r="F237" i="2"/>
  <c r="E238" i="2"/>
  <c r="F238" i="2"/>
  <c r="E243" i="2"/>
  <c r="F243" i="2"/>
  <c r="E272" i="2"/>
  <c r="F272" i="2"/>
  <c r="E275" i="2"/>
  <c r="F275" i="2"/>
  <c r="E278" i="2"/>
  <c r="F278" i="2"/>
  <c r="G143" i="2"/>
  <c r="R143" i="2"/>
  <c r="G147" i="2"/>
  <c r="R147" i="2"/>
  <c r="G148" i="2"/>
  <c r="R148" i="2"/>
  <c r="G150" i="2"/>
  <c r="R150" i="2"/>
  <c r="G152" i="2"/>
  <c r="R152" i="2"/>
  <c r="G154" i="2"/>
  <c r="R154" i="2"/>
  <c r="G156" i="2"/>
  <c r="R156" i="2"/>
  <c r="G158" i="2"/>
  <c r="R158" i="2"/>
  <c r="G160" i="2"/>
  <c r="R160" i="2"/>
  <c r="G161" i="2"/>
  <c r="R161" i="2"/>
  <c r="G162" i="2"/>
  <c r="R162" i="2"/>
  <c r="G163" i="2"/>
  <c r="R163" i="2"/>
  <c r="G164" i="2"/>
  <c r="R164" i="2"/>
  <c r="G165" i="2"/>
  <c r="R165" i="2"/>
  <c r="G166" i="2"/>
  <c r="R166" i="2"/>
  <c r="G167" i="2"/>
  <c r="R167" i="2"/>
  <c r="G169" i="2"/>
  <c r="R169" i="2"/>
  <c r="G171" i="2"/>
  <c r="R171" i="2"/>
  <c r="G173" i="2"/>
  <c r="R173" i="2"/>
  <c r="G176" i="2"/>
  <c r="R176" i="2"/>
  <c r="G236" i="2"/>
  <c r="R236" i="2"/>
  <c r="G239" i="2"/>
  <c r="R239" i="2"/>
  <c r="G250" i="2"/>
  <c r="R250" i="2"/>
  <c r="G259" i="2"/>
  <c r="R259" i="2"/>
  <c r="G273" i="2"/>
  <c r="R273" i="2"/>
  <c r="G280" i="2"/>
  <c r="R280" i="2"/>
  <c r="G282" i="2"/>
  <c r="R282" i="2"/>
  <c r="G284" i="2"/>
  <c r="R284" i="2"/>
  <c r="G285" i="2"/>
  <c r="R285" i="2"/>
  <c r="E177" i="2"/>
  <c r="F177" i="2"/>
  <c r="G177" i="2"/>
  <c r="R177" i="2"/>
  <c r="E179" i="2"/>
  <c r="F179" i="2"/>
  <c r="G179" i="2"/>
  <c r="R179" i="2"/>
  <c r="E180" i="2"/>
  <c r="F180" i="2"/>
  <c r="G180" i="2"/>
  <c r="R180" i="2"/>
  <c r="E181" i="2"/>
  <c r="F181" i="2"/>
  <c r="G181" i="2"/>
  <c r="R181" i="2"/>
  <c r="E182" i="2"/>
  <c r="F182" i="2"/>
  <c r="G182" i="2"/>
  <c r="R182" i="2"/>
  <c r="E184" i="2"/>
  <c r="F184" i="2"/>
  <c r="G184" i="2"/>
  <c r="R184" i="2"/>
  <c r="E185" i="2"/>
  <c r="F185" i="2"/>
  <c r="G185" i="2"/>
  <c r="R185" i="2"/>
  <c r="E187" i="2"/>
  <c r="F187" i="2"/>
  <c r="G187" i="2"/>
  <c r="R187" i="2"/>
  <c r="E189" i="2"/>
  <c r="F189" i="2"/>
  <c r="G189" i="2"/>
  <c r="R189" i="2"/>
  <c r="E191" i="2"/>
  <c r="F191" i="2"/>
  <c r="G191" i="2"/>
  <c r="R191" i="2"/>
  <c r="E192" i="2"/>
  <c r="F192" i="2"/>
  <c r="G192" i="2"/>
  <c r="R192" i="2"/>
  <c r="E195" i="2"/>
  <c r="F195" i="2"/>
  <c r="G195" i="2"/>
  <c r="R195" i="2"/>
  <c r="E198" i="2"/>
  <c r="F198" i="2"/>
  <c r="G198" i="2"/>
  <c r="R198" i="2"/>
  <c r="E202" i="2"/>
  <c r="F202" i="2"/>
  <c r="G202" i="2"/>
  <c r="R202" i="2"/>
  <c r="E203" i="2"/>
  <c r="F203" i="2"/>
  <c r="G203" i="2"/>
  <c r="R203" i="2"/>
  <c r="E204" i="2"/>
  <c r="F204" i="2"/>
  <c r="G204" i="2"/>
  <c r="R204" i="2"/>
  <c r="E206" i="2"/>
  <c r="F206" i="2"/>
  <c r="G206" i="2"/>
  <c r="R206" i="2"/>
  <c r="E208" i="2"/>
  <c r="F208" i="2"/>
  <c r="G208" i="2"/>
  <c r="R208" i="2"/>
  <c r="E210" i="2"/>
  <c r="F210" i="2"/>
  <c r="G210" i="2"/>
  <c r="R210" i="2"/>
  <c r="E214" i="2"/>
  <c r="F214" i="2"/>
  <c r="G214" i="2"/>
  <c r="R214" i="2"/>
  <c r="E217" i="2"/>
  <c r="F217" i="2"/>
  <c r="G217" i="2"/>
  <c r="R217" i="2"/>
  <c r="E219" i="2"/>
  <c r="F219" i="2"/>
  <c r="G219" i="2"/>
  <c r="R219" i="2"/>
  <c r="E230" i="2"/>
  <c r="F230" i="2"/>
  <c r="G230" i="2"/>
  <c r="R230" i="2"/>
  <c r="E232" i="2"/>
  <c r="F232" i="2"/>
  <c r="G232" i="2"/>
  <c r="R232" i="2"/>
  <c r="E234" i="2"/>
  <c r="F234" i="2"/>
  <c r="G234" i="2"/>
  <c r="R234" i="2"/>
  <c r="E235" i="2"/>
  <c r="F235" i="2"/>
  <c r="G235" i="2"/>
  <c r="R235" i="2"/>
  <c r="E242" i="2"/>
  <c r="F242" i="2"/>
  <c r="G242" i="2"/>
  <c r="R242" i="2"/>
  <c r="E244" i="2"/>
  <c r="F244" i="2"/>
  <c r="G244" i="2"/>
  <c r="R244" i="2"/>
  <c r="E248" i="2"/>
  <c r="F248" i="2"/>
  <c r="G248" i="2"/>
  <c r="R248" i="2"/>
  <c r="E251" i="2"/>
  <c r="F251" i="2"/>
  <c r="G251" i="2"/>
  <c r="R251" i="2"/>
  <c r="E274" i="2"/>
  <c r="F274" i="2"/>
  <c r="G274" i="2"/>
  <c r="R274" i="2"/>
  <c r="E281" i="2"/>
  <c r="F281" i="2"/>
  <c r="G281" i="2"/>
  <c r="R281" i="2"/>
  <c r="E178" i="2"/>
  <c r="F178" i="2"/>
  <c r="E183" i="2"/>
  <c r="F183" i="2"/>
  <c r="E186" i="2"/>
  <c r="F186" i="2"/>
  <c r="E188" i="2"/>
  <c r="F188" i="2"/>
  <c r="E190" i="2"/>
  <c r="F190" i="2"/>
  <c r="E197" i="2"/>
  <c r="F197" i="2"/>
  <c r="E199" i="2"/>
  <c r="F199" i="2"/>
  <c r="E200" i="2"/>
  <c r="F200" i="2"/>
  <c r="E205" i="2"/>
  <c r="F205" i="2"/>
  <c r="E207" i="2"/>
  <c r="F207" i="2"/>
  <c r="E209" i="2"/>
  <c r="F209" i="2"/>
  <c r="E211" i="2"/>
  <c r="F211" i="2"/>
  <c r="E213" i="2"/>
  <c r="F213" i="2"/>
  <c r="E215" i="2"/>
  <c r="F215" i="2"/>
  <c r="E218" i="2"/>
  <c r="F218" i="2"/>
  <c r="E220" i="2"/>
  <c r="F220" i="2"/>
  <c r="E222" i="2"/>
  <c r="F222" i="2"/>
  <c r="E225" i="2"/>
  <c r="F225" i="2"/>
  <c r="E226" i="2"/>
  <c r="F226" i="2"/>
  <c r="E227" i="2"/>
  <c r="F227" i="2"/>
  <c r="E229" i="2"/>
  <c r="F229" i="2"/>
  <c r="E231" i="2"/>
  <c r="F231" i="2"/>
  <c r="E233" i="2"/>
  <c r="F233" i="2"/>
  <c r="E245" i="2"/>
  <c r="F245" i="2"/>
  <c r="E246" i="2"/>
  <c r="F246" i="2"/>
  <c r="E247" i="2"/>
  <c r="F247" i="2"/>
  <c r="E252" i="2"/>
  <c r="F252" i="2"/>
  <c r="E254" i="2"/>
  <c r="F254" i="2"/>
  <c r="E256" i="2"/>
  <c r="F256" i="2"/>
  <c r="E261" i="2"/>
  <c r="F261" i="2"/>
  <c r="E264" i="2"/>
  <c r="F264" i="2"/>
  <c r="E266" i="2"/>
  <c r="F266" i="2"/>
  <c r="E268" i="2"/>
  <c r="F268" i="2"/>
  <c r="E271" i="2"/>
  <c r="F271" i="2"/>
  <c r="E276" i="2"/>
  <c r="F276" i="2"/>
  <c r="E277" i="2"/>
  <c r="F277" i="2"/>
  <c r="E279" i="2"/>
  <c r="F279" i="2"/>
  <c r="E283" i="2"/>
  <c r="F283" i="2"/>
  <c r="E194" i="2"/>
  <c r="F194" i="2"/>
  <c r="E196" i="2"/>
  <c r="F196" i="2"/>
  <c r="E201" i="2"/>
  <c r="F201" i="2"/>
  <c r="E221" i="2"/>
  <c r="F221" i="2"/>
  <c r="E228" i="2"/>
  <c r="F228" i="2"/>
  <c r="G115" i="2"/>
  <c r="R115" i="2"/>
  <c r="G117" i="2"/>
  <c r="R117" i="2"/>
  <c r="G121" i="2"/>
  <c r="R121" i="2"/>
  <c r="G122" i="2"/>
  <c r="R122" i="2"/>
  <c r="G125" i="2"/>
  <c r="R125" i="2"/>
  <c r="G127" i="2"/>
  <c r="R127" i="2"/>
  <c r="G128" i="2"/>
  <c r="R128" i="2"/>
  <c r="G130" i="2"/>
  <c r="R130" i="2"/>
  <c r="G132" i="2"/>
  <c r="R132" i="2"/>
  <c r="G134" i="2"/>
  <c r="R134" i="2"/>
  <c r="G136" i="2"/>
  <c r="R136" i="2"/>
  <c r="G138" i="2"/>
  <c r="R138" i="2"/>
  <c r="G139" i="2"/>
  <c r="R139" i="2"/>
  <c r="G141" i="2"/>
  <c r="R141" i="2"/>
  <c r="E193" i="2"/>
  <c r="F193" i="2"/>
  <c r="G193" i="2"/>
  <c r="R193" i="2"/>
  <c r="E216" i="2"/>
  <c r="F216" i="2"/>
  <c r="G216" i="2"/>
  <c r="R216" i="2"/>
  <c r="E240" i="2"/>
  <c r="F240" i="2"/>
  <c r="G240" i="2"/>
  <c r="R240" i="2"/>
  <c r="E241" i="2"/>
  <c r="F241" i="2"/>
  <c r="G241" i="2"/>
  <c r="R241" i="2"/>
  <c r="E249" i="2"/>
  <c r="F249" i="2"/>
  <c r="G249" i="2"/>
  <c r="R249" i="2"/>
  <c r="E253" i="2"/>
  <c r="F253" i="2"/>
  <c r="G253" i="2"/>
  <c r="R253" i="2"/>
  <c r="E255" i="2"/>
  <c r="F255" i="2"/>
  <c r="G255" i="2"/>
  <c r="R255" i="2"/>
  <c r="E257" i="2"/>
  <c r="F257" i="2"/>
  <c r="G257" i="2"/>
  <c r="R257" i="2"/>
  <c r="E258" i="2"/>
  <c r="F258" i="2"/>
  <c r="G258" i="2"/>
  <c r="R258" i="2"/>
  <c r="E260" i="2"/>
  <c r="F260" i="2"/>
  <c r="G260" i="2"/>
  <c r="R260" i="2"/>
  <c r="E262" i="2"/>
  <c r="F262" i="2"/>
  <c r="G262" i="2"/>
  <c r="R262" i="2"/>
  <c r="E263" i="2"/>
  <c r="F263" i="2"/>
  <c r="G263" i="2"/>
  <c r="R263" i="2"/>
  <c r="E265" i="2"/>
  <c r="F265" i="2"/>
  <c r="G265" i="2"/>
  <c r="R265" i="2"/>
  <c r="E267" i="2"/>
  <c r="F267" i="2"/>
  <c r="G267" i="2"/>
  <c r="R267" i="2"/>
  <c r="E269" i="2"/>
  <c r="F269" i="2"/>
  <c r="G269" i="2"/>
  <c r="R269" i="2"/>
  <c r="E270" i="2"/>
  <c r="F270" i="2"/>
  <c r="G270" i="2"/>
  <c r="R270" i="2"/>
  <c r="R25" i="2"/>
  <c r="G26" i="2"/>
  <c r="R26" i="2"/>
  <c r="G27" i="2"/>
  <c r="R27" i="2"/>
  <c r="G29" i="2"/>
  <c r="R29" i="2"/>
  <c r="G30" i="2"/>
  <c r="R30" i="2"/>
  <c r="G33" i="2"/>
  <c r="R33" i="2"/>
  <c r="G34" i="2"/>
  <c r="R34" i="2"/>
  <c r="G35" i="2"/>
  <c r="J35" i="2"/>
  <c r="G36" i="2"/>
  <c r="R36" i="2"/>
  <c r="G42" i="2"/>
  <c r="R42" i="2"/>
  <c r="G43" i="2"/>
  <c r="R43" i="2"/>
  <c r="G45" i="2"/>
  <c r="J45" i="2"/>
  <c r="G47" i="2"/>
  <c r="R47" i="2"/>
  <c r="G48" i="2"/>
  <c r="R48" i="2"/>
  <c r="G49" i="2"/>
  <c r="R49" i="2"/>
  <c r="G50" i="2"/>
  <c r="J50" i="2"/>
  <c r="G51" i="2"/>
  <c r="R51" i="2"/>
  <c r="G52" i="2"/>
  <c r="R52" i="2"/>
  <c r="G53" i="2"/>
  <c r="R53" i="2"/>
  <c r="G58" i="2"/>
  <c r="J58" i="2"/>
  <c r="G59" i="2"/>
  <c r="R59" i="2"/>
  <c r="G60" i="2"/>
  <c r="R60" i="2"/>
  <c r="G61" i="2"/>
  <c r="R61" i="2"/>
  <c r="G64" i="2"/>
  <c r="J64" i="2"/>
  <c r="G65" i="2"/>
  <c r="R65" i="2"/>
  <c r="G68" i="2"/>
  <c r="R68" i="2"/>
  <c r="G69" i="2"/>
  <c r="J69" i="2"/>
  <c r="G70" i="2"/>
  <c r="J70" i="2"/>
  <c r="G73" i="2"/>
  <c r="R73" i="2"/>
  <c r="G74" i="2"/>
  <c r="R74" i="2"/>
  <c r="G77" i="2"/>
  <c r="J77" i="2"/>
  <c r="G80" i="2"/>
  <c r="J80" i="2"/>
  <c r="G82" i="2"/>
  <c r="R82" i="2"/>
  <c r="G83" i="2"/>
  <c r="R83" i="2"/>
  <c r="G91" i="2"/>
  <c r="J91" i="2"/>
  <c r="G92" i="2"/>
  <c r="J92" i="2"/>
  <c r="G94" i="2"/>
  <c r="R94" i="2"/>
  <c r="G96" i="2"/>
  <c r="R96" i="2"/>
  <c r="G98" i="2"/>
  <c r="J98" i="2"/>
  <c r="G102" i="2"/>
  <c r="J102" i="2"/>
  <c r="G103" i="2"/>
  <c r="R103" i="2"/>
  <c r="G104" i="2"/>
  <c r="R104" i="2"/>
  <c r="G105" i="2"/>
  <c r="J105" i="2"/>
  <c r="G106" i="2"/>
  <c r="J106" i="2"/>
  <c r="G109" i="2"/>
  <c r="R109" i="2"/>
  <c r="G110" i="2"/>
  <c r="R110" i="2"/>
  <c r="G111" i="2"/>
  <c r="J111" i="2"/>
  <c r="G21" i="2"/>
  <c r="S21" i="2"/>
  <c r="G22" i="2"/>
  <c r="S22" i="2"/>
  <c r="G23" i="2"/>
  <c r="G24" i="2"/>
  <c r="S24" i="2"/>
  <c r="G28" i="2"/>
  <c r="G31" i="2"/>
  <c r="S31" i="2"/>
  <c r="G32" i="2"/>
  <c r="G37" i="2"/>
  <c r="S37" i="2"/>
  <c r="G38" i="2"/>
  <c r="G39" i="2"/>
  <c r="S39" i="2"/>
  <c r="G40" i="2"/>
  <c r="G41" i="2"/>
  <c r="S41" i="2"/>
  <c r="G44" i="2"/>
  <c r="G46" i="2"/>
  <c r="S46" i="2"/>
  <c r="G54" i="2"/>
  <c r="G55" i="2"/>
  <c r="S55" i="2"/>
  <c r="G56" i="2"/>
  <c r="G57" i="2"/>
  <c r="S57" i="2"/>
  <c r="G62" i="2"/>
  <c r="G63" i="2"/>
  <c r="S63" i="2"/>
  <c r="G66" i="2"/>
  <c r="G67" i="2"/>
  <c r="S67" i="2"/>
  <c r="G71" i="2"/>
  <c r="G75" i="2"/>
  <c r="G76" i="2"/>
  <c r="S76" i="2"/>
  <c r="G78" i="2"/>
  <c r="G79" i="2"/>
  <c r="S79" i="2"/>
  <c r="G81" i="2"/>
  <c r="G84" i="2"/>
  <c r="S84" i="2"/>
  <c r="G85" i="2"/>
  <c r="G87" i="2"/>
  <c r="S87" i="2"/>
  <c r="G88" i="2"/>
  <c r="S88" i="2"/>
  <c r="G89" i="2"/>
  <c r="S89" i="2"/>
  <c r="G90" i="2"/>
  <c r="S90" i="2"/>
  <c r="G93" i="2"/>
  <c r="S93" i="2"/>
  <c r="G95" i="2"/>
  <c r="S95" i="2"/>
  <c r="G97" i="2"/>
  <c r="S97" i="2"/>
  <c r="G100" i="2"/>
  <c r="S100" i="2"/>
  <c r="G101" i="2"/>
  <c r="S101" i="2"/>
  <c r="G107" i="2"/>
  <c r="S107" i="2"/>
  <c r="G108" i="2"/>
  <c r="S108" i="2"/>
  <c r="G112" i="2"/>
  <c r="S112" i="2"/>
  <c r="G113" i="2"/>
  <c r="G114" i="2"/>
  <c r="S114" i="2"/>
  <c r="G116" i="2"/>
  <c r="S116" i="2"/>
  <c r="G118" i="2"/>
  <c r="S118" i="2"/>
  <c r="G119" i="2"/>
  <c r="S119" i="2"/>
  <c r="G120" i="2"/>
  <c r="S120" i="2"/>
  <c r="G123" i="2"/>
  <c r="S123" i="2"/>
  <c r="G124" i="2"/>
  <c r="S124" i="2"/>
  <c r="G126" i="2"/>
  <c r="S126" i="2"/>
  <c r="G129" i="2"/>
  <c r="S129" i="2"/>
  <c r="G131" i="2"/>
  <c r="S131" i="2"/>
  <c r="G133" i="2"/>
  <c r="S133" i="2"/>
  <c r="G135" i="2"/>
  <c r="S135" i="2"/>
  <c r="G137" i="2"/>
  <c r="S137" i="2"/>
  <c r="G140" i="2"/>
  <c r="S140" i="2"/>
  <c r="G142" i="2"/>
  <c r="S142" i="2"/>
  <c r="G144" i="2"/>
  <c r="S144" i="2"/>
  <c r="G145" i="2"/>
  <c r="S145" i="2"/>
  <c r="G146" i="2"/>
  <c r="S146" i="2"/>
  <c r="G149" i="2"/>
  <c r="S149" i="2"/>
  <c r="G151" i="2"/>
  <c r="S151" i="2"/>
  <c r="G153" i="2"/>
  <c r="S153" i="2"/>
  <c r="G155" i="2"/>
  <c r="S155" i="2"/>
  <c r="G157" i="2"/>
  <c r="S157" i="2"/>
  <c r="G159" i="2"/>
  <c r="S159" i="2"/>
  <c r="G168" i="2"/>
  <c r="S168" i="2"/>
  <c r="G170" i="2"/>
  <c r="S170" i="2"/>
  <c r="G172" i="2"/>
  <c r="S172" i="2"/>
  <c r="G174" i="2"/>
  <c r="S174" i="2"/>
  <c r="G175" i="2"/>
  <c r="S175" i="2"/>
  <c r="G224" i="2"/>
  <c r="S224" i="2"/>
  <c r="G237" i="2"/>
  <c r="S237" i="2"/>
  <c r="G238" i="2"/>
  <c r="S238" i="2"/>
  <c r="G243" i="2"/>
  <c r="S243" i="2"/>
  <c r="G272" i="2"/>
  <c r="S272" i="2"/>
  <c r="G275" i="2"/>
  <c r="S275" i="2"/>
  <c r="G278" i="2"/>
  <c r="S278" i="2"/>
  <c r="G312" i="2"/>
  <c r="S312" i="2"/>
  <c r="G178" i="2"/>
  <c r="S178" i="2"/>
  <c r="G183" i="2"/>
  <c r="S183" i="2"/>
  <c r="G188" i="2"/>
  <c r="S188" i="2"/>
  <c r="G190" i="2"/>
  <c r="S190" i="2"/>
  <c r="G197" i="2"/>
  <c r="S197" i="2"/>
  <c r="G199" i="2"/>
  <c r="S199" i="2"/>
  <c r="G200" i="2"/>
  <c r="S200" i="2"/>
  <c r="G205" i="2"/>
  <c r="S205" i="2"/>
  <c r="G207" i="2"/>
  <c r="S207" i="2"/>
  <c r="G209" i="2"/>
  <c r="S209" i="2"/>
  <c r="G211" i="2"/>
  <c r="S211" i="2"/>
  <c r="G213" i="2"/>
  <c r="S213" i="2"/>
  <c r="G215" i="2"/>
  <c r="S215" i="2"/>
  <c r="G218" i="2"/>
  <c r="S218" i="2"/>
  <c r="G220" i="2"/>
  <c r="S220" i="2"/>
  <c r="G222" i="2"/>
  <c r="S222" i="2"/>
  <c r="G225" i="2"/>
  <c r="S225" i="2"/>
  <c r="G226" i="2"/>
  <c r="S226" i="2"/>
  <c r="G227" i="2"/>
  <c r="S227" i="2"/>
  <c r="G229" i="2"/>
  <c r="S229" i="2"/>
  <c r="G231" i="2"/>
  <c r="S231" i="2"/>
  <c r="G233" i="2"/>
  <c r="S233" i="2"/>
  <c r="G245" i="2"/>
  <c r="S245" i="2"/>
  <c r="G246" i="2"/>
  <c r="S246" i="2"/>
  <c r="G247" i="2"/>
  <c r="S247" i="2"/>
  <c r="G252" i="2"/>
  <c r="S252" i="2"/>
  <c r="G254" i="2"/>
  <c r="S254" i="2"/>
  <c r="G256" i="2"/>
  <c r="S256" i="2"/>
  <c r="G261" i="2"/>
  <c r="S261" i="2"/>
  <c r="G266" i="2"/>
  <c r="S266" i="2"/>
  <c r="G268" i="2"/>
  <c r="S268" i="2"/>
  <c r="G271" i="2"/>
  <c r="S271" i="2"/>
  <c r="G276" i="2"/>
  <c r="S276" i="2"/>
  <c r="G283" i="2"/>
  <c r="S283" i="2"/>
  <c r="G297" i="2"/>
  <c r="S297" i="2"/>
  <c r="G305" i="2"/>
  <c r="S305" i="2"/>
  <c r="G194" i="2"/>
  <c r="S194" i="2"/>
  <c r="G196" i="2"/>
  <c r="S196" i="2"/>
  <c r="G201" i="2"/>
  <c r="S201" i="2"/>
  <c r="G221" i="2"/>
  <c r="S221" i="2"/>
  <c r="G228" i="2"/>
  <c r="S228" i="2"/>
  <c r="Q25" i="2"/>
  <c r="J26" i="2"/>
  <c r="Q26" i="2"/>
  <c r="J27" i="2"/>
  <c r="Q27" i="2"/>
  <c r="J29" i="2"/>
  <c r="Q29" i="2"/>
  <c r="J30" i="2"/>
  <c r="Q30" i="2"/>
  <c r="Q33" i="2"/>
  <c r="J34" i="2"/>
  <c r="Q34" i="2"/>
  <c r="Q35" i="2"/>
  <c r="J36" i="2"/>
  <c r="Q36" i="2"/>
  <c r="Q42" i="2"/>
  <c r="J43" i="2"/>
  <c r="Q43" i="2"/>
  <c r="Q45" i="2"/>
  <c r="J47" i="2"/>
  <c r="Q47" i="2"/>
  <c r="Q48" i="2"/>
  <c r="J49" i="2"/>
  <c r="Q49" i="2"/>
  <c r="Q50" i="2"/>
  <c r="J51" i="2"/>
  <c r="Q51" i="2"/>
  <c r="Q52" i="2"/>
  <c r="J53" i="2"/>
  <c r="Q53" i="2"/>
  <c r="Q58" i="2"/>
  <c r="J59" i="2"/>
  <c r="Q59" i="2"/>
  <c r="Q60" i="2"/>
  <c r="J61" i="2"/>
  <c r="Q61" i="2"/>
  <c r="Q64" i="2"/>
  <c r="J65" i="2"/>
  <c r="Q65" i="2"/>
  <c r="Q68" i="2"/>
  <c r="Q69" i="2"/>
  <c r="Q70" i="2"/>
  <c r="Q73" i="2"/>
  <c r="Q74" i="2"/>
  <c r="Q77" i="2"/>
  <c r="Q80" i="2"/>
  <c r="Q82" i="2"/>
  <c r="Q83" i="2"/>
  <c r="Q91" i="2"/>
  <c r="Q92" i="2"/>
  <c r="Q94" i="2"/>
  <c r="Q96" i="2"/>
  <c r="Q98" i="2"/>
  <c r="Q102" i="2"/>
  <c r="Q103" i="2"/>
  <c r="Q104" i="2"/>
  <c r="Q105" i="2"/>
  <c r="Q106" i="2"/>
  <c r="Q109" i="2"/>
  <c r="Q110" i="2"/>
  <c r="Q111" i="2"/>
  <c r="J115" i="2"/>
  <c r="Q115" i="2"/>
  <c r="J117" i="2"/>
  <c r="Q117" i="2"/>
  <c r="J121" i="2"/>
  <c r="Q121" i="2"/>
  <c r="J122" i="2"/>
  <c r="Q122" i="2"/>
  <c r="J125" i="2"/>
  <c r="Q125" i="2"/>
  <c r="J127" i="2"/>
  <c r="Q127" i="2"/>
  <c r="J128" i="2"/>
  <c r="Q128" i="2"/>
  <c r="J130" i="2"/>
  <c r="Q130" i="2"/>
  <c r="J132" i="2"/>
  <c r="Q132" i="2"/>
  <c r="J134" i="2"/>
  <c r="Q134" i="2"/>
  <c r="J136" i="2"/>
  <c r="Q136" i="2"/>
  <c r="J138" i="2"/>
  <c r="Q138" i="2"/>
  <c r="J139" i="2"/>
  <c r="Q139" i="2"/>
  <c r="J141" i="2"/>
  <c r="Q141" i="2"/>
  <c r="J143" i="2"/>
  <c r="Q143" i="2"/>
  <c r="J147" i="2"/>
  <c r="Q147" i="2"/>
  <c r="J148" i="2"/>
  <c r="Q148" i="2"/>
  <c r="J150" i="2"/>
  <c r="Q150" i="2"/>
  <c r="J152" i="2"/>
  <c r="Q152" i="2"/>
  <c r="J154" i="2"/>
  <c r="Q154" i="2"/>
  <c r="J156" i="2"/>
  <c r="Q156" i="2"/>
  <c r="J158" i="2"/>
  <c r="Q158" i="2"/>
  <c r="J160" i="2"/>
  <c r="Q160" i="2"/>
  <c r="J161" i="2"/>
  <c r="Q161" i="2"/>
  <c r="J162" i="2"/>
  <c r="Q162" i="2"/>
  <c r="J163" i="2"/>
  <c r="Q163" i="2"/>
  <c r="J164" i="2"/>
  <c r="Q164" i="2"/>
  <c r="J165" i="2"/>
  <c r="Q165" i="2"/>
  <c r="J166" i="2"/>
  <c r="Q166" i="2"/>
  <c r="J167" i="2"/>
  <c r="Q167" i="2"/>
  <c r="J169" i="2"/>
  <c r="Q169" i="2"/>
  <c r="J171" i="2"/>
  <c r="Q171" i="2"/>
  <c r="J173" i="2"/>
  <c r="Q173" i="2"/>
  <c r="J176" i="2"/>
  <c r="Q176" i="2"/>
  <c r="J236" i="2"/>
  <c r="Q236" i="2"/>
  <c r="J239" i="2"/>
  <c r="Q239" i="2"/>
  <c r="J250" i="2"/>
  <c r="Q250" i="2"/>
  <c r="J259" i="2"/>
  <c r="Q259" i="2"/>
  <c r="J273" i="2"/>
  <c r="Q273" i="2"/>
  <c r="J280" i="2"/>
  <c r="Q280" i="2"/>
  <c r="J282" i="2"/>
  <c r="Q282" i="2"/>
  <c r="J284" i="2"/>
  <c r="Q284" i="2"/>
  <c r="J285" i="2"/>
  <c r="Q285" i="2"/>
  <c r="Q286" i="2"/>
  <c r="Q288" i="2"/>
  <c r="Q294" i="2"/>
  <c r="Q295" i="2"/>
  <c r="Q296" i="2"/>
  <c r="Q316" i="2"/>
  <c r="Q334" i="2"/>
  <c r="Q21" i="2"/>
  <c r="J22" i="2"/>
  <c r="Q22" i="2"/>
  <c r="Q23" i="2"/>
  <c r="J24" i="2"/>
  <c r="Q24" i="2"/>
  <c r="Q28" i="2"/>
  <c r="J31" i="2"/>
  <c r="Q31" i="2"/>
  <c r="Q32" i="2"/>
  <c r="J37" i="2"/>
  <c r="Q37" i="2"/>
  <c r="Q38" i="2"/>
  <c r="J39" i="2"/>
  <c r="Q39" i="2"/>
  <c r="Q40" i="2"/>
  <c r="J41" i="2"/>
  <c r="Q41" i="2"/>
  <c r="Q44" i="2"/>
  <c r="J46" i="2"/>
  <c r="Q46" i="2"/>
  <c r="Q54" i="2"/>
  <c r="J55" i="2"/>
  <c r="Q55" i="2"/>
  <c r="Q56" i="2"/>
  <c r="J57" i="2"/>
  <c r="Q57" i="2"/>
  <c r="Q62" i="2"/>
  <c r="J63" i="2"/>
  <c r="Q63" i="2"/>
  <c r="Q66" i="2"/>
  <c r="J67" i="2"/>
  <c r="Q67" i="2"/>
  <c r="Q71" i="2"/>
  <c r="Q72" i="2"/>
  <c r="Q75" i="2"/>
  <c r="J76" i="2"/>
  <c r="Q76" i="2"/>
  <c r="Q78" i="2"/>
  <c r="J79" i="2"/>
  <c r="Q79" i="2"/>
  <c r="Q81" i="2"/>
  <c r="J84" i="2"/>
  <c r="Q84" i="2"/>
  <c r="Q85" i="2"/>
  <c r="Q86" i="2"/>
  <c r="J87" i="2"/>
  <c r="Q87" i="2"/>
  <c r="Q88" i="2"/>
  <c r="J89" i="2"/>
  <c r="Q89" i="2"/>
  <c r="J90" i="2"/>
  <c r="Q90" i="2"/>
  <c r="J93" i="2"/>
  <c r="Q93" i="2"/>
  <c r="Q95" i="2"/>
  <c r="J97" i="2"/>
  <c r="Q97" i="2"/>
  <c r="Q99" i="2"/>
  <c r="J100" i="2"/>
  <c r="Q100" i="2"/>
  <c r="Q101" i="2"/>
  <c r="J107" i="2"/>
  <c r="Q107" i="2"/>
  <c r="Q108" i="2"/>
  <c r="J112" i="2"/>
  <c r="Q112" i="2"/>
  <c r="Q113" i="2"/>
  <c r="J114" i="2"/>
  <c r="Q114" i="2"/>
  <c r="J116" i="2"/>
  <c r="Q116" i="2"/>
  <c r="J118" i="2"/>
  <c r="Q118" i="2"/>
  <c r="J119" i="2"/>
  <c r="Q119" i="2"/>
  <c r="J120" i="2"/>
  <c r="Q120" i="2"/>
  <c r="J123" i="2"/>
  <c r="Q123" i="2"/>
  <c r="J124" i="2"/>
  <c r="Q124" i="2"/>
  <c r="Q126" i="2"/>
  <c r="J129" i="2"/>
  <c r="Q129" i="2"/>
  <c r="J131" i="2"/>
  <c r="Q131" i="2"/>
  <c r="J133" i="2"/>
  <c r="Q133" i="2"/>
  <c r="Q135" i="2"/>
  <c r="J137" i="2"/>
  <c r="Q137" i="2"/>
  <c r="J140" i="2"/>
  <c r="Q140" i="2"/>
  <c r="J142" i="2"/>
  <c r="Q142" i="2"/>
  <c r="Q144" i="2"/>
  <c r="J145" i="2"/>
  <c r="Q145" i="2"/>
  <c r="J146" i="2"/>
  <c r="Q146" i="2"/>
  <c r="J149" i="2"/>
  <c r="Q149" i="2"/>
  <c r="Q151" i="2"/>
  <c r="J153" i="2"/>
  <c r="Q153" i="2"/>
  <c r="J155" i="2"/>
  <c r="Q155" i="2"/>
  <c r="J157" i="2"/>
  <c r="Q157" i="2"/>
  <c r="Q159" i="2"/>
  <c r="J168" i="2"/>
  <c r="Q168" i="2"/>
  <c r="J170" i="2"/>
  <c r="Q170" i="2"/>
  <c r="J172" i="2"/>
  <c r="Q172" i="2"/>
  <c r="Q174" i="2"/>
  <c r="J175" i="2"/>
  <c r="Q175" i="2"/>
  <c r="J224" i="2"/>
  <c r="Q224" i="2"/>
  <c r="J237" i="2"/>
  <c r="Q237" i="2"/>
  <c r="Q238" i="2"/>
  <c r="J243" i="2"/>
  <c r="Q243" i="2"/>
  <c r="J272" i="2"/>
  <c r="Q272" i="2"/>
  <c r="J275" i="2"/>
  <c r="Q275" i="2"/>
  <c r="Q278" i="2"/>
  <c r="Q287" i="2"/>
  <c r="Q289" i="2"/>
  <c r="Q292" i="2"/>
  <c r="Q293" i="2"/>
  <c r="J312" i="2"/>
  <c r="Q312" i="2"/>
  <c r="Q317" i="2"/>
  <c r="Q332" i="2"/>
  <c r="Q333" i="2"/>
  <c r="G312" i="3"/>
  <c r="C312" i="3"/>
  <c r="G311" i="3"/>
  <c r="C311" i="3"/>
  <c r="E311" i="3"/>
  <c r="G310" i="3"/>
  <c r="C310" i="3"/>
  <c r="G125" i="3"/>
  <c r="C125" i="3"/>
  <c r="G124" i="3"/>
  <c r="C124" i="3"/>
  <c r="G123" i="3"/>
  <c r="C123" i="3"/>
  <c r="G122" i="3"/>
  <c r="C122" i="3"/>
  <c r="G121" i="3"/>
  <c r="C121" i="3"/>
  <c r="E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309" i="3"/>
  <c r="C309" i="3"/>
  <c r="E309" i="3"/>
  <c r="G308" i="3"/>
  <c r="C308" i="3"/>
  <c r="G114" i="3"/>
  <c r="C114" i="3"/>
  <c r="G113" i="3"/>
  <c r="C113" i="3"/>
  <c r="G307" i="3"/>
  <c r="C307" i="3"/>
  <c r="E307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E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E99" i="3"/>
  <c r="G306" i="3"/>
  <c r="C306" i="3"/>
  <c r="G305" i="3"/>
  <c r="C305" i="3"/>
  <c r="G304" i="3"/>
  <c r="C304" i="3"/>
  <c r="G303" i="3"/>
  <c r="C303" i="3"/>
  <c r="G302" i="3"/>
  <c r="C302" i="3"/>
  <c r="G98" i="3"/>
  <c r="C98" i="3"/>
  <c r="G97" i="3"/>
  <c r="C97" i="3"/>
  <c r="E97" i="3"/>
  <c r="G301" i="3"/>
  <c r="C301" i="3"/>
  <c r="G300" i="3"/>
  <c r="C300" i="3"/>
  <c r="G299" i="3"/>
  <c r="C299" i="3"/>
  <c r="G298" i="3"/>
  <c r="C298" i="3"/>
  <c r="G297" i="3"/>
  <c r="C297" i="3"/>
  <c r="E297" i="3"/>
  <c r="G296" i="3"/>
  <c r="C296" i="3"/>
  <c r="E296" i="3"/>
  <c r="G96" i="3"/>
  <c r="C96" i="3"/>
  <c r="E96" i="3"/>
  <c r="G295" i="3"/>
  <c r="C295" i="3"/>
  <c r="E295" i="3"/>
  <c r="G95" i="3"/>
  <c r="C95" i="3"/>
  <c r="E95" i="3"/>
  <c r="G294" i="3"/>
  <c r="C294" i="3"/>
  <c r="E294" i="3"/>
  <c r="G94" i="3"/>
  <c r="C94" i="3"/>
  <c r="E94" i="3"/>
  <c r="G293" i="3"/>
  <c r="C293" i="3"/>
  <c r="E293" i="3"/>
  <c r="G93" i="3"/>
  <c r="C93" i="3"/>
  <c r="E93" i="3"/>
  <c r="G92" i="3"/>
  <c r="C92" i="3"/>
  <c r="E92" i="3"/>
  <c r="G292" i="3"/>
  <c r="C292" i="3"/>
  <c r="E292" i="3"/>
  <c r="G91" i="3"/>
  <c r="C91" i="3"/>
  <c r="E91" i="3"/>
  <c r="G291" i="3"/>
  <c r="C291" i="3"/>
  <c r="E291" i="3"/>
  <c r="G290" i="3"/>
  <c r="C290" i="3"/>
  <c r="E290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289" i="3"/>
  <c r="C289" i="3"/>
  <c r="E28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288" i="3"/>
  <c r="C288" i="3"/>
  <c r="E288" i="3"/>
  <c r="G70" i="3"/>
  <c r="C70" i="3"/>
  <c r="E70" i="3"/>
  <c r="G69" i="3"/>
  <c r="C69" i="3"/>
  <c r="E69" i="3"/>
  <c r="G68" i="3"/>
  <c r="C68" i="3"/>
  <c r="E68" i="3"/>
  <c r="G67" i="3"/>
  <c r="C67" i="3"/>
  <c r="E67" i="3"/>
  <c r="G287" i="3"/>
  <c r="C287" i="3"/>
  <c r="E287" i="3"/>
  <c r="G66" i="3"/>
  <c r="C66" i="3"/>
  <c r="E66" i="3"/>
  <c r="G65" i="3"/>
  <c r="C65" i="3"/>
  <c r="E65" i="3"/>
  <c r="G64" i="3"/>
  <c r="C64" i="3"/>
  <c r="E64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282" i="3"/>
  <c r="C282" i="3"/>
  <c r="E282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A33" i="3"/>
  <c r="H33" i="3"/>
  <c r="B33" i="3"/>
  <c r="D33" i="3"/>
  <c r="A34" i="3"/>
  <c r="H34" i="3"/>
  <c r="B34" i="3"/>
  <c r="D34" i="3"/>
  <c r="A35" i="3"/>
  <c r="H35" i="3"/>
  <c r="B35" i="3"/>
  <c r="D35" i="3"/>
  <c r="A36" i="3"/>
  <c r="H36" i="3"/>
  <c r="B36" i="3"/>
  <c r="D36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44" i="3"/>
  <c r="H44" i="3"/>
  <c r="B44" i="3"/>
  <c r="D44" i="3"/>
  <c r="A45" i="3"/>
  <c r="H45" i="3"/>
  <c r="B45" i="3"/>
  <c r="D45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53" i="3"/>
  <c r="H53" i="3"/>
  <c r="B53" i="3"/>
  <c r="D53" i="3"/>
  <c r="A282" i="3"/>
  <c r="H282" i="3"/>
  <c r="B282" i="3"/>
  <c r="D282" i="3"/>
  <c r="A54" i="3"/>
  <c r="H54" i="3"/>
  <c r="B54" i="3"/>
  <c r="D54" i="3"/>
  <c r="A55" i="3"/>
  <c r="H55" i="3"/>
  <c r="B55" i="3"/>
  <c r="D55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60" i="3"/>
  <c r="H60" i="3"/>
  <c r="B60" i="3"/>
  <c r="D60" i="3"/>
  <c r="A61" i="3"/>
  <c r="H61" i="3"/>
  <c r="B61" i="3"/>
  <c r="D61" i="3"/>
  <c r="A62" i="3"/>
  <c r="H62" i="3"/>
  <c r="B62" i="3"/>
  <c r="D62" i="3"/>
  <c r="A63" i="3"/>
  <c r="H63" i="3"/>
  <c r="B63" i="3"/>
  <c r="D63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64" i="3"/>
  <c r="H64" i="3"/>
  <c r="B64" i="3"/>
  <c r="D64" i="3"/>
  <c r="A65" i="3"/>
  <c r="H65" i="3"/>
  <c r="B65" i="3"/>
  <c r="D65" i="3"/>
  <c r="A66" i="3"/>
  <c r="H66" i="3"/>
  <c r="B66" i="3"/>
  <c r="D66" i="3"/>
  <c r="A287" i="3"/>
  <c r="H287" i="3"/>
  <c r="B287" i="3"/>
  <c r="D287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288" i="3"/>
  <c r="H288" i="3"/>
  <c r="B288" i="3"/>
  <c r="D288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289" i="3"/>
  <c r="H289" i="3"/>
  <c r="B289" i="3"/>
  <c r="D289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290" i="3"/>
  <c r="H290" i="3"/>
  <c r="B290" i="3"/>
  <c r="D290" i="3"/>
  <c r="A291" i="3"/>
  <c r="H291" i="3"/>
  <c r="B291" i="3"/>
  <c r="D291" i="3"/>
  <c r="A91" i="3"/>
  <c r="H91" i="3"/>
  <c r="B91" i="3"/>
  <c r="D91" i="3"/>
  <c r="A292" i="3"/>
  <c r="H292" i="3"/>
  <c r="B292" i="3"/>
  <c r="D292" i="3"/>
  <c r="A92" i="3"/>
  <c r="H92" i="3"/>
  <c r="B92" i="3"/>
  <c r="D92" i="3"/>
  <c r="A93" i="3"/>
  <c r="H93" i="3"/>
  <c r="B93" i="3"/>
  <c r="D93" i="3"/>
  <c r="A293" i="3"/>
  <c r="H293" i="3"/>
  <c r="B293" i="3"/>
  <c r="D293" i="3"/>
  <c r="A94" i="3"/>
  <c r="H94" i="3"/>
  <c r="B94" i="3"/>
  <c r="D94" i="3"/>
  <c r="A294" i="3"/>
  <c r="H294" i="3"/>
  <c r="B294" i="3"/>
  <c r="D294" i="3"/>
  <c r="A95" i="3"/>
  <c r="H95" i="3"/>
  <c r="B95" i="3"/>
  <c r="D95" i="3"/>
  <c r="A295" i="3"/>
  <c r="H295" i="3"/>
  <c r="B295" i="3"/>
  <c r="D295" i="3"/>
  <c r="A96" i="3"/>
  <c r="H96" i="3"/>
  <c r="B96" i="3"/>
  <c r="D96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97" i="3"/>
  <c r="H97" i="3"/>
  <c r="B97" i="3"/>
  <c r="D97" i="3"/>
  <c r="A98" i="3"/>
  <c r="H98" i="3"/>
  <c r="B98" i="3"/>
  <c r="D98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307" i="3"/>
  <c r="H307" i="3"/>
  <c r="B307" i="3"/>
  <c r="D307" i="3"/>
  <c r="A113" i="3"/>
  <c r="H113" i="3"/>
  <c r="B113" i="3"/>
  <c r="D113" i="3"/>
  <c r="A114" i="3"/>
  <c r="H114" i="3"/>
  <c r="B114" i="3"/>
  <c r="D114" i="3"/>
  <c r="A308" i="3"/>
  <c r="H308" i="3"/>
  <c r="B308" i="3"/>
  <c r="D308" i="3"/>
  <c r="A309" i="3"/>
  <c r="H309" i="3"/>
  <c r="B309" i="3"/>
  <c r="D309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H221" i="3"/>
  <c r="B221" i="3"/>
  <c r="D221" i="3"/>
  <c r="A221" i="3"/>
  <c r="H220" i="3"/>
  <c r="B220" i="3"/>
  <c r="D220" i="3"/>
  <c r="A220" i="3"/>
  <c r="H219" i="3"/>
  <c r="B219" i="3"/>
  <c r="D219" i="3"/>
  <c r="A219" i="3"/>
  <c r="H218" i="3"/>
  <c r="B218" i="3"/>
  <c r="D218" i="3"/>
  <c r="A218" i="3"/>
  <c r="H217" i="3"/>
  <c r="B217" i="3"/>
  <c r="D217" i="3"/>
  <c r="A217" i="3"/>
  <c r="H216" i="3"/>
  <c r="B216" i="3"/>
  <c r="D216" i="3"/>
  <c r="A216" i="3"/>
  <c r="H215" i="3"/>
  <c r="B215" i="3"/>
  <c r="D215" i="3"/>
  <c r="A215" i="3"/>
  <c r="H214" i="3"/>
  <c r="B214" i="3"/>
  <c r="D214" i="3"/>
  <c r="A214" i="3"/>
  <c r="H213" i="3"/>
  <c r="B213" i="3"/>
  <c r="D213" i="3"/>
  <c r="A213" i="3"/>
  <c r="H212" i="3"/>
  <c r="B212" i="3"/>
  <c r="D212" i="3"/>
  <c r="A212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F197" i="3"/>
  <c r="D197" i="3"/>
  <c r="B197" i="3"/>
  <c r="A197" i="3"/>
  <c r="H196" i="3"/>
  <c r="B196" i="3"/>
  <c r="F196" i="3"/>
  <c r="D196" i="3"/>
  <c r="A196" i="3"/>
  <c r="H195" i="3"/>
  <c r="F195" i="3"/>
  <c r="D195" i="3"/>
  <c r="B195" i="3"/>
  <c r="A195" i="3"/>
  <c r="H194" i="3"/>
  <c r="B194" i="3"/>
  <c r="F194" i="3"/>
  <c r="D194" i="3"/>
  <c r="A194" i="3"/>
  <c r="H193" i="3"/>
  <c r="F193" i="3"/>
  <c r="D193" i="3"/>
  <c r="B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Q330" i="2"/>
  <c r="Q331" i="2"/>
  <c r="Q326" i="2"/>
  <c r="Q327" i="2"/>
  <c r="Q318" i="2"/>
  <c r="Q319" i="2"/>
  <c r="Q320" i="2"/>
  <c r="Q321" i="2"/>
  <c r="Q325" i="2"/>
  <c r="Q329" i="2"/>
  <c r="Q324" i="2"/>
  <c r="Q323" i="2"/>
  <c r="Q310" i="2"/>
  <c r="Q304" i="2"/>
  <c r="Q313" i="2"/>
  <c r="Q322" i="2"/>
  <c r="Q309" i="2"/>
  <c r="Q311" i="2"/>
  <c r="F12" i="2"/>
  <c r="F13" i="2" s="1"/>
  <c r="Q314" i="2"/>
  <c r="Q315" i="2"/>
  <c r="Q307" i="2"/>
  <c r="Q308" i="2"/>
  <c r="Q279" i="2"/>
  <c r="Q306" i="2"/>
  <c r="J305" i="2"/>
  <c r="Q305" i="2"/>
  <c r="C17" i="2"/>
  <c r="Q298" i="2"/>
  <c r="Q299" i="2"/>
  <c r="Q302" i="2"/>
  <c r="G290" i="2"/>
  <c r="J290" i="2"/>
  <c r="G264" i="2"/>
  <c r="J264" i="2"/>
  <c r="J179" i="2"/>
  <c r="G277" i="2"/>
  <c r="I277" i="2"/>
  <c r="Q179" i="2"/>
  <c r="G186" i="2"/>
  <c r="J186" i="2"/>
  <c r="Q186" i="2"/>
  <c r="J191" i="2"/>
  <c r="Q191" i="2"/>
  <c r="J193" i="2"/>
  <c r="Q193" i="2"/>
  <c r="J194" i="2"/>
  <c r="Q194" i="2"/>
  <c r="J195" i="2"/>
  <c r="Q195" i="2"/>
  <c r="J196" i="2"/>
  <c r="Q196" i="2"/>
  <c r="J201" i="2"/>
  <c r="Q201" i="2"/>
  <c r="J203" i="2"/>
  <c r="Q203" i="2"/>
  <c r="J216" i="2"/>
  <c r="Q216" i="2"/>
  <c r="J240" i="2"/>
  <c r="Q240" i="2"/>
  <c r="J241" i="2"/>
  <c r="Q241" i="2"/>
  <c r="J249" i="2"/>
  <c r="Q249" i="2"/>
  <c r="Q264" i="2"/>
  <c r="J297" i="2"/>
  <c r="Q297" i="2"/>
  <c r="Q300" i="2"/>
  <c r="Q301" i="2"/>
  <c r="Q303" i="2"/>
  <c r="J253" i="2"/>
  <c r="Q253" i="2"/>
  <c r="J254" i="2"/>
  <c r="Q254" i="2"/>
  <c r="J255" i="2"/>
  <c r="Q255" i="2"/>
  <c r="J256" i="2"/>
  <c r="Q256" i="2"/>
  <c r="J257" i="2"/>
  <c r="Q257" i="2"/>
  <c r="J258" i="2"/>
  <c r="Q258" i="2"/>
  <c r="J260" i="2"/>
  <c r="Q260" i="2"/>
  <c r="J261" i="2"/>
  <c r="Q261" i="2"/>
  <c r="J262" i="2"/>
  <c r="Q262" i="2"/>
  <c r="J263" i="2"/>
  <c r="Q263" i="2"/>
  <c r="J265" i="2"/>
  <c r="Q265" i="2"/>
  <c r="J266" i="2"/>
  <c r="Q266" i="2"/>
  <c r="J267" i="2"/>
  <c r="Q267" i="2"/>
  <c r="J268" i="2"/>
  <c r="Q268" i="2"/>
  <c r="J269" i="2"/>
  <c r="Q269" i="2"/>
  <c r="J270" i="2"/>
  <c r="Q270" i="2"/>
  <c r="J271" i="2"/>
  <c r="Q271" i="2"/>
  <c r="Q290" i="2"/>
  <c r="Q291" i="2"/>
  <c r="K177" i="2"/>
  <c r="Q177" i="2"/>
  <c r="K178" i="2"/>
  <c r="Q178" i="2"/>
  <c r="H180" i="2"/>
  <c r="Q180" i="2"/>
  <c r="K181" i="2"/>
  <c r="Q181" i="2"/>
  <c r="K182" i="2"/>
  <c r="Q182" i="2"/>
  <c r="K183" i="2"/>
  <c r="Q183" i="2"/>
  <c r="K184" i="2"/>
  <c r="Q184" i="2"/>
  <c r="K185" i="2"/>
  <c r="Q185" i="2"/>
  <c r="K187" i="2"/>
  <c r="Q187" i="2"/>
  <c r="K188" i="2"/>
  <c r="Q188" i="2"/>
  <c r="K189" i="2"/>
  <c r="Q189" i="2"/>
  <c r="K190" i="2"/>
  <c r="Q190" i="2"/>
  <c r="K192" i="2"/>
  <c r="Q192" i="2"/>
  <c r="K197" i="2"/>
  <c r="Q197" i="2"/>
  <c r="K198" i="2"/>
  <c r="Q198" i="2"/>
  <c r="K199" i="2"/>
  <c r="Q199" i="2"/>
  <c r="K200" i="2"/>
  <c r="Q200" i="2"/>
  <c r="K202" i="2"/>
  <c r="Q202" i="2"/>
  <c r="K204" i="2"/>
  <c r="Q204" i="2"/>
  <c r="K205" i="2"/>
  <c r="Q205" i="2"/>
  <c r="K206" i="2"/>
  <c r="Q206" i="2"/>
  <c r="K207" i="2"/>
  <c r="Q207" i="2"/>
  <c r="K208" i="2"/>
  <c r="Q208" i="2"/>
  <c r="K209" i="2"/>
  <c r="Q209" i="2"/>
  <c r="K210" i="2"/>
  <c r="Q210" i="2"/>
  <c r="K211" i="2"/>
  <c r="Q211" i="2"/>
  <c r="J213" i="2"/>
  <c r="Q213" i="2"/>
  <c r="K214" i="2"/>
  <c r="Q214" i="2"/>
  <c r="K215" i="2"/>
  <c r="Q215" i="2"/>
  <c r="K217" i="2"/>
  <c r="Q217" i="2"/>
  <c r="K218" i="2"/>
  <c r="Q218" i="2"/>
  <c r="K219" i="2"/>
  <c r="Q219" i="2"/>
  <c r="K220" i="2"/>
  <c r="Q220" i="2"/>
  <c r="J221" i="2"/>
  <c r="Q221" i="2"/>
  <c r="I222" i="2"/>
  <c r="Q222" i="2"/>
  <c r="J225" i="2"/>
  <c r="Q225" i="2"/>
  <c r="I226" i="2"/>
  <c r="Q226" i="2"/>
  <c r="I227" i="2"/>
  <c r="Q227" i="2"/>
  <c r="N228" i="2"/>
  <c r="Q228" i="2"/>
  <c r="I229" i="2"/>
  <c r="Q229" i="2"/>
  <c r="N230" i="2"/>
  <c r="Q230" i="2"/>
  <c r="I231" i="2"/>
  <c r="Q231" i="2"/>
  <c r="I232" i="2"/>
  <c r="Q232" i="2"/>
  <c r="K233" i="2"/>
  <c r="Q233" i="2"/>
  <c r="K234" i="2"/>
  <c r="Q234" i="2"/>
  <c r="J235" i="2"/>
  <c r="Q235" i="2"/>
  <c r="I242" i="2"/>
  <c r="Q242" i="2"/>
  <c r="J244" i="2"/>
  <c r="Q244" i="2"/>
  <c r="K245" i="2"/>
  <c r="Q245" i="2"/>
  <c r="I246" i="2"/>
  <c r="Q246" i="2"/>
  <c r="K247" i="2"/>
  <c r="Q247" i="2"/>
  <c r="K248" i="2"/>
  <c r="Q248" i="2"/>
  <c r="K251" i="2"/>
  <c r="Q251" i="2"/>
  <c r="I252" i="2"/>
  <c r="Q252" i="2"/>
  <c r="I274" i="2"/>
  <c r="Q274" i="2"/>
  <c r="I276" i="2"/>
  <c r="Q276" i="2"/>
  <c r="Q277" i="2"/>
  <c r="I281" i="2"/>
  <c r="Q281" i="2"/>
  <c r="I283" i="2"/>
  <c r="Q283" i="2"/>
  <c r="E23" i="1"/>
  <c r="F23" i="1"/>
  <c r="E28" i="1"/>
  <c r="F28" i="1"/>
  <c r="E32" i="1"/>
  <c r="F32" i="1"/>
  <c r="E36" i="1"/>
  <c r="F36" i="1"/>
  <c r="E40" i="1"/>
  <c r="F40" i="1"/>
  <c r="E44" i="1"/>
  <c r="F44" i="1"/>
  <c r="E48" i="1"/>
  <c r="F48" i="1"/>
  <c r="E51" i="1"/>
  <c r="F51" i="1"/>
  <c r="E52" i="1"/>
  <c r="F52" i="1"/>
  <c r="E56" i="1"/>
  <c r="F56" i="1"/>
  <c r="E59" i="1"/>
  <c r="F59" i="1"/>
  <c r="E60" i="1"/>
  <c r="F60" i="1"/>
  <c r="E64" i="1"/>
  <c r="F64" i="1"/>
  <c r="E67" i="1"/>
  <c r="F67" i="1"/>
  <c r="E68" i="1"/>
  <c r="F68" i="1"/>
  <c r="E72" i="1"/>
  <c r="F72" i="1"/>
  <c r="E75" i="1"/>
  <c r="F75" i="1"/>
  <c r="E76" i="1"/>
  <c r="F76" i="1"/>
  <c r="E80" i="1"/>
  <c r="F80" i="1"/>
  <c r="E83" i="1"/>
  <c r="F83" i="1"/>
  <c r="E84" i="1"/>
  <c r="F84" i="1"/>
  <c r="E88" i="1"/>
  <c r="F88" i="1"/>
  <c r="E91" i="1"/>
  <c r="F91" i="1"/>
  <c r="E24" i="1"/>
  <c r="F24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1" i="1"/>
  <c r="F21" i="1"/>
  <c r="C8" i="1"/>
  <c r="Q24" i="1"/>
  <c r="E85" i="1"/>
  <c r="F85" i="1"/>
  <c r="G85" i="1"/>
  <c r="I85" i="1"/>
  <c r="E77" i="1"/>
  <c r="F77" i="1"/>
  <c r="G77" i="1"/>
  <c r="I77" i="1"/>
  <c r="E69" i="1"/>
  <c r="F69" i="1"/>
  <c r="G69" i="1"/>
  <c r="N69" i="1"/>
  <c r="E61" i="1"/>
  <c r="F61" i="1"/>
  <c r="G61" i="1"/>
  <c r="K61" i="1"/>
  <c r="E53" i="1"/>
  <c r="F53" i="1"/>
  <c r="G53" i="1"/>
  <c r="K53" i="1"/>
  <c r="E45" i="1"/>
  <c r="F45" i="1"/>
  <c r="E37" i="1"/>
  <c r="F37" i="1"/>
  <c r="E29" i="1"/>
  <c r="F29" i="1"/>
  <c r="G24" i="1"/>
  <c r="H24" i="1"/>
  <c r="E90" i="1"/>
  <c r="F90" i="1"/>
  <c r="G90" i="1"/>
  <c r="I90" i="1"/>
  <c r="G84" i="1"/>
  <c r="I84" i="1"/>
  <c r="E82" i="1"/>
  <c r="F82" i="1"/>
  <c r="G82" i="1"/>
  <c r="K82" i="1"/>
  <c r="G76" i="1"/>
  <c r="J76" i="1"/>
  <c r="E74" i="1"/>
  <c r="F74" i="1"/>
  <c r="G74" i="1"/>
  <c r="J74" i="1"/>
  <c r="G68" i="1"/>
  <c r="I68" i="1"/>
  <c r="E66" i="1"/>
  <c r="F66" i="1"/>
  <c r="G66" i="1"/>
  <c r="I66" i="1"/>
  <c r="G60" i="1"/>
  <c r="K60" i="1"/>
  <c r="E58" i="1"/>
  <c r="F58" i="1"/>
  <c r="G58" i="1"/>
  <c r="K58" i="1"/>
  <c r="G52" i="1"/>
  <c r="K52" i="1"/>
  <c r="E50" i="1"/>
  <c r="F50" i="1"/>
  <c r="G50" i="1"/>
  <c r="K50" i="1"/>
  <c r="G44" i="1"/>
  <c r="K44" i="1"/>
  <c r="E42" i="1"/>
  <c r="F42" i="1"/>
  <c r="G42" i="1"/>
  <c r="K42" i="1"/>
  <c r="G36" i="1"/>
  <c r="K36" i="1"/>
  <c r="E34" i="1"/>
  <c r="F34" i="1"/>
  <c r="G34" i="1"/>
  <c r="K34" i="1"/>
  <c r="G28" i="1"/>
  <c r="K28" i="1"/>
  <c r="E26" i="1"/>
  <c r="F26" i="1"/>
  <c r="G26" i="1"/>
  <c r="K26" i="1"/>
  <c r="E87" i="1"/>
  <c r="F87" i="1"/>
  <c r="G87" i="1"/>
  <c r="I87" i="1"/>
  <c r="E79" i="1"/>
  <c r="F79" i="1"/>
  <c r="G79" i="1"/>
  <c r="K79" i="1"/>
  <c r="E71" i="1"/>
  <c r="F71" i="1"/>
  <c r="G71" i="1"/>
  <c r="I71" i="1"/>
  <c r="E63" i="1"/>
  <c r="F63" i="1"/>
  <c r="G63" i="1"/>
  <c r="I63" i="1"/>
  <c r="E55" i="1"/>
  <c r="F55" i="1"/>
  <c r="G55" i="1"/>
  <c r="K55" i="1"/>
  <c r="E47" i="1"/>
  <c r="F47" i="1"/>
  <c r="G47" i="1"/>
  <c r="K47" i="1"/>
  <c r="E39" i="1"/>
  <c r="F39" i="1"/>
  <c r="G39" i="1"/>
  <c r="K39" i="1"/>
  <c r="E31" i="1"/>
  <c r="F31" i="1"/>
  <c r="G31" i="1"/>
  <c r="K31" i="1"/>
  <c r="E22" i="1"/>
  <c r="F22" i="1"/>
  <c r="G22" i="1"/>
  <c r="K22" i="1"/>
  <c r="G91" i="1"/>
  <c r="I91" i="1"/>
  <c r="E89" i="1"/>
  <c r="F89" i="1"/>
  <c r="G89" i="1"/>
  <c r="I89" i="1"/>
  <c r="G83" i="1"/>
  <c r="K83" i="1"/>
  <c r="E81" i="1"/>
  <c r="F81" i="1"/>
  <c r="G81" i="1"/>
  <c r="K81" i="1"/>
  <c r="G75" i="1"/>
  <c r="J75" i="1"/>
  <c r="E73" i="1"/>
  <c r="F73" i="1"/>
  <c r="G73" i="1"/>
  <c r="K73" i="1"/>
  <c r="G67" i="1"/>
  <c r="N67" i="1"/>
  <c r="E65" i="1"/>
  <c r="F65" i="1"/>
  <c r="G65" i="1"/>
  <c r="I65" i="1"/>
  <c r="G59" i="1"/>
  <c r="K59" i="1"/>
  <c r="E57" i="1"/>
  <c r="F57" i="1"/>
  <c r="G57" i="1"/>
  <c r="K57" i="1"/>
  <c r="G51" i="1"/>
  <c r="K51" i="1"/>
  <c r="E49" i="1"/>
  <c r="F49" i="1"/>
  <c r="G49" i="1"/>
  <c r="K49" i="1"/>
  <c r="E41" i="1"/>
  <c r="F41" i="1"/>
  <c r="G41" i="1"/>
  <c r="K41" i="1"/>
  <c r="E33" i="1"/>
  <c r="F33" i="1"/>
  <c r="G33" i="1"/>
  <c r="K33" i="1"/>
  <c r="E25" i="1"/>
  <c r="F25" i="1"/>
  <c r="G25" i="1"/>
  <c r="K25" i="1"/>
  <c r="G21" i="1"/>
  <c r="G88" i="1"/>
  <c r="I88" i="1"/>
  <c r="E86" i="1"/>
  <c r="F86" i="1"/>
  <c r="G86" i="1"/>
  <c r="J86" i="1"/>
  <c r="G80" i="1"/>
  <c r="I80" i="1"/>
  <c r="E78" i="1"/>
  <c r="F78" i="1"/>
  <c r="G78" i="1"/>
  <c r="J78" i="1"/>
  <c r="G72" i="1"/>
  <c r="K72" i="1"/>
  <c r="E70" i="1"/>
  <c r="F70" i="1"/>
  <c r="G70" i="1"/>
  <c r="I70" i="1"/>
  <c r="G64" i="1"/>
  <c r="J64" i="1"/>
  <c r="E62" i="1"/>
  <c r="F62" i="1"/>
  <c r="G62" i="1"/>
  <c r="J62" i="1"/>
  <c r="G56" i="1"/>
  <c r="K56" i="1"/>
  <c r="E54" i="1"/>
  <c r="F54" i="1"/>
  <c r="G54" i="1"/>
  <c r="J54" i="1"/>
  <c r="G48" i="1"/>
  <c r="K48" i="1"/>
  <c r="E46" i="1"/>
  <c r="F46" i="1"/>
  <c r="G46" i="1"/>
  <c r="K46" i="1"/>
  <c r="G40" i="1"/>
  <c r="K40" i="1"/>
  <c r="E38" i="1"/>
  <c r="F38" i="1"/>
  <c r="G38" i="1"/>
  <c r="K38" i="1"/>
  <c r="G32" i="1"/>
  <c r="K32" i="1"/>
  <c r="E30" i="1"/>
  <c r="F30" i="1"/>
  <c r="G30" i="1"/>
  <c r="K30" i="1"/>
  <c r="G23" i="1"/>
  <c r="K23" i="1"/>
  <c r="G45" i="1"/>
  <c r="K45" i="1"/>
  <c r="E43" i="1"/>
  <c r="F43" i="1"/>
  <c r="G43" i="1"/>
  <c r="K43" i="1"/>
  <c r="G37" i="1"/>
  <c r="K37" i="1"/>
  <c r="E35" i="1"/>
  <c r="F35" i="1"/>
  <c r="G35" i="1"/>
  <c r="K35" i="1"/>
  <c r="G29" i="1"/>
  <c r="K29" i="1"/>
  <c r="E27" i="1"/>
  <c r="F27" i="1"/>
  <c r="G27" i="1"/>
  <c r="K27" i="1"/>
  <c r="E108" i="3"/>
  <c r="E104" i="3"/>
  <c r="E118" i="3"/>
  <c r="E101" i="3"/>
  <c r="E119" i="3"/>
  <c r="S66" i="2"/>
  <c r="J66" i="2"/>
  <c r="S44" i="2"/>
  <c r="J44" i="2"/>
  <c r="S28" i="2"/>
  <c r="J28" i="2"/>
  <c r="S81" i="2"/>
  <c r="J81" i="2"/>
  <c r="S86" i="2"/>
  <c r="J86" i="2"/>
  <c r="S113" i="2"/>
  <c r="J113" i="2"/>
  <c r="S62" i="2"/>
  <c r="J62" i="2"/>
  <c r="S40" i="2"/>
  <c r="J40" i="2"/>
  <c r="S23" i="2"/>
  <c r="J23" i="2"/>
  <c r="S78" i="2"/>
  <c r="J78" i="2"/>
  <c r="S56" i="2"/>
  <c r="J56" i="2"/>
  <c r="S38" i="2"/>
  <c r="J38" i="2"/>
  <c r="S99" i="2"/>
  <c r="J99" i="2"/>
  <c r="J278" i="2"/>
  <c r="J238" i="2"/>
  <c r="J174" i="2"/>
  <c r="J159" i="2"/>
  <c r="J151" i="2"/>
  <c r="J144" i="2"/>
  <c r="J135" i="2"/>
  <c r="J126" i="2"/>
  <c r="S75" i="2"/>
  <c r="J75" i="2"/>
  <c r="S71" i="2"/>
  <c r="J71" i="2"/>
  <c r="S54" i="2"/>
  <c r="J54" i="2"/>
  <c r="S32" i="2"/>
  <c r="J32" i="2"/>
  <c r="S72" i="2"/>
  <c r="J72" i="2"/>
  <c r="S85" i="2"/>
  <c r="J85" i="2"/>
  <c r="J21" i="2"/>
  <c r="J110" i="2"/>
  <c r="J104" i="2"/>
  <c r="J96" i="2"/>
  <c r="J83" i="2"/>
  <c r="J74" i="2"/>
  <c r="J68" i="2"/>
  <c r="J60" i="2"/>
  <c r="J52" i="2"/>
  <c r="J48" i="2"/>
  <c r="J42" i="2"/>
  <c r="J33" i="2"/>
  <c r="R106" i="2"/>
  <c r="R102" i="2"/>
  <c r="R92" i="2"/>
  <c r="R80" i="2"/>
  <c r="R70" i="2"/>
  <c r="R64" i="2"/>
  <c r="R58" i="2"/>
  <c r="R50" i="2"/>
  <c r="R45" i="2"/>
  <c r="R35" i="2"/>
  <c r="J108" i="2"/>
  <c r="J109" i="2"/>
  <c r="J103" i="2"/>
  <c r="J94" i="2"/>
  <c r="J82" i="2"/>
  <c r="J73" i="2"/>
  <c r="R111" i="2"/>
  <c r="R105" i="2"/>
  <c r="R98" i="2"/>
  <c r="R91" i="2"/>
  <c r="R77" i="2"/>
  <c r="R69" i="2"/>
  <c r="J101" i="2"/>
  <c r="J95" i="2"/>
  <c r="J88" i="2"/>
  <c r="G344" i="2"/>
  <c r="E342" i="2"/>
  <c r="F342" i="2"/>
  <c r="G335" i="2"/>
  <c r="E332" i="2"/>
  <c r="F332" i="2"/>
  <c r="G332" i="2"/>
  <c r="E323" i="2"/>
  <c r="F323" i="2"/>
  <c r="G323" i="2"/>
  <c r="E315" i="2"/>
  <c r="F315" i="2"/>
  <c r="G315" i="2"/>
  <c r="E311" i="2"/>
  <c r="F311" i="2"/>
  <c r="G311" i="2"/>
  <c r="E301" i="2"/>
  <c r="F301" i="2"/>
  <c r="G301" i="2"/>
  <c r="E293" i="2"/>
  <c r="F293" i="2"/>
  <c r="G293" i="2"/>
  <c r="E289" i="2"/>
  <c r="F289" i="2"/>
  <c r="G289" i="2"/>
  <c r="E334" i="2"/>
  <c r="F334" i="2"/>
  <c r="G334" i="2"/>
  <c r="E329" i="2"/>
  <c r="F329" i="2"/>
  <c r="G329" i="2"/>
  <c r="E326" i="2"/>
  <c r="F326" i="2"/>
  <c r="G326" i="2"/>
  <c r="E321" i="2"/>
  <c r="F321" i="2"/>
  <c r="G321" i="2"/>
  <c r="E319" i="2"/>
  <c r="F319" i="2"/>
  <c r="G319" i="2"/>
  <c r="E310" i="2"/>
  <c r="F310" i="2"/>
  <c r="G310" i="2"/>
  <c r="E307" i="2"/>
  <c r="F307" i="2"/>
  <c r="G307" i="2"/>
  <c r="E303" i="2"/>
  <c r="F303" i="2"/>
  <c r="G303" i="2"/>
  <c r="E298" i="2"/>
  <c r="F298" i="2"/>
  <c r="G298" i="2"/>
  <c r="E295" i="2"/>
  <c r="F295" i="2"/>
  <c r="G295" i="2"/>
  <c r="E288" i="2"/>
  <c r="F288" i="2"/>
  <c r="G288" i="2"/>
  <c r="E223" i="2"/>
  <c r="F223" i="2"/>
  <c r="G223" i="2"/>
  <c r="G343" i="2"/>
  <c r="E345" i="2"/>
  <c r="F345" i="2"/>
  <c r="G345" i="2"/>
  <c r="E341" i="2"/>
  <c r="F341" i="2"/>
  <c r="E338" i="2"/>
  <c r="F338" i="2"/>
  <c r="E331" i="2"/>
  <c r="F331" i="2"/>
  <c r="G331" i="2"/>
  <c r="E322" i="2"/>
  <c r="F322" i="2"/>
  <c r="G322" i="2"/>
  <c r="E314" i="2"/>
  <c r="F314" i="2"/>
  <c r="G314" i="2"/>
  <c r="E308" i="2"/>
  <c r="F308" i="2"/>
  <c r="G308" i="2"/>
  <c r="E300" i="2"/>
  <c r="F300" i="2"/>
  <c r="G300" i="2"/>
  <c r="E292" i="2"/>
  <c r="F292" i="2"/>
  <c r="G292" i="2"/>
  <c r="E287" i="2"/>
  <c r="F287" i="2"/>
  <c r="G287" i="2"/>
  <c r="G320" i="2"/>
  <c r="G309" i="2"/>
  <c r="G304" i="2"/>
  <c r="G302" i="2"/>
  <c r="G338" i="2"/>
  <c r="G212" i="2"/>
  <c r="G342" i="2"/>
  <c r="E344" i="2"/>
  <c r="F344" i="2"/>
  <c r="E340" i="2"/>
  <c r="F340" i="2"/>
  <c r="G340" i="2"/>
  <c r="G339" i="2"/>
  <c r="G333" i="2"/>
  <c r="G325" i="2"/>
  <c r="G317" i="2"/>
  <c r="E336" i="2"/>
  <c r="F336" i="2"/>
  <c r="G336" i="2"/>
  <c r="E328" i="2"/>
  <c r="F328" i="2"/>
  <c r="G328" i="2"/>
  <c r="E318" i="2"/>
  <c r="F318" i="2"/>
  <c r="G318" i="2"/>
  <c r="E313" i="2"/>
  <c r="F313" i="2"/>
  <c r="G313" i="2"/>
  <c r="E306" i="2"/>
  <c r="F306" i="2"/>
  <c r="G306" i="2"/>
  <c r="E299" i="2"/>
  <c r="F299" i="2"/>
  <c r="G299" i="2"/>
  <c r="E291" i="2"/>
  <c r="F291" i="2"/>
  <c r="G291" i="2"/>
  <c r="J291" i="2"/>
  <c r="E337" i="2"/>
  <c r="F337" i="2"/>
  <c r="E330" i="2"/>
  <c r="F330" i="2"/>
  <c r="G330" i="2"/>
  <c r="E327" i="2"/>
  <c r="F327" i="2"/>
  <c r="G327" i="2"/>
  <c r="E324" i="2"/>
  <c r="F324" i="2"/>
  <c r="G324" i="2"/>
  <c r="E320" i="2"/>
  <c r="F320" i="2"/>
  <c r="E316" i="2"/>
  <c r="F316" i="2"/>
  <c r="G316" i="2"/>
  <c r="E309" i="2"/>
  <c r="F309" i="2"/>
  <c r="E304" i="2"/>
  <c r="F304" i="2"/>
  <c r="E302" i="2"/>
  <c r="F302" i="2"/>
  <c r="E296" i="2"/>
  <c r="F296" i="2"/>
  <c r="G296" i="2"/>
  <c r="E294" i="2"/>
  <c r="F294" i="2"/>
  <c r="G294" i="2"/>
  <c r="E286" i="2"/>
  <c r="F286" i="2"/>
  <c r="G286" i="2"/>
  <c r="E212" i="2"/>
  <c r="F212" i="2"/>
  <c r="G341" i="2"/>
  <c r="E343" i="2"/>
  <c r="F343" i="2"/>
  <c r="G337" i="2"/>
  <c r="J223" i="2"/>
  <c r="S223" i="2"/>
  <c r="R316" i="2"/>
  <c r="J316" i="2"/>
  <c r="R334" i="2"/>
  <c r="J334" i="2"/>
  <c r="J340" i="2"/>
  <c r="S340" i="2"/>
  <c r="R286" i="2"/>
  <c r="J286" i="2"/>
  <c r="R324" i="2"/>
  <c r="J324" i="2"/>
  <c r="S318" i="2"/>
  <c r="J318" i="2"/>
  <c r="R327" i="2"/>
  <c r="J327" i="2"/>
  <c r="R294" i="2"/>
  <c r="J294" i="2"/>
  <c r="J328" i="2"/>
  <c r="S328" i="2"/>
  <c r="R345" i="2"/>
  <c r="J345" i="2"/>
  <c r="R296" i="2"/>
  <c r="J296" i="2"/>
  <c r="R330" i="2"/>
  <c r="J330" i="2"/>
  <c r="S336" i="2"/>
  <c r="J336" i="2"/>
  <c r="S342" i="2"/>
  <c r="J342" i="2"/>
  <c r="S341" i="2"/>
  <c r="J341" i="2"/>
  <c r="S331" i="2"/>
  <c r="J331" i="2"/>
  <c r="S315" i="2"/>
  <c r="J315" i="2"/>
  <c r="S313" i="2"/>
  <c r="J313" i="2"/>
  <c r="R288" i="2"/>
  <c r="J288" i="2"/>
  <c r="R326" i="2"/>
  <c r="J326" i="2"/>
  <c r="S323" i="2"/>
  <c r="J323" i="2"/>
  <c r="E304" i="3"/>
  <c r="E100" i="3"/>
  <c r="E312" i="3"/>
  <c r="E306" i="3"/>
  <c r="E305" i="3"/>
  <c r="C11" i="1"/>
  <c r="K21" i="1"/>
  <c r="C12" i="1"/>
  <c r="C16" i="1"/>
  <c r="D18" i="1"/>
  <c r="S300" i="2"/>
  <c r="J300" i="2"/>
  <c r="S289" i="2"/>
  <c r="J289" i="2"/>
  <c r="J339" i="2"/>
  <c r="S339" i="2"/>
  <c r="R302" i="2"/>
  <c r="J302" i="2"/>
  <c r="S287" i="2"/>
  <c r="J287" i="2"/>
  <c r="R295" i="2"/>
  <c r="J295" i="2"/>
  <c r="R329" i="2"/>
  <c r="J329" i="2"/>
  <c r="S332" i="2"/>
  <c r="J332" i="2"/>
  <c r="E301" i="3"/>
  <c r="E303" i="3"/>
  <c r="E117" i="3"/>
  <c r="E98" i="3"/>
  <c r="R304" i="2"/>
  <c r="J304" i="2"/>
  <c r="J335" i="2"/>
  <c r="R335" i="2"/>
  <c r="E123" i="3"/>
  <c r="E114" i="3"/>
  <c r="E116" i="3"/>
  <c r="R337" i="2"/>
  <c r="J337" i="2"/>
  <c r="S317" i="2"/>
  <c r="J317" i="2"/>
  <c r="S338" i="2"/>
  <c r="J338" i="2"/>
  <c r="S308" i="2"/>
  <c r="J308" i="2"/>
  <c r="R307" i="2"/>
  <c r="J307" i="2"/>
  <c r="S293" i="2"/>
  <c r="J293" i="2"/>
  <c r="E125" i="3"/>
  <c r="E300" i="3"/>
  <c r="E110" i="3"/>
  <c r="E298" i="3"/>
  <c r="E103" i="3"/>
  <c r="R298" i="2"/>
  <c r="J298" i="2"/>
  <c r="J212" i="2"/>
  <c r="R212" i="2"/>
  <c r="R309" i="2"/>
  <c r="J309" i="2"/>
  <c r="R303" i="2"/>
  <c r="J303" i="2"/>
  <c r="R320" i="2"/>
  <c r="J320" i="2"/>
  <c r="S301" i="2"/>
  <c r="J301" i="2"/>
  <c r="J344" i="2"/>
  <c r="R344" i="2"/>
  <c r="E120" i="3"/>
  <c r="E124" i="3"/>
  <c r="E105" i="3"/>
  <c r="E122" i="3"/>
  <c r="E310" i="3"/>
  <c r="S314" i="2"/>
  <c r="J314" i="2"/>
  <c r="R310" i="2"/>
  <c r="J310" i="2"/>
  <c r="S299" i="2"/>
  <c r="J299" i="2"/>
  <c r="S333" i="2"/>
  <c r="J333" i="2"/>
  <c r="S322" i="2"/>
  <c r="J322" i="2"/>
  <c r="J343" i="2"/>
  <c r="S343" i="2"/>
  <c r="R319" i="2"/>
  <c r="J319" i="2"/>
  <c r="S311" i="2"/>
  <c r="J311" i="2"/>
  <c r="E112" i="3"/>
  <c r="E308" i="3"/>
  <c r="E302" i="3"/>
  <c r="E113" i="3"/>
  <c r="E115" i="3"/>
  <c r="S292" i="2"/>
  <c r="J292" i="2"/>
  <c r="S325" i="2"/>
  <c r="J325" i="2"/>
  <c r="S306" i="2"/>
  <c r="J306" i="2"/>
  <c r="R321" i="2"/>
  <c r="J321" i="2"/>
  <c r="E107" i="3"/>
  <c r="E111" i="3"/>
  <c r="E299" i="3"/>
  <c r="E109" i="3"/>
  <c r="E102" i="3"/>
  <c r="O21" i="1"/>
  <c r="O25" i="1"/>
  <c r="O33" i="1"/>
  <c r="O41" i="1"/>
  <c r="O49" i="1"/>
  <c r="O57" i="1"/>
  <c r="O65" i="1"/>
  <c r="O73" i="1"/>
  <c r="O81" i="1"/>
  <c r="O89" i="1"/>
  <c r="O28" i="1"/>
  <c r="O36" i="1"/>
  <c r="O44" i="1"/>
  <c r="O52" i="1"/>
  <c r="O60" i="1"/>
  <c r="O68" i="1"/>
  <c r="O76" i="1"/>
  <c r="O84" i="1"/>
  <c r="O26" i="1"/>
  <c r="O34" i="1"/>
  <c r="O42" i="1"/>
  <c r="O50" i="1"/>
  <c r="O58" i="1"/>
  <c r="O66" i="1"/>
  <c r="O74" i="1"/>
  <c r="O82" i="1"/>
  <c r="O90" i="1"/>
  <c r="O45" i="1"/>
  <c r="O69" i="1"/>
  <c r="O77" i="1"/>
  <c r="O72" i="1"/>
  <c r="O88" i="1"/>
  <c r="O29" i="1"/>
  <c r="O37" i="1"/>
  <c r="O53" i="1"/>
  <c r="O61" i="1"/>
  <c r="O85" i="1"/>
  <c r="O80" i="1"/>
  <c r="O23" i="1"/>
  <c r="O32" i="1"/>
  <c r="O40" i="1"/>
  <c r="O48" i="1"/>
  <c r="O56" i="1"/>
  <c r="O64" i="1"/>
  <c r="O22" i="1"/>
  <c r="O46" i="1"/>
  <c r="O55" i="1"/>
  <c r="O78" i="1"/>
  <c r="O87" i="1"/>
  <c r="O70" i="1"/>
  <c r="O79" i="1"/>
  <c r="O51" i="1"/>
  <c r="O83" i="1"/>
  <c r="O54" i="1"/>
  <c r="O86" i="1"/>
  <c r="O38" i="1"/>
  <c r="O47" i="1"/>
  <c r="C15" i="1"/>
  <c r="C18" i="1"/>
  <c r="O62" i="1"/>
  <c r="O43" i="1"/>
  <c r="O75" i="1"/>
  <c r="O30" i="1"/>
  <c r="O71" i="1"/>
  <c r="O63" i="1"/>
  <c r="O35" i="1"/>
  <c r="O67" i="1"/>
  <c r="O24" i="1"/>
  <c r="O31" i="1"/>
  <c r="O27" i="1"/>
  <c r="O59" i="1"/>
  <c r="O91" i="1"/>
  <c r="O39" i="1"/>
  <c r="S19" i="2"/>
  <c r="E19" i="2"/>
  <c r="D12" i="2"/>
  <c r="D11" i="2"/>
  <c r="P347" i="2" l="1"/>
  <c r="J347" i="2"/>
  <c r="R347" i="2"/>
  <c r="P346" i="2"/>
  <c r="J346" i="2"/>
  <c r="R346" i="2"/>
  <c r="P303" i="2"/>
  <c r="P313" i="2"/>
  <c r="P315" i="2"/>
  <c r="P309" i="2"/>
  <c r="P320" i="2"/>
  <c r="P329" i="2"/>
  <c r="P342" i="2"/>
  <c r="P324" i="2"/>
  <c r="P311" i="2"/>
  <c r="P339" i="2"/>
  <c r="P308" i="2"/>
  <c r="P332" i="2"/>
  <c r="P325" i="2"/>
  <c r="D15" i="2"/>
  <c r="C19" i="2" s="1"/>
  <c r="P304" i="2"/>
  <c r="P341" i="2"/>
  <c r="P223" i="2"/>
  <c r="P317" i="2"/>
  <c r="P322" i="2"/>
  <c r="P335" i="2"/>
  <c r="P306" i="2"/>
  <c r="P336" i="2"/>
  <c r="P327" i="2"/>
  <c r="P312" i="2"/>
  <c r="P343" i="2"/>
  <c r="P316" i="2"/>
  <c r="P333" i="2"/>
  <c r="P331" i="2"/>
  <c r="P340" i="2"/>
  <c r="P212" i="2"/>
  <c r="P345" i="2"/>
  <c r="P338" i="2"/>
  <c r="P330" i="2"/>
  <c r="P323" i="2"/>
  <c r="P344" i="2"/>
  <c r="P337" i="2"/>
  <c r="P314" i="2"/>
  <c r="P334" i="2"/>
  <c r="P326" i="2"/>
  <c r="P319" i="2"/>
  <c r="P310" i="2"/>
  <c r="P305" i="2"/>
  <c r="P307" i="2"/>
  <c r="P328" i="2"/>
  <c r="P318" i="2"/>
  <c r="P321" i="2"/>
  <c r="D16" i="2"/>
  <c r="D19" i="2" s="1"/>
  <c r="C12" i="2"/>
  <c r="C11" i="2"/>
  <c r="O347" i="2" l="1"/>
  <c r="O346" i="2"/>
  <c r="R19" i="2"/>
  <c r="E18" i="2" s="1"/>
  <c r="C16" i="2"/>
  <c r="D18" i="2" s="1"/>
  <c r="O335" i="2"/>
  <c r="O325" i="2"/>
  <c r="O315" i="2"/>
  <c r="O331" i="2"/>
  <c r="O344" i="2"/>
  <c r="O296" i="2"/>
  <c r="O293" i="2"/>
  <c r="O334" i="2"/>
  <c r="O338" i="2"/>
  <c r="O327" i="2"/>
  <c r="O305" i="2"/>
  <c r="O297" i="2"/>
  <c r="O333" i="2"/>
  <c r="O288" i="2"/>
  <c r="O310" i="2"/>
  <c r="O311" i="2"/>
  <c r="O312" i="2"/>
  <c r="O337" i="2"/>
  <c r="O341" i="2"/>
  <c r="O328" i="2"/>
  <c r="O318" i="2"/>
  <c r="O320" i="2"/>
  <c r="O314" i="2"/>
  <c r="C15" i="2"/>
  <c r="O289" i="2"/>
  <c r="O336" i="2"/>
  <c r="O342" i="2"/>
  <c r="O340" i="2"/>
  <c r="O330" i="2"/>
  <c r="O324" i="2"/>
  <c r="O319" i="2"/>
  <c r="O321" i="2"/>
  <c r="O299" i="2"/>
  <c r="O292" i="2"/>
  <c r="O317" i="2"/>
  <c r="O316" i="2"/>
  <c r="O306" i="2"/>
  <c r="O302" i="2"/>
  <c r="O301" i="2"/>
  <c r="O290" i="2"/>
  <c r="O308" i="2"/>
  <c r="O332" i="2"/>
  <c r="O326" i="2"/>
  <c r="O322" i="2"/>
  <c r="O323" i="2"/>
  <c r="O309" i="2"/>
  <c r="O339" i="2"/>
  <c r="O329" i="2"/>
  <c r="O303" i="2"/>
  <c r="O291" i="2"/>
  <c r="O298" i="2"/>
  <c r="O307" i="2"/>
  <c r="O212" i="2"/>
  <c r="O223" i="2"/>
  <c r="O313" i="2"/>
  <c r="O300" i="2"/>
  <c r="O304" i="2"/>
  <c r="O343" i="2"/>
  <c r="O345" i="2"/>
  <c r="O294" i="2"/>
  <c r="O295" i="2"/>
  <c r="F14" i="2" l="1"/>
  <c r="F15" i="2" s="1"/>
  <c r="C18" i="2"/>
</calcChain>
</file>

<file path=xl/sharedStrings.xml><?xml version="1.0" encoding="utf-8"?>
<sst xmlns="http://schemas.openxmlformats.org/spreadsheetml/2006/main" count="3335" uniqueCount="1108">
  <si>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</si>
  <si>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</si>
  <si>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</si>
  <si>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</si>
  <si>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</si>
  <si>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</si>
  <si>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</si>
  <si>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</si>
  <si>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</si>
  <si>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</si>
  <si>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</si>
  <si>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</si>
  <si>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</si>
  <si>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</si>
  <si>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</si>
  <si>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</si>
  <si>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</si>
  <si>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</si>
  <si>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</si>
  <si>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</si>
  <si>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</si>
  <si>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</si>
  <si>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</si>
  <si>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</si>
  <si>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</si>
  <si>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</si>
  <si>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</si>
  <si>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</si>
  <si>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</si>
  <si>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</si>
  <si>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</si>
  <si>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DR Vul</t>
  </si>
  <si>
    <t>pg</t>
  </si>
  <si>
    <t>MNRAS225,425</t>
  </si>
  <si>
    <t>K</t>
  </si>
  <si>
    <t>MNRAS 225,425</t>
  </si>
  <si>
    <t>phe</t>
  </si>
  <si>
    <t>v</t>
  </si>
  <si>
    <t>:</t>
  </si>
  <si>
    <t>IBVS 931</t>
  </si>
  <si>
    <t>MNRAS 263,527</t>
  </si>
  <si>
    <t>IBVS 1564</t>
  </si>
  <si>
    <t>Diethelm R</t>
  </si>
  <si>
    <t>BBSAG Bull.29</t>
  </si>
  <si>
    <t>B</t>
  </si>
  <si>
    <t>IBVS 1449</t>
  </si>
  <si>
    <t>BBSAG Bull.49</t>
  </si>
  <si>
    <t>BBSAG Bull.54</t>
  </si>
  <si>
    <t>MVS 10,42</t>
  </si>
  <si>
    <t>BBSAG Bull.60</t>
  </si>
  <si>
    <t>BBSAG Bull.72</t>
  </si>
  <si>
    <t>BBSAG Bull.73</t>
  </si>
  <si>
    <t>IBVS 3078</t>
  </si>
  <si>
    <t>phe  V</t>
  </si>
  <si>
    <t>IBVS 4263</t>
  </si>
  <si>
    <t>phe  B</t>
  </si>
  <si>
    <t>Mavrofridis G</t>
  </si>
  <si>
    <t>BBSAG Bull.89</t>
  </si>
  <si>
    <t>IBVS 3900</t>
  </si>
  <si>
    <t>Blaettler E</t>
  </si>
  <si>
    <t>BBSAG Bull.98</t>
  </si>
  <si>
    <t>BBSAG Bull.102</t>
  </si>
  <si>
    <t>BBSAG Bull.104</t>
  </si>
  <si>
    <t>IBVS 4009</t>
  </si>
  <si>
    <t>BBSAG Bull.109</t>
  </si>
  <si>
    <t>Martignoni M</t>
  </si>
  <si>
    <t>BBSAG Bull.113</t>
  </si>
  <si>
    <t>ccd</t>
  </si>
  <si>
    <t>BBSAG Bull.116</t>
  </si>
  <si>
    <t>BBSAG Bull.118</t>
  </si>
  <si>
    <t>II</t>
  </si>
  <si>
    <t>BBSAG</t>
  </si>
  <si>
    <t>IBVS</t>
  </si>
  <si>
    <t>MNRAS</t>
  </si>
  <si>
    <t>Primary</t>
  </si>
  <si>
    <t>Secondary</t>
  </si>
  <si>
    <t>Prim Fit</t>
  </si>
  <si>
    <t>Sec. Fit</t>
  </si>
  <si>
    <t>Sec. Ephemeris =</t>
  </si>
  <si>
    <t>I</t>
  </si>
  <si>
    <t>IBVS 5142</t>
  </si>
  <si>
    <t>IBVS 0456</t>
  </si>
  <si>
    <t>IBVS 0530</t>
  </si>
  <si>
    <t>IBVS 0508</t>
  </si>
  <si>
    <t>IBVS 0647</t>
  </si>
  <si>
    <t>IBVS 0937</t>
  </si>
  <si>
    <t>IBVS 1053</t>
  </si>
  <si>
    <t/>
  </si>
  <si>
    <t>IBVS 5583</t>
  </si>
  <si>
    <t>IBVS 5588</t>
  </si>
  <si>
    <t>IBVS 5643</t>
  </si>
  <si>
    <t>EA/DM</t>
  </si>
  <si>
    <t>Prim. Ephemeris =</t>
  </si>
  <si>
    <t># of data points:</t>
  </si>
  <si>
    <t>DR Vul / GSC 02162-00017</t>
  </si>
  <si>
    <t>IBVS 5731</t>
  </si>
  <si>
    <t>IBVS 5713</t>
  </si>
  <si>
    <t>IBVS 5745</t>
  </si>
  <si>
    <t>Start of Lin fit (row)</t>
  </si>
  <si>
    <t>IBVS 5887</t>
  </si>
  <si>
    <t>IBVS 5897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</si>
  <si>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</si>
  <si>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</si>
  <si>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</si>
  <si>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</si>
  <si>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</si>
  <si>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</si>
  <si>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</si>
  <si>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5978</t>
  </si>
  <si>
    <t>IBVS 5835</t>
  </si>
  <si>
    <t>OEJV 0074</t>
  </si>
  <si>
    <t>OEJV 0094</t>
  </si>
  <si>
    <t>OEJV 0142</t>
  </si>
  <si>
    <t>IBVS 6029</t>
  </si>
  <si>
    <t>OEJV 0160</t>
  </si>
  <si>
    <t>IBVS 6070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</si>
  <si>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</si>
  <si>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</si>
  <si>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</si>
  <si>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</si>
  <si>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</si>
  <si>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</si>
  <si>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</si>
  <si>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</si>
  <si>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</si>
  <si>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</si>
  <si>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</si>
  <si>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</si>
  <si>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</si>
  <si>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</si>
  <si>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2426265.411 </t>
  </si>
  <si>
    <t> 15.10.1930 21:51 </t>
  </si>
  <si>
    <t> 0.009 </t>
  </si>
  <si>
    <t>P </t>
  </si>
  <si>
    <t> Strohmeier &amp; Ott </t>
  </si>
  <si>
    <t> VB 5.12.8 </t>
  </si>
  <si>
    <t>2426562.514 </t>
  </si>
  <si>
    <t> 09.08.1931 00:20 </t>
  </si>
  <si>
    <t>2426632.310 </t>
  </si>
  <si>
    <t> 17.10.1931 19:26 </t>
  </si>
  <si>
    <t> 0.017 </t>
  </si>
  <si>
    <t>2426677.293 </t>
  </si>
  <si>
    <t> 01.12.1931 19:01 </t>
  </si>
  <si>
    <t> -0.018 </t>
  </si>
  <si>
    <t>2426840.538 </t>
  </si>
  <si>
    <t> 13.05.1932 00:54 </t>
  </si>
  <si>
    <t> 0.040 </t>
  </si>
  <si>
    <t>2426894.539 </t>
  </si>
  <si>
    <t> 06.07.1932 00:56 </t>
  </si>
  <si>
    <t> 0.020 </t>
  </si>
  <si>
    <t>2426928.363 </t>
  </si>
  <si>
    <t> 08.08.1932 20:42 </t>
  </si>
  <si>
    <t> 0.081 </t>
  </si>
  <si>
    <t>2426956.408 </t>
  </si>
  <si>
    <t> 05.09.1932 21:47 </t>
  </si>
  <si>
    <t> -0.010 </t>
  </si>
  <si>
    <t>2426957.422 </t>
  </si>
  <si>
    <t> 06.09.1932 22:07 </t>
  </si>
  <si>
    <t> -0.121 </t>
  </si>
  <si>
    <t>2427000.242 </t>
  </si>
  <si>
    <t> 19.10.1932 17:48 </t>
  </si>
  <si>
    <t> -0.068 </t>
  </si>
  <si>
    <t>2427332.341 </t>
  </si>
  <si>
    <t> 16.09.1933 20:11 </t>
  </si>
  <si>
    <t> 0.029 </t>
  </si>
  <si>
    <t>2427359.331 </t>
  </si>
  <si>
    <t> 13.10.1933 19:56 </t>
  </si>
  <si>
    <t> 0.008 </t>
  </si>
  <si>
    <t>2427682.337 </t>
  </si>
  <si>
    <t> 01.09.1934 20:05 </t>
  </si>
  <si>
    <t> 0.015 </t>
  </si>
  <si>
    <t>2428121.246 </t>
  </si>
  <si>
    <t> 14.11.1935 17:54 </t>
  </si>
  <si>
    <t> 0.006 </t>
  </si>
  <si>
    <t>2428373.442 </t>
  </si>
  <si>
    <t> 23.07.1936 22:36 </t>
  </si>
  <si>
    <t> 0.105 </t>
  </si>
  <si>
    <t>2428391.454 </t>
  </si>
  <si>
    <t> 10.08.1936 22:53 </t>
  </si>
  <si>
    <t> 0.110 </t>
  </si>
  <si>
    <t>2428635.604 </t>
  </si>
  <si>
    <t> 12.04.1937 02:29 </t>
  </si>
  <si>
    <t> 0.041 </t>
  </si>
  <si>
    <t>2428759.43 </t>
  </si>
  <si>
    <t> 13.08.1937 22:19 </t>
  </si>
  <si>
    <t> 0.07 </t>
  </si>
  <si>
    <t> G.E.Erleksova </t>
  </si>
  <si>
    <t> PZ 12.299 </t>
  </si>
  <si>
    <t>2428984.612 </t>
  </si>
  <si>
    <t> 27.03.1938 02:41 </t>
  </si>
  <si>
    <t> 0.165 </t>
  </si>
  <si>
    <t>2429162.367 </t>
  </si>
  <si>
    <t> 20.09.1938 20:48 </t>
  </si>
  <si>
    <t> 0.102 </t>
  </si>
  <si>
    <t>2429250.236 </t>
  </si>
  <si>
    <t> 17.12.1938 17:39 </t>
  </si>
  <si>
    <t> 0.187 </t>
  </si>
  <si>
    <t>2429575.372 </t>
  </si>
  <si>
    <t> 07.11.1939 20:55 </t>
  </si>
  <si>
    <t> 0.073 </t>
  </si>
  <si>
    <t>2430651.25 </t>
  </si>
  <si>
    <t> 18.10.1942 18:00 </t>
  </si>
  <si>
    <t> 0.04 </t>
  </si>
  <si>
    <t> W.Zessewitsch </t>
  </si>
  <si>
    <t> IODE 4.3.111 </t>
  </si>
  <si>
    <t>2430654.732 </t>
  </si>
  <si>
    <t> 22.10.1942 05:34 </t>
  </si>
  <si>
    <t> 0.144 </t>
  </si>
  <si>
    <t>V </t>
  </si>
  <si>
    <t> BTAD 69.33 </t>
  </si>
  <si>
    <t>2430655.745 </t>
  </si>
  <si>
    <t> 23.10.1942 05:52 </t>
  </si>
  <si>
    <t> 0.031 </t>
  </si>
  <si>
    <t>2430668.177 </t>
  </si>
  <si>
    <t> 04.11.1942 16:14 </t>
  </si>
  <si>
    <t> 0.084 </t>
  </si>
  <si>
    <t>2430885.27 </t>
  </si>
  <si>
    <t> 09.06.1943 18:28 </t>
  </si>
  <si>
    <t> -0.03 </t>
  </si>
  <si>
    <t>2430894.31 </t>
  </si>
  <si>
    <t> 18.06.1943 19:26 </t>
  </si>
  <si>
    <t> 0.00 </t>
  </si>
  <si>
    <t>2430903.319 </t>
  </si>
  <si>
    <t> 27.06.1943 19:39 </t>
  </si>
  <si>
    <t> 0.010 </t>
  </si>
  <si>
    <t>2430903.322 </t>
  </si>
  <si>
    <t> 27.06.1943 19:43 </t>
  </si>
  <si>
    <t> 0.013 </t>
  </si>
  <si>
    <t> AA 18.22 </t>
  </si>
  <si>
    <t>2430903.326 </t>
  </si>
  <si>
    <t> 27.06.1943 19:49 </t>
  </si>
  <si>
    <t>2430903.341 </t>
  </si>
  <si>
    <t> 27.06.1943 20:11 </t>
  </si>
  <si>
    <t> 0.032 </t>
  </si>
  <si>
    <t>2430903.39 </t>
  </si>
  <si>
    <t> 27.06.1943 21:21 </t>
  </si>
  <si>
    <t> 0.08 </t>
  </si>
  <si>
    <t>2430904.516 </t>
  </si>
  <si>
    <t> 29.06.1943 00:23 </t>
  </si>
  <si>
    <t> 0.082 </t>
  </si>
  <si>
    <t>2430904.58 </t>
  </si>
  <si>
    <t> 29.06.1943 01:55 </t>
  </si>
  <si>
    <t> 0.15 </t>
  </si>
  <si>
    <t>2430920.33 </t>
  </si>
  <si>
    <t> 14.07.1943 19:55 </t>
  </si>
  <si>
    <t> 0.14 </t>
  </si>
  <si>
    <t>2430938.37 </t>
  </si>
  <si>
    <t> 01.08.1943 20:52 </t>
  </si>
  <si>
    <t> 0.17 </t>
  </si>
  <si>
    <t>2430946.12 </t>
  </si>
  <si>
    <t> 09.08.1943 14:52 </t>
  </si>
  <si>
    <t>2430959.62 </t>
  </si>
  <si>
    <t> 23.08.1943 02:52 </t>
  </si>
  <si>
    <t>2430984.330 </t>
  </si>
  <si>
    <t> 16.09.1943 19:55 </t>
  </si>
  <si>
    <t>2431054.137 </t>
  </si>
  <si>
    <t> 25.11.1943 15:17 </t>
  </si>
  <si>
    <t>2431620.325 </t>
  </si>
  <si>
    <t> 13.06.1945 19:48 </t>
  </si>
  <si>
    <t> 0.116 </t>
  </si>
  <si>
    <t>2431789.137 </t>
  </si>
  <si>
    <t> 29.11.1945 15:17 </t>
  </si>
  <si>
    <t> 0.113 </t>
  </si>
  <si>
    <t>2431918.449 </t>
  </si>
  <si>
    <t> 07.04.1946 22:46 </t>
  </si>
  <si>
    <t> 0.000 </t>
  </si>
  <si>
    <t>2431963.470 </t>
  </si>
  <si>
    <t> 22.05.1946 23:16 </t>
  </si>
  <si>
    <t> 0.004 </t>
  </si>
  <si>
    <t>2431964.706 </t>
  </si>
  <si>
    <t> 24.05.1946 04:56 </t>
  </si>
  <si>
    <t> 0.115 </t>
  </si>
  <si>
    <t>2432023.233 </t>
  </si>
  <si>
    <t> 21.07.1946 17:35 </t>
  </si>
  <si>
    <t> 0.119 </t>
  </si>
  <si>
    <t>2432463.160 </t>
  </si>
  <si>
    <t> 04.10.1947 15:50 </t>
  </si>
  <si>
    <t> 0.002 </t>
  </si>
  <si>
    <t>2432733.270 </t>
  </si>
  <si>
    <t> 30.06.1948 18:28 </t>
  </si>
  <si>
    <t>2432762.535 </t>
  </si>
  <si>
    <t> 30.07.1948 00:50 </t>
  </si>
  <si>
    <t> 0.012 </t>
  </si>
  <si>
    <t>2432763.728 </t>
  </si>
  <si>
    <t> 31.07.1948 05:28 </t>
  </si>
  <si>
    <t> 0.080 </t>
  </si>
  <si>
    <t>2432795.228 </t>
  </si>
  <si>
    <t> 31.08.1948 17:28 </t>
  </si>
  <si>
    <t> 0.068 </t>
  </si>
  <si>
    <t>2432796.290 </t>
  </si>
  <si>
    <t> 01.09.1948 18:57 </t>
  </si>
  <si>
    <t>2432818.817 </t>
  </si>
  <si>
    <t> 24.09.1948 07:36 </t>
  </si>
  <si>
    <t> 0.023 </t>
  </si>
  <si>
    <t>2432819.962 </t>
  </si>
  <si>
    <t> 25.09.1948 11:05 </t>
  </si>
  <si>
    <t> 0.042 </t>
  </si>
  <si>
    <t>2432831.217 </t>
  </si>
  <si>
    <t> 06.10.1948 17:12 </t>
  </si>
  <si>
    <t> 0.043 </t>
  </si>
  <si>
    <t>2432857.113 </t>
  </si>
  <si>
    <t> 01.11.1948 14:42 </t>
  </si>
  <si>
    <t> 0.054 </t>
  </si>
  <si>
    <t>2432858.201 </t>
  </si>
  <si>
    <t> 02.11.1948 16:49 </t>
  </si>
  <si>
    <t> 0.016 </t>
  </si>
  <si>
    <t>2433101.320 </t>
  </si>
  <si>
    <t> 03.07.1949 19:40 </t>
  </si>
  <si>
    <t>2433142.927 </t>
  </si>
  <si>
    <t> 14.08.1949 10:14 </t>
  </si>
  <si>
    <t>2433144.087 </t>
  </si>
  <si>
    <t> 15.08.1949 14:05 </t>
  </si>
  <si>
    <t>2433154.217 </t>
  </si>
  <si>
    <t> 25.08.1949 17:12 </t>
  </si>
  <si>
    <t> 0.044 </t>
  </si>
  <si>
    <t>2433223.993 </t>
  </si>
  <si>
    <t> 03.11.1949 11:49 </t>
  </si>
  <si>
    <t>2433225.101 </t>
  </si>
  <si>
    <t> 04.11.1949 14:25 </t>
  </si>
  <si>
    <t> 0.026 </t>
  </si>
  <si>
    <t>2433416.408 </t>
  </si>
  <si>
    <t> 14.05.1950 21:47 </t>
  </si>
  <si>
    <t>2433447.95 </t>
  </si>
  <si>
    <t> 15.06.1950 10:48 </t>
  </si>
  <si>
    <t>2433864.339 </t>
  </si>
  <si>
    <t> 05.08.1951 20:08 </t>
  </si>
  <si>
    <t> 0.018 </t>
  </si>
  <si>
    <t>2433875.58 </t>
  </si>
  <si>
    <t> 17.08.1951 01:55 </t>
  </si>
  <si>
    <t>2433891.309 </t>
  </si>
  <si>
    <t> 01.09.1951 19:24 </t>
  </si>
  <si>
    <t> -0.022 </t>
  </si>
  <si>
    <t>2434152.402 </t>
  </si>
  <si>
    <t> 19.05.1952 21:38 </t>
  </si>
  <si>
    <t> -0.030 </t>
  </si>
  <si>
    <t>2434214.346 </t>
  </si>
  <si>
    <t> 20.07.1952 20:18 </t>
  </si>
  <si>
    <t>2434214.369 </t>
  </si>
  <si>
    <t> 20.07.1952 20:51 </t>
  </si>
  <si>
    <t> 0.039 </t>
  </si>
  <si>
    <t>2434215.497 </t>
  </si>
  <si>
    <t> 21.07.1952 23:55 </t>
  </si>
  <si>
    <t>2434223.355 </t>
  </si>
  <si>
    <t> 29.07.1952 20:31 </t>
  </si>
  <si>
    <t> 0.021 </t>
  </si>
  <si>
    <t>2434224.490 </t>
  </si>
  <si>
    <t> 30.07.1952 23:45 </t>
  </si>
  <si>
    <t>2434230.125 </t>
  </si>
  <si>
    <t> 05.08.1952 15:00 </t>
  </si>
  <si>
    <t>2434231.197 </t>
  </si>
  <si>
    <t> 06.08.1952 16:43 </t>
  </si>
  <si>
    <t> -0.015 </t>
  </si>
  <si>
    <t>2434250.374 </t>
  </si>
  <si>
    <t> 25.08.1952 20:58 </t>
  </si>
  <si>
    <t> 0.030 </t>
  </si>
  <si>
    <t>2434294.185 </t>
  </si>
  <si>
    <t> 08.10.1952 16:26 </t>
  </si>
  <si>
    <t> -0.051 </t>
  </si>
  <si>
    <t>2434600.366 </t>
  </si>
  <si>
    <t> 10.08.1953 20:47 </t>
  </si>
  <si>
    <t>2434607.10 </t>
  </si>
  <si>
    <t> 17.08.1953 14:24 </t>
  </si>
  <si>
    <t> -0.01 </t>
  </si>
  <si>
    <t>2434608.290 </t>
  </si>
  <si>
    <t> 18.08.1953 18:57 </t>
  </si>
  <si>
    <t> 0.058 </t>
  </si>
  <si>
    <t>2434653.296 </t>
  </si>
  <si>
    <t> 02.10.1953 19:06 </t>
  </si>
  <si>
    <t> 0.047 </t>
  </si>
  <si>
    <t>2434984.197 </t>
  </si>
  <si>
    <t> 29.08.1954 16:43 </t>
  </si>
  <si>
    <t> 0.071 </t>
  </si>
  <si>
    <t>2434984.219 </t>
  </si>
  <si>
    <t> 29.08.1954 17:15 </t>
  </si>
  <si>
    <t> 0.093 </t>
  </si>
  <si>
    <t>2434999.94 </t>
  </si>
  <si>
    <t> 14.09.1954 10:33 </t>
  </si>
  <si>
    <t> 0.06 </t>
  </si>
  <si>
    <t>2435000.95 </t>
  </si>
  <si>
    <t> 15.09.1954 10:48 </t>
  </si>
  <si>
    <t> -0.06 </t>
  </si>
  <si>
    <t>2435012.252 </t>
  </si>
  <si>
    <t> 26.09.1954 18:02 </t>
  </si>
  <si>
    <t>2435038.182 </t>
  </si>
  <si>
    <t> 22.10.1954 16:22 </t>
  </si>
  <si>
    <t> 0.035 </t>
  </si>
  <si>
    <t>2435038.205 </t>
  </si>
  <si>
    <t> 22.10.1954 16:55 </t>
  </si>
  <si>
    <t>2435164.257 </t>
  </si>
  <si>
    <t> 25.02.1955 18:10 </t>
  </si>
  <si>
    <t> 0.062 </t>
  </si>
  <si>
    <t>2435165.317 </t>
  </si>
  <si>
    <t> 26.02.1955 19:36 </t>
  </si>
  <si>
    <t> -0.004 </t>
  </si>
  <si>
    <t>2435282.331 </t>
  </si>
  <si>
    <t> 23.06.1955 19:56 </t>
  </si>
  <si>
    <t> -0.035 </t>
  </si>
  <si>
    <t>2435282.368 </t>
  </si>
  <si>
    <t> 23.06.1955 20:49 </t>
  </si>
  <si>
    <t>2435317.308 </t>
  </si>
  <si>
    <t> 28.07.1955 19:23 </t>
  </si>
  <si>
    <t>2435318.411 </t>
  </si>
  <si>
    <t> 29.07.1955 21:51 </t>
  </si>
  <si>
    <t>2435351.073 </t>
  </si>
  <si>
    <t> 31.08.1955 13:45 </t>
  </si>
  <si>
    <t> 0.056 </t>
  </si>
  <si>
    <t>2435352.108 </t>
  </si>
  <si>
    <t> 01.09.1955 14:35 </t>
  </si>
  <si>
    <t> -0.034 </t>
  </si>
  <si>
    <t>2435397.152 </t>
  </si>
  <si>
    <t> 16.10.1955 15:38 </t>
  </si>
  <si>
    <t> -0.008 </t>
  </si>
  <si>
    <t>2436045.386 </t>
  </si>
  <si>
    <t> 25.07.1957 21:15 </t>
  </si>
  <si>
    <t> -0.023 </t>
  </si>
  <si>
    <t>2436048.857 </t>
  </si>
  <si>
    <t> 29.07.1957 08:34 </t>
  </si>
  <si>
    <t> 0.072 </t>
  </si>
  <si>
    <t>2436048.872 </t>
  </si>
  <si>
    <t> 29.07.1957 08:55 </t>
  </si>
  <si>
    <t> 0.087 </t>
  </si>
  <si>
    <t>2436049.858 </t>
  </si>
  <si>
    <t> 30.07.1957 08:35 </t>
  </si>
  <si>
    <t> -0.052 </t>
  </si>
  <si>
    <t>2436049.888 </t>
  </si>
  <si>
    <t> 30.07.1957 09:18 </t>
  </si>
  <si>
    <t>2436053.374 </t>
  </si>
  <si>
    <t> 02.08.1957 20:58 </t>
  </si>
  <si>
    <t>2436439.248 </t>
  </si>
  <si>
    <t> 23.08.1958 17:57 </t>
  </si>
  <si>
    <t> -0.062 </t>
  </si>
  <si>
    <t>2436737.524 </t>
  </si>
  <si>
    <t> 18.06.1959 00:34 </t>
  </si>
  <si>
    <t> -0.025 </t>
  </si>
  <si>
    <t>2436789.439 </t>
  </si>
  <si>
    <t> 08.08.1959 22:32 </t>
  </si>
  <si>
    <t> 0.120 </t>
  </si>
  <si>
    <t>2436790.414 </t>
  </si>
  <si>
    <t> 09.08.1959 21:56 </t>
  </si>
  <si>
    <t> -0.031 </t>
  </si>
  <si>
    <t>2436802.915 </t>
  </si>
  <si>
    <t> 22.08.1959 09:57 </t>
  </si>
  <si>
    <t> 0.090 </t>
  </si>
  <si>
    <t>2436803.84 </t>
  </si>
  <si>
    <t> 23.08.1959 08:09 </t>
  </si>
  <si>
    <t> -0.11 </t>
  </si>
  <si>
    <t>2436816.354 </t>
  </si>
  <si>
    <t> 04.09.1959 20:29 </t>
  </si>
  <si>
    <t> 0.024 </t>
  </si>
  <si>
    <t>2436817.354 </t>
  </si>
  <si>
    <t> 05.09.1959 20:29 </t>
  </si>
  <si>
    <t> -0.101 </t>
  </si>
  <si>
    <t>2436834.413 </t>
  </si>
  <si>
    <t> 22.09.1959 21:54 </t>
  </si>
  <si>
    <t> 0.076 </t>
  </si>
  <si>
    <t>2436835.392 </t>
  </si>
  <si>
    <t> 23.09.1959 21:24 </t>
  </si>
  <si>
    <t> -0.070 </t>
  </si>
  <si>
    <t>2436843.333 </t>
  </si>
  <si>
    <t> 01.10.1959 19:59 </t>
  </si>
  <si>
    <t> -0.007 </t>
  </si>
  <si>
    <t>2436844.307 </t>
  </si>
  <si>
    <t> 02.10.1959 19:22 </t>
  </si>
  <si>
    <t> -0.159 </t>
  </si>
  <si>
    <t>2436868.261 </t>
  </si>
  <si>
    <t> 26.10.1959 18:15 </t>
  </si>
  <si>
    <t> 0.161 </t>
  </si>
  <si>
    <t>2437165.287 </t>
  </si>
  <si>
    <t> 18.08.1960 18:53 </t>
  </si>
  <si>
    <t>2437166.277 </t>
  </si>
  <si>
    <t> 19.08.1960 18:38 </t>
  </si>
  <si>
    <t>2437581.693 </t>
  </si>
  <si>
    <t> 09.10.1961 04:37 </t>
  </si>
  <si>
    <t> 0.069 </t>
  </si>
  <si>
    <t>2437582.69 </t>
  </si>
  <si>
    <t> 10.10.1961 04:33 </t>
  </si>
  <si>
    <t>2437833.795 </t>
  </si>
  <si>
    <t> 18.06.1962 07:04 </t>
  </si>
  <si>
    <t> 0.074 </t>
  </si>
  <si>
    <t>2437834.786 </t>
  </si>
  <si>
    <t> 19.06.1962 06:51 </t>
  </si>
  <si>
    <t> -0.060 </t>
  </si>
  <si>
    <t>2437879.806 </t>
  </si>
  <si>
    <t> 03.08.1962 07:20 </t>
  </si>
  <si>
    <t> -0.057 </t>
  </si>
  <si>
    <t>2438226.464 </t>
  </si>
  <si>
    <t> 15.07.1963 23:08 </t>
  </si>
  <si>
    <t> -0.032 </t>
  </si>
  <si>
    <t> K.Carbol </t>
  </si>
  <si>
    <t> BRNO 6 </t>
  </si>
  <si>
    <t>2438243.4361 </t>
  </si>
  <si>
    <t> 01.08.1963 22:27 </t>
  </si>
  <si>
    <t> 0.0583 </t>
  </si>
  <si>
    <t>E </t>
  </si>
  <si>
    <t>?</t>
  </si>
  <si>
    <t> I.Semeniuk </t>
  </si>
  <si>
    <t> AA 18.10 </t>
  </si>
  <si>
    <t>2438252.4405 </t>
  </si>
  <si>
    <t> 10.08.1963 22:34 </t>
  </si>
  <si>
    <t> 0.0592 </t>
  </si>
  <si>
    <t>2438253.4525 </t>
  </si>
  <si>
    <t> 11.08.1963 22:51 </t>
  </si>
  <si>
    <t> -0.0542 </t>
  </si>
  <si>
    <t>2438268.18 </t>
  </si>
  <si>
    <t> 26.08.1963 16:19 </t>
  </si>
  <si>
    <t>2438269.19 </t>
  </si>
  <si>
    <t> 27.08.1963 16:33 </t>
  </si>
  <si>
    <t> -0.07 </t>
  </si>
  <si>
    <t>2438270.4473 </t>
  </si>
  <si>
    <t> 28.08.1963 22:44 </t>
  </si>
  <si>
    <t> 0.0591 </t>
  </si>
  <si>
    <t>2438296.2198 </t>
  </si>
  <si>
    <t> 23.09.1963 17:16 </t>
  </si>
  <si>
    <t> -0.0534 </t>
  </si>
  <si>
    <t>2438322.316 </t>
  </si>
  <si>
    <t> 19.10.1963 19:35 </t>
  </si>
  <si>
    <t> 0.158 </t>
  </si>
  <si>
    <t> Voigtländer </t>
  </si>
  <si>
    <t> HABZ 15 </t>
  </si>
  <si>
    <t>2438926.4751 </t>
  </si>
  <si>
    <t> 14.06.1965 23:24 </t>
  </si>
  <si>
    <t> -0.0401 </t>
  </si>
  <si>
    <t>2438983.96 </t>
  </si>
  <si>
    <t> 11.08.1965 11:02 </t>
  </si>
  <si>
    <t> 0.05 </t>
  </si>
  <si>
    <t>2438985.015 </t>
  </si>
  <si>
    <t> 12.08.1965 12:21 </t>
  </si>
  <si>
    <t>2438992.9588 </t>
  </si>
  <si>
    <t> 20.08.1965 11:00 </t>
  </si>
  <si>
    <t> 0.0431 </t>
  </si>
  <si>
    <t> Krzeminski&amp;Semen. </t>
  </si>
  <si>
    <t>2438994.0024 </t>
  </si>
  <si>
    <t> 21.08.1965 12:03 </t>
  </si>
  <si>
    <t> -0.0388 </t>
  </si>
  <si>
    <t>2439062.7342 </t>
  </si>
  <si>
    <t> 29.10.1965 05:37 </t>
  </si>
  <si>
    <t> 0.0417 </t>
  </si>
  <si>
    <t>2439679.418 </t>
  </si>
  <si>
    <t> 07.07.1967 22:01 </t>
  </si>
  <si>
    <t> -0.011 </t>
  </si>
  <si>
    <t> S.Bozkurt </t>
  </si>
  <si>
    <t> AN 291.113 </t>
  </si>
  <si>
    <t>2439679.423 </t>
  </si>
  <si>
    <t> 07.07.1967 22:09 </t>
  </si>
  <si>
    <t> -0.006 </t>
  </si>
  <si>
    <t> M.Kurutac </t>
  </si>
  <si>
    <t>2439679.427 </t>
  </si>
  <si>
    <t> 07.07.1967 22:14 </t>
  </si>
  <si>
    <t> -0.002 </t>
  </si>
  <si>
    <t> N.Güdür </t>
  </si>
  <si>
    <t>2439679.4513 </t>
  </si>
  <si>
    <t> 07.07.1967 22:49 </t>
  </si>
  <si>
    <t> 0.0219 </t>
  </si>
  <si>
    <t> BBG 27.1.71 </t>
  </si>
  <si>
    <t>2439697.422 </t>
  </si>
  <si>
    <t> 25.07.1967 22:07 </t>
  </si>
  <si>
    <t> -0.014 </t>
  </si>
  <si>
    <t>2439697.4578 </t>
  </si>
  <si>
    <t> 25.07.1967 22:59 </t>
  </si>
  <si>
    <t> 0.0215 </t>
  </si>
  <si>
    <t>2439706.4590 </t>
  </si>
  <si>
    <t> 03.08.1967 23:00 </t>
  </si>
  <si>
    <t> 0.0192 </t>
  </si>
  <si>
    <t> D.J.K.O'Connell </t>
  </si>
  <si>
    <t> RIA 8.327 </t>
  </si>
  <si>
    <t>2439707.5460 </t>
  </si>
  <si>
    <t> 05.08.1967 01:06 </t>
  </si>
  <si>
    <t> -0.0192 </t>
  </si>
  <si>
    <t>2439726.74 </t>
  </si>
  <si>
    <t> 24.08.1967 05:45 </t>
  </si>
  <si>
    <t>2439727.82 </t>
  </si>
  <si>
    <t> 25.08.1967 07:40 </t>
  </si>
  <si>
    <t> -0.00 </t>
  </si>
  <si>
    <t>2439735.72 </t>
  </si>
  <si>
    <t> 02.09.1967 05:16 </t>
  </si>
  <si>
    <t> 0.02 </t>
  </si>
  <si>
    <t>2439736.82 </t>
  </si>
  <si>
    <t> 03.09.1967 07:40 </t>
  </si>
  <si>
    <t>2439737.97 </t>
  </si>
  <si>
    <t> 04.09.1967 11:16 </t>
  </si>
  <si>
    <t>2439739.04 </t>
  </si>
  <si>
    <t> 05.09.1967 12:57 </t>
  </si>
  <si>
    <t> -0.04 </t>
  </si>
  <si>
    <t>2439741.3110 </t>
  </si>
  <si>
    <t> 07.09.1967 19:27 </t>
  </si>
  <si>
    <t> -0.0172 </t>
  </si>
  <si>
    <t>2440064.337 </t>
  </si>
  <si>
    <t> 26.07.1968 20:05 </t>
  </si>
  <si>
    <t>2440068.84 </t>
  </si>
  <si>
    <t> 31.07.1968 08:09 </t>
  </si>
  <si>
    <t> 0.01 </t>
  </si>
  <si>
    <t>2440069.955 </t>
  </si>
  <si>
    <t> 01.08.1968 10:55 </t>
  </si>
  <si>
    <t> 0.001 </t>
  </si>
  <si>
    <t>2440109.3523 </t>
  </si>
  <si>
    <t> 09.09.1968 20:27 </t>
  </si>
  <si>
    <t> 0.0078 </t>
  </si>
  <si>
    <t>IBVS 456 </t>
  </si>
  <si>
    <t>2440370.441 </t>
  </si>
  <si>
    <t> 28.05.1969 22:35 </t>
  </si>
  <si>
    <t> Güdür &amp; Kizilirmak </t>
  </si>
  <si>
    <t>2440460.48 </t>
  </si>
  <si>
    <t> 26.08.1969 23:31 </t>
  </si>
  <si>
    <t>2440461.59 </t>
  </si>
  <si>
    <t> 28.08.1969 02:09 </t>
  </si>
  <si>
    <t>2440480.74 </t>
  </si>
  <si>
    <t> 16.09.1969 05:45 </t>
  </si>
  <si>
    <t>2440530.248 </t>
  </si>
  <si>
    <t> 04.11.1969 17:57 </t>
  </si>
  <si>
    <t>2440774.487 </t>
  </si>
  <si>
    <t> 06.07.1970 23:41 </t>
  </si>
  <si>
    <t> E.Pohl </t>
  </si>
  <si>
    <t>IBVS 530 </t>
  </si>
  <si>
    <t>2440807.09 </t>
  </si>
  <si>
    <t> 08.08.1970 14:09 </t>
  </si>
  <si>
    <t> -0.02 </t>
  </si>
  <si>
    <t>2440808.24 </t>
  </si>
  <si>
    <t> 09.08.1970 17:45 </t>
  </si>
  <si>
    <t>2440822.85 </t>
  </si>
  <si>
    <t> 24.08.1970 08:24 </t>
  </si>
  <si>
    <t>2440824.02 </t>
  </si>
  <si>
    <t> 25.08.1970 12:28 </t>
  </si>
  <si>
    <t> 0.03 </t>
  </si>
  <si>
    <t>2440827.3553 </t>
  </si>
  <si>
    <t> 28.08.1970 20:31 </t>
  </si>
  <si>
    <t> -0.0150 </t>
  </si>
  <si>
    <t> Ibanoglu&amp;Yildiran </t>
  </si>
  <si>
    <t>2440836.356 </t>
  </si>
  <si>
    <t> 06.09.1970 20:32 </t>
  </si>
  <si>
    <t>2440845.3566 </t>
  </si>
  <si>
    <t> 15.09.1970 20:33 </t>
  </si>
  <si>
    <t> -0.0206 </t>
  </si>
  <si>
    <t> M.Ganea </t>
  </si>
  <si>
    <t>IBVS 508 </t>
  </si>
  <si>
    <t>2440871.2803 </t>
  </si>
  <si>
    <t> 11.10.1970 18:43 </t>
  </si>
  <si>
    <t> 0.0181 </t>
  </si>
  <si>
    <t> Karacan &amp; Akinci </t>
  </si>
  <si>
    <t>2441124.459 </t>
  </si>
  <si>
    <t> 21.06.1971 23:00 </t>
  </si>
  <si>
    <t> Güdür &amp; Karacan </t>
  </si>
  <si>
    <t>IBVS 647 </t>
  </si>
  <si>
    <t>2441177.4097 </t>
  </si>
  <si>
    <t> 13.08.1971 21:49 </t>
  </si>
  <si>
    <t> 0.0300 </t>
  </si>
  <si>
    <t>2441179.66 </t>
  </si>
  <si>
    <t> 16.08.1971 03:50 </t>
  </si>
  <si>
    <t>2441191.99 </t>
  </si>
  <si>
    <t> 28.08.1971 11:45 </t>
  </si>
  <si>
    <t>2441193.17 </t>
  </si>
  <si>
    <t> 29.08.1971 16:04 </t>
  </si>
  <si>
    <t>2441240.434 </t>
  </si>
  <si>
    <t> 15.10.1971 22:24 </t>
  </si>
  <si>
    <t> Endres et al. </t>
  </si>
  <si>
    <t>2441509.344 </t>
  </si>
  <si>
    <t> 10.07.1972 20:15 </t>
  </si>
  <si>
    <t> -0.038 </t>
  </si>
  <si>
    <t>IBVS 937 </t>
  </si>
  <si>
    <t>2441563.36 </t>
  </si>
  <si>
    <t> 02.09.1972 20:38 </t>
  </si>
  <si>
    <t>2441564.56 </t>
  </si>
  <si>
    <t> 04.09.1972 01:26 </t>
  </si>
  <si>
    <t>2441570.13 </t>
  </si>
  <si>
    <t> 09.09.1972 15:07 </t>
  </si>
  <si>
    <t>2441571.33 </t>
  </si>
  <si>
    <t> 10.09.1972 19:55 </t>
  </si>
  <si>
    <t>2441905.51 </t>
  </si>
  <si>
    <t> 11.08.1973 00:14 </t>
  </si>
  <si>
    <t>2441906.71 </t>
  </si>
  <si>
    <t> 12.08.1973 05:02 </t>
  </si>
  <si>
    <t>2441932.52 </t>
  </si>
  <si>
    <t> 07.09.1973 00:28 </t>
  </si>
  <si>
    <t>2441933.715 </t>
  </si>
  <si>
    <t> 08.09.1973 05:09 </t>
  </si>
  <si>
    <t> 0.045 </t>
  </si>
  <si>
    <t>2442253.2696 </t>
  </si>
  <si>
    <t> 24.07.1974 18:28 </t>
  </si>
  <si>
    <t> -0.0234 </t>
  </si>
  <si>
    <t> A.Dumitrescu </t>
  </si>
  <si>
    <t>IBVS 931 </t>
  </si>
  <si>
    <t>2442279.13 </t>
  </si>
  <si>
    <t> 19.08.1974 15:07 </t>
  </si>
  <si>
    <t> -0.05 </t>
  </si>
  <si>
    <t>2442280.39 </t>
  </si>
  <si>
    <t> 20.08.1974 21:21 </t>
  </si>
  <si>
    <t> 0.09 </t>
  </si>
  <si>
    <t>2442281.380 </t>
  </si>
  <si>
    <t> 21.08.1974 21:07 </t>
  </si>
  <si>
    <t> -0.049 </t>
  </si>
  <si>
    <t> Ebersberger&amp;Weber </t>
  </si>
  <si>
    <t>IBVS 1053 </t>
  </si>
  <si>
    <t>2442292.63 </t>
  </si>
  <si>
    <t> 02.09.1974 03:07 </t>
  </si>
  <si>
    <t>2442293.88 </t>
  </si>
  <si>
    <t> 03.09.1974 09:07 </t>
  </si>
  <si>
    <t>2442659.55 </t>
  </si>
  <si>
    <t> 04.09.1975 01:12 </t>
  </si>
  <si>
    <t>2442660.79 </t>
  </si>
  <si>
    <t> 05.09.1975 06:57 </t>
  </si>
  <si>
    <t>2442982.4806 </t>
  </si>
  <si>
    <t> 22.07.1976 23:32 </t>
  </si>
  <si>
    <t> -0.0925 </t>
  </si>
  <si>
    <t> P.&amp; H.Rovithis </t>
  </si>
  <si>
    <t>IBVS 1564 </t>
  </si>
  <si>
    <t>2443016.395 </t>
  </si>
  <si>
    <t> 25.08.1976 21:28 </t>
  </si>
  <si>
    <t> 0.059 </t>
  </si>
  <si>
    <t> R.Diethelm </t>
  </si>
  <si>
    <t> BBS 29 </t>
  </si>
  <si>
    <t>2443268.5532 </t>
  </si>
  <si>
    <t> 05.05.1977 01:16 </t>
  </si>
  <si>
    <t> 0.1204 </t>
  </si>
  <si>
    <t> Tunca &amp; Tümer </t>
  </si>
  <si>
    <t>IBVS 1449 </t>
  </si>
  <si>
    <t>2444443.4703 </t>
  </si>
  <si>
    <t> 22.07.1980 23:17 </t>
  </si>
  <si>
    <t> 0.0862 </t>
  </si>
  <si>
    <t> BBS 49 </t>
  </si>
  <si>
    <t>2444731.595 </t>
  </si>
  <si>
    <t> 07.05.1981 02:16 </t>
  </si>
  <si>
    <t> 0.100 </t>
  </si>
  <si>
    <t> BBS 54 </t>
  </si>
  <si>
    <t>2445116.440 </t>
  </si>
  <si>
    <t> 26.05.1982 22:33 </t>
  </si>
  <si>
    <t> P.Enskonatus </t>
  </si>
  <si>
    <t> MVS 10.43 </t>
  </si>
  <si>
    <t>2445116.479 </t>
  </si>
  <si>
    <t> 26.05.1982 23:29 </t>
  </si>
  <si>
    <t> 0.086 </t>
  </si>
  <si>
    <t> BBS 60 </t>
  </si>
  <si>
    <t>2445180.513 </t>
  </si>
  <si>
    <t> 30.07.1982 00:18 </t>
  </si>
  <si>
    <t> -0.029 </t>
  </si>
  <si>
    <t>2445879.501 </t>
  </si>
  <si>
    <t> 28.06.1984 00:01 </t>
  </si>
  <si>
    <t> 0.065 </t>
  </si>
  <si>
    <t> BBS 72 </t>
  </si>
  <si>
    <t>2445889.570 </t>
  </si>
  <si>
    <t> 08.07.1984 01:40 </t>
  </si>
  <si>
    <t> 0.005 </t>
  </si>
  <si>
    <t> BBS 73 </t>
  </si>
  <si>
    <t>2446255.3937 </t>
  </si>
  <si>
    <t> 08.07.1985 21:26 </t>
  </si>
  <si>
    <t> 0.0637 </t>
  </si>
  <si>
    <t> A.&amp; Kh.Khaliullin </t>
  </si>
  <si>
    <t> MN 225.428 </t>
  </si>
  <si>
    <t>2446274.4848 </t>
  </si>
  <si>
    <t> 27.07.1985 23:38 </t>
  </si>
  <si>
    <t> 0.0224 </t>
  </si>
  <si>
    <t>2446319.5047 </t>
  </si>
  <si>
    <t> 11.09.1985 00:06 </t>
  </si>
  <si>
    <t> 0.0250 </t>
  </si>
  <si>
    <t> Betten&amp;Lichtschlag </t>
  </si>
  <si>
    <t>IBVS 3078 </t>
  </si>
  <si>
    <t>2446704.379 </t>
  </si>
  <si>
    <t> 30.09.1986 21:05 </t>
  </si>
  <si>
    <t> I.Middlemist </t>
  </si>
  <si>
    <t> VSSC 68.36 </t>
  </si>
  <si>
    <t>2446964.390 </t>
  </si>
  <si>
    <t> 17.06.1987 21:21 </t>
  </si>
  <si>
    <t> 0.038 </t>
  </si>
  <si>
    <t> J.Isles </t>
  </si>
  <si>
    <t> VSSC 70.22 </t>
  </si>
  <si>
    <t>2446973.392 </t>
  </si>
  <si>
    <t> 26.06.1987 21:24 </t>
  </si>
  <si>
    <t> 0.036 </t>
  </si>
  <si>
    <t>2446974.538 </t>
  </si>
  <si>
    <t> 28.06.1987 00:54 </t>
  </si>
  <si>
    <t> 0.057 </t>
  </si>
  <si>
    <t>2447368.4319 </t>
  </si>
  <si>
    <t> 25.07.1988 22:21 </t>
  </si>
  <si>
    <t> 0.0494 </t>
  </si>
  <si>
    <t>G</t>
  </si>
  <si>
    <t> J.M.Kreiner </t>
  </si>
  <si>
    <t>IBVS 4263 </t>
  </si>
  <si>
    <t>2447368.4321 </t>
  </si>
  <si>
    <t> 25.07.1988 22:22 </t>
  </si>
  <si>
    <t> 0.0496 </t>
  </si>
  <si>
    <t>2447377.388 </t>
  </si>
  <si>
    <t> 03.08.1988 21:18 </t>
  </si>
  <si>
    <t> G.Mavrofridis </t>
  </si>
  <si>
    <t> BBS 89 </t>
  </si>
  <si>
    <t>2447799.428 </t>
  </si>
  <si>
    <t> 29.09.1989 22:16 </t>
  </si>
  <si>
    <t> VSSC 73 </t>
  </si>
  <si>
    <t>2448490.4599 </t>
  </si>
  <si>
    <t> 21.08.1991 23:02 </t>
  </si>
  <si>
    <t> 0.0214 </t>
  </si>
  <si>
    <t> Wolf &amp; Diethelm </t>
  </si>
  <si>
    <t> MN 263.527 </t>
  </si>
  <si>
    <t>2448490.4600 </t>
  </si>
  <si>
    <t> E.Blättler </t>
  </si>
  <si>
    <t> BBS 98 </t>
  </si>
  <si>
    <t>2448499.4666 </t>
  </si>
  <si>
    <t> 30.08.1991 23:11 </t>
  </si>
  <si>
    <t> 0.0247 </t>
  </si>
  <si>
    <t>2448534.4485 </t>
  </si>
  <si>
    <t> 04.10.1991 22:45 </t>
  </si>
  <si>
    <t> 0.1182 </t>
  </si>
  <si>
    <t>2448536.6995 </t>
  </si>
  <si>
    <t> 07.10.1991 04:47 </t>
  </si>
  <si>
    <t> 0.1183 </t>
  </si>
  <si>
    <t> Caton &amp; Burns </t>
  </si>
  <si>
    <t>IBVS 3900 </t>
  </si>
  <si>
    <t>2448543.4519 </t>
  </si>
  <si>
    <t> 13.10.1991 22:50 </t>
  </si>
  <si>
    <t> 0.1181 </t>
  </si>
  <si>
    <t>2448839.355 </t>
  </si>
  <si>
    <t> 04.08.1992 20:31 </t>
  </si>
  <si>
    <t> 0.033 </t>
  </si>
  <si>
    <t> BBS 102 </t>
  </si>
  <si>
    <t>2449162.4627 </t>
  </si>
  <si>
    <t> 23.06.1993 23:06 </t>
  </si>
  <si>
    <t> 0.1412 </t>
  </si>
  <si>
    <t> C.Cicek </t>
  </si>
  <si>
    <t>IBVS 5142 </t>
  </si>
  <si>
    <t>2449163.4670 </t>
  </si>
  <si>
    <t> 24.06.1993 23:12 </t>
  </si>
  <si>
    <t> 0.0200 </t>
  </si>
  <si>
    <t>2449180.4704 </t>
  </si>
  <si>
    <t> 11.07.1993 23:17 </t>
  </si>
  <si>
    <t> 0.1419 </t>
  </si>
  <si>
    <t>2449181.4774 </t>
  </si>
  <si>
    <t> 12.07.1993 23:27 </t>
  </si>
  <si>
    <t> 0.0235 </t>
  </si>
  <si>
    <t>2449189.4755 </t>
  </si>
  <si>
    <t> 20.07.1993 23:24 </t>
  </si>
  <si>
    <t> 0.1436 </t>
  </si>
  <si>
    <t>2449198.4774 </t>
  </si>
  <si>
    <t> 29.07.1993 23:27 </t>
  </si>
  <si>
    <t> 0.1420 </t>
  </si>
  <si>
    <t>2449198.479 </t>
  </si>
  <si>
    <t> 29.07.1993 23:29 </t>
  </si>
  <si>
    <t> BBS 104 </t>
  </si>
  <si>
    <t>2449207.4816 </t>
  </si>
  <si>
    <t> 07.08.1993 23:33 </t>
  </si>
  <si>
    <t> 0.1428 </t>
  </si>
  <si>
    <t>2449208.4878 </t>
  </si>
  <si>
    <t> 08.08.1993 23:42 </t>
  </si>
  <si>
    <t>2449216.4854 </t>
  </si>
  <si>
    <t> 16.08.1993 23:38 </t>
  </si>
  <si>
    <t> 0.1431 </t>
  </si>
  <si>
    <t>2449225.4893 </t>
  </si>
  <si>
    <t> 25.08.1993 23:44 </t>
  </si>
  <si>
    <t>2449228.7300 </t>
  </si>
  <si>
    <t> 29.08.1993 05:31 </t>
  </si>
  <si>
    <t> 0.0080 </t>
  </si>
  <si>
    <t> G.W.Fox </t>
  </si>
  <si>
    <t>IBVS 4009 </t>
  </si>
  <si>
    <t>2449574.3833 </t>
  </si>
  <si>
    <t> 09.08.1994 21:11 </t>
  </si>
  <si>
    <t> 0.1536 </t>
  </si>
  <si>
    <t>2449575.3788 </t>
  </si>
  <si>
    <t> 10.08.1994 21:05 </t>
  </si>
  <si>
    <t> 0.0236 </t>
  </si>
  <si>
    <t>2449592.3911 </t>
  </si>
  <si>
    <t> 27.08.1994 21:23 </t>
  </si>
  <si>
    <t> 0.1544 </t>
  </si>
  <si>
    <t>2449593.3869 </t>
  </si>
  <si>
    <t> 28.08.1994 21:17 </t>
  </si>
  <si>
    <t> 0.0248 </t>
  </si>
  <si>
    <t>2449601.3953 </t>
  </si>
  <si>
    <t> 05.09.1994 21:29 </t>
  </si>
  <si>
    <t> 0.1552 </t>
  </si>
  <si>
    <t>2449610.3998 </t>
  </si>
  <si>
    <t> 14.09.1994 21:35 </t>
  </si>
  <si>
    <t> 0.1562 </t>
  </si>
  <si>
    <t>2449611.3932 </t>
  </si>
  <si>
    <t> 15.09.1994 21:26 </t>
  </si>
  <si>
    <t> 0.0242 </t>
  </si>
  <si>
    <t>2449647.4068 </t>
  </si>
  <si>
    <t> 21.10.1994 21:45 </t>
  </si>
  <si>
    <t> 0.0240 </t>
  </si>
  <si>
    <t> M.Wolf et al. </t>
  </si>
  <si>
    <t> AAP 345.553 </t>
  </si>
  <si>
    <t>2449889.5119 </t>
  </si>
  <si>
    <t> 21.06.1995 00:17 </t>
  </si>
  <si>
    <t> 0.1611 </t>
  </si>
  <si>
    <t>2449898.520 </t>
  </si>
  <si>
    <t> 30.06.1995 00:28 </t>
  </si>
  <si>
    <t> 0.166 </t>
  </si>
  <si>
    <t> BBS 109 </t>
  </si>
  <si>
    <t>2449899.5058 </t>
  </si>
  <si>
    <t> 01.07.1995 00:08 </t>
  </si>
  <si>
    <t> 0.0261 </t>
  </si>
  <si>
    <t>2449917.5027 </t>
  </si>
  <si>
    <t> 19.07.1995 00:03 </t>
  </si>
  <si>
    <t> 0.0161 </t>
  </si>
  <si>
    <t>2449989.452 </t>
  </si>
  <si>
    <t> 28.09.1995 22:50 </t>
  </si>
  <si>
    <t> M.Martignoni </t>
  </si>
  <si>
    <t> BBS 113 </t>
  </si>
  <si>
    <t>2450014.3055 </t>
  </si>
  <si>
    <t> 23.10.1995 19:19 </t>
  </si>
  <si>
    <t> 0.0318 </t>
  </si>
  <si>
    <t>2450376.7009 </t>
  </si>
  <si>
    <t> 20.10.1996 04:49 </t>
  </si>
  <si>
    <t> 0.0380 </t>
  </si>
  <si>
    <t> Smith &amp; Caton </t>
  </si>
  <si>
    <t>IBVS 5745 </t>
  </si>
  <si>
    <t>2450562.5350 </t>
  </si>
  <si>
    <t> 24.04.1997 00:50 </t>
  </si>
  <si>
    <t> 0.1757 </t>
  </si>
  <si>
    <t>2450722.351 </t>
  </si>
  <si>
    <t> 30.09.1997 20:25 </t>
  </si>
  <si>
    <t> 0.180 </t>
  </si>
  <si>
    <t> BBS 116 </t>
  </si>
  <si>
    <t>2450974.4489 </t>
  </si>
  <si>
    <t> 09.06.1998 22:46 </t>
  </si>
  <si>
    <t> 0.1814 </t>
  </si>
  <si>
    <t>R</t>
  </si>
  <si>
    <t>2450984.447 </t>
  </si>
  <si>
    <t> 19.06.1998 22:43 </t>
  </si>
  <si>
    <t> 0.051 </t>
  </si>
  <si>
    <t> BBS 118 </t>
  </si>
  <si>
    <t>2451046.4793 </t>
  </si>
  <si>
    <t> 20.08.1998 23:30 </t>
  </si>
  <si>
    <t> 0.1842 </t>
  </si>
  <si>
    <t>2451413.353 </t>
  </si>
  <si>
    <t> 22.08.1999 20:28 </t>
  </si>
  <si>
    <t> 0.167 </t>
  </si>
  <si>
    <t> R.Meyer </t>
  </si>
  <si>
    <t>BAVM 131 </t>
  </si>
  <si>
    <t>2451431.383 </t>
  </si>
  <si>
    <t> 09.09.1999 21:11 </t>
  </si>
  <si>
    <t> 0.190 </t>
  </si>
  <si>
    <t>2451468.356 </t>
  </si>
  <si>
    <t> 16.10.1999 20:32 </t>
  </si>
  <si>
    <t>2451692.490 </t>
  </si>
  <si>
    <t> 27.05.2000 23:45 </t>
  </si>
  <si>
    <t> 0.197 </t>
  </si>
  <si>
    <t>BAVM 143 </t>
  </si>
  <si>
    <t>2451693.441 </t>
  </si>
  <si>
    <t> 28.05.2000 22:35 </t>
  </si>
  <si>
    <t> 0.022 </t>
  </si>
  <si>
    <t>2451737.4606 </t>
  </si>
  <si>
    <t> 11.07.2000 23:03 </t>
  </si>
  <si>
    <t> 0.1501 </t>
  </si>
  <si>
    <t>2451738.3922 </t>
  </si>
  <si>
    <t> 12.07.2000 21:24 </t>
  </si>
  <si>
    <t> -0.0438 </t>
  </si>
  <si>
    <t>2451747.5263 </t>
  </si>
  <si>
    <t> 22.07.2000 00:37 </t>
  </si>
  <si>
    <t> 0.0869 </t>
  </si>
  <si>
    <t> BBS 123 </t>
  </si>
  <si>
    <t>2451783.498 </t>
  </si>
  <si>
    <t> 26.08.2000 23:57 </t>
  </si>
  <si>
    <t>2451870.316 </t>
  </si>
  <si>
    <t> 21.11.2000 19:35 </t>
  </si>
  <si>
    <t> 0.204 </t>
  </si>
  <si>
    <t>2452086.398 </t>
  </si>
  <si>
    <t> 25.06.2001 21:33 </t>
  </si>
  <si>
    <t> 0.203 </t>
  </si>
  <si>
    <t>BAVM 154 </t>
  </si>
  <si>
    <t>2452113.409 </t>
  </si>
  <si>
    <t> 22.07.2001 21:48 </t>
  </si>
  <si>
    <t>2452832.4968 </t>
  </si>
  <si>
    <t> 11.07.2003 23:55 </t>
  </si>
  <si>
    <t> 0.1407 </t>
  </si>
  <si>
    <t> M.Zejda </t>
  </si>
  <si>
    <t>IBVS 5583 </t>
  </si>
  <si>
    <t>2452840.4178 </t>
  </si>
  <si>
    <t> 19.07.2003 22:01 </t>
  </si>
  <si>
    <t> 0.1837 </t>
  </si>
  <si>
    <t>o</t>
  </si>
  <si>
    <t> H.Jungbluth </t>
  </si>
  <si>
    <t>BAVM 172 </t>
  </si>
  <si>
    <t>2452850.5049 </t>
  </si>
  <si>
    <t> 30.07.2003 00:07 </t>
  </si>
  <si>
    <t>2452859.5082 </t>
  </si>
  <si>
    <t> 08.08.2003 00:11 </t>
  </si>
  <si>
    <t> 0.1417 </t>
  </si>
  <si>
    <t>2452912.4457 </t>
  </si>
  <si>
    <t> 29.09.2003 22:41 </t>
  </si>
  <si>
    <t> 0.1839 </t>
  </si>
  <si>
    <t>2453252.3227 </t>
  </si>
  <si>
    <t> 03.09.2004 19:44 </t>
  </si>
  <si>
    <t> 0.1804 </t>
  </si>
  <si>
    <t> O.Aksu et al. </t>
  </si>
  <si>
    <t>IBVS 5588 </t>
  </si>
  <si>
    <t>2453549.43163 </t>
  </si>
  <si>
    <t> 27.06.2005 22:21 </t>
  </si>
  <si>
    <t> 0.17518 </t>
  </si>
  <si>
    <t>C </t>
  </si>
  <si>
    <t> L.Brát </t>
  </si>
  <si>
    <t>OEJV 0074 </t>
  </si>
  <si>
    <t>2453674.3637 </t>
  </si>
  <si>
    <t> 30.10.2005 20:43 </t>
  </si>
  <si>
    <t> 0.1843 </t>
  </si>
  <si>
    <t> Jungbluth </t>
  </si>
  <si>
    <t>BAVM 178 </t>
  </si>
  <si>
    <t>2453899.4721 </t>
  </si>
  <si>
    <t> 12.06.2006 23:19 </t>
  </si>
  <si>
    <t> 0.2062 </t>
  </si>
  <si>
    <t> R. Diethelm </t>
  </si>
  <si>
    <t>IBVS 5713 </t>
  </si>
  <si>
    <t>2454267.4424 </t>
  </si>
  <si>
    <t> 15.06.2007 22:37 </t>
  </si>
  <si>
    <t> 0.1602 </t>
  </si>
  <si>
    <t> A.Liakos &amp; P.Niarchos </t>
  </si>
  <si>
    <t>IBVS 5897 </t>
  </si>
  <si>
    <t>2454275.3696 </t>
  </si>
  <si>
    <t> 23.06.2007 20:52 </t>
  </si>
  <si>
    <t> 0.2094 </t>
  </si>
  <si>
    <t>2454285.4500 </t>
  </si>
  <si>
    <t> 03.07.2007 22:48 </t>
  </si>
  <si>
    <t> 0.1609 </t>
  </si>
  <si>
    <t>B;V</t>
  </si>
  <si>
    <t> Buzkurt &amp; Zeynep </t>
  </si>
  <si>
    <t>IBVS 5978 </t>
  </si>
  <si>
    <t>2454312.4591 </t>
  </si>
  <si>
    <t> 30.07.2007 23:01 </t>
  </si>
  <si>
    <t> 0.1596 </t>
  </si>
  <si>
    <t> T.Borkovits et al. </t>
  </si>
  <si>
    <t>IBVS 5835 </t>
  </si>
  <si>
    <t>2454365.4033 </t>
  </si>
  <si>
    <t> 21.09.2007 21:40 </t>
  </si>
  <si>
    <t> 0.2085 </t>
  </si>
  <si>
    <t>2454426.1815 </t>
  </si>
  <si>
    <t> 21.11.2007 16:21 </t>
  </si>
  <si>
    <t> 0.2133 </t>
  </si>
  <si>
    <t> H.Kucáková </t>
  </si>
  <si>
    <t>OEJV 0094 </t>
  </si>
  <si>
    <t>2454617.5044 </t>
  </si>
  <si>
    <t> 31.05.2008 00:06 </t>
  </si>
  <si>
    <t> 0.2127 </t>
  </si>
  <si>
    <t> H.Karaca &amp; S.Aktas </t>
  </si>
  <si>
    <t>IBVS 5887 </t>
  </si>
  <si>
    <t>2454680.5335 </t>
  </si>
  <si>
    <t> 02.08.2008 00:48 </t>
  </si>
  <si>
    <t> 0.2176 </t>
  </si>
  <si>
    <t> Z.Ay &amp; H.Karaca </t>
  </si>
  <si>
    <t>2455039.4559 </t>
  </si>
  <si>
    <t> 26.07.2009 22:56 </t>
  </si>
  <si>
    <t> 0.1272 </t>
  </si>
  <si>
    <t>-I</t>
  </si>
  <si>
    <t> P.Frank </t>
  </si>
  <si>
    <t>BAVM 212 </t>
  </si>
  <si>
    <t>2455083.4373 </t>
  </si>
  <si>
    <t> 08.09.2009 22:29 </t>
  </si>
  <si>
    <t>6567.5</t>
  </si>
  <si>
    <t> 0.2167 </t>
  </si>
  <si>
    <t>2455792.45884 </t>
  </si>
  <si>
    <t> 18.08.2011 23:00 </t>
  </si>
  <si>
    <t>6882.5</t>
  </si>
  <si>
    <t> 0.21592 </t>
  </si>
  <si>
    <t> R.Kocian </t>
  </si>
  <si>
    <t>OEJV 0160 </t>
  </si>
  <si>
    <t>2455811.47005 </t>
  </si>
  <si>
    <t> 06.09.2011 23:16 </t>
  </si>
  <si>
    <t>6891</t>
  </si>
  <si>
    <t> 0.09478 </t>
  </si>
  <si>
    <t> H.Ku?akova </t>
  </si>
  <si>
    <t>2455811.47075 </t>
  </si>
  <si>
    <t> 06.09.2011 23:17 </t>
  </si>
  <si>
    <t> 0.09548 </t>
  </si>
  <si>
    <t>2455811.47115 </t>
  </si>
  <si>
    <t> 06.09.2011 23:18 </t>
  </si>
  <si>
    <t> 0.09588 </t>
  </si>
  <si>
    <t>2456073.813 </t>
  </si>
  <si>
    <t> 26.05.2012 07:30 </t>
  </si>
  <si>
    <t>7007.5</t>
  </si>
  <si>
    <t> 0.212 </t>
  </si>
  <si>
    <t>IBVS 6029 </t>
  </si>
  <si>
    <t>2456074.810 </t>
  </si>
  <si>
    <t> 27.05.2012 07:26 </t>
  </si>
  <si>
    <t>7008</t>
  </si>
  <si>
    <t>2456168.34991 </t>
  </si>
  <si>
    <t> 28.08.2012 20:23 </t>
  </si>
  <si>
    <t>7049.5</t>
  </si>
  <si>
    <t> 0.21262 </t>
  </si>
  <si>
    <t> L.Šmelcer </t>
  </si>
  <si>
    <t>2456178.3494 </t>
  </si>
  <si>
    <t> 07.09.2012 20:23 </t>
  </si>
  <si>
    <t>7054</t>
  </si>
  <si>
    <t> 0.0832 </t>
  </si>
  <si>
    <t>BAVM 231 </t>
  </si>
  <si>
    <t>2456178.3504 </t>
  </si>
  <si>
    <t> 07.09.2012 20:24 </t>
  </si>
  <si>
    <t> 0.0842 </t>
  </si>
  <si>
    <t> F.Walter </t>
  </si>
  <si>
    <t>2456538.47086 </t>
  </si>
  <si>
    <t> 02.09.2013 23:18 </t>
  </si>
  <si>
    <t>7214</t>
  </si>
  <si>
    <t> 0.06636 </t>
  </si>
  <si>
    <t>2456886.3658 </t>
  </si>
  <si>
    <t> 16.08.2014 20:46 </t>
  </si>
  <si>
    <t>7368.5</t>
  </si>
  <si>
    <t> 0.2027 </t>
  </si>
  <si>
    <t> F.Agerer </t>
  </si>
  <si>
    <t>BAVM 238 </t>
  </si>
  <si>
    <t>2457210.4846 </t>
  </si>
  <si>
    <t> 06.07.2015 23:37 </t>
  </si>
  <si>
    <t> 0.1970 </t>
  </si>
  <si>
    <t>BAVM 241 (=IBVS 6157) </t>
  </si>
  <si>
    <t>2457219.4881 </t>
  </si>
  <si>
    <t> 15.07.2015 23:42 </t>
  </si>
  <si>
    <t> 0.1971 </t>
  </si>
  <si>
    <t>2457220.48 </t>
  </si>
  <si>
    <t> 16.07.2015 23:31 </t>
  </si>
  <si>
    <t>IBVS 6157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</si>
  <si>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</si>
  <si>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Plus LiTE??</t>
  </si>
  <si>
    <t>IBVS 6196</t>
  </si>
  <si>
    <t>IBVS 6193</t>
  </si>
  <si>
    <t>IBVS 0931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</si>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</sst>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20"/>
      <name val="Arial Unicode MS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1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2" fillId="0" borderId="0" applyFon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4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2" fillId="0" borderId="0" xfId="0" applyFont="1">
      <alignment vertical="top"/>
    </xf>
    <xf numFmtId="22" fontId="13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9" fillId="0" borderId="5" xfId="0" applyFont="1" applyBorder="1">
      <alignment vertical="top"/>
    </xf>
    <xf numFmtId="0" fontId="9" fillId="0" borderId="0" xfId="0" applyFont="1" applyAlignment="1"/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3" fontId="37" fillId="0" borderId="0" xfId="42" applyNumberFormat="1" applyFont="1" applyAlignment="1">
      <alignment horizontal="left" vertical="center"/>
    </xf>
    <xf numFmtId="0" fontId="38" fillId="0" borderId="0" xfId="42" applyFont="1" applyAlignment="1">
      <alignment horizontal="left" vertic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 wrapText="1"/>
    </xf>
    <xf numFmtId="0" fontId="37" fillId="0" borderId="0" xfId="42" applyFont="1" applyAlignment="1">
      <alignment horizontal="center" wrapText="1"/>
    </xf>
    <xf numFmtId="0" fontId="10" fillId="0" borderId="0" xfId="42" applyFont="1" applyAlignment="1">
      <alignment wrapText="1"/>
    </xf>
    <xf numFmtId="0" fontId="10" fillId="0" borderId="0" xfId="42" applyFont="1" applyAlignment="1">
      <alignment horizontal="center" wrapText="1"/>
    </xf>
    <xf numFmtId="0" fontId="10" fillId="0" borderId="0" xfId="42" applyFont="1" applyAlignment="1">
      <alignment horizontal="left" wrapText="1"/>
    </xf>
    <xf numFmtId="0" fontId="39" fillId="0" borderId="0" xfId="43" applyFont="1" applyAlignment="1">
      <alignment horizontal="left" vertical="center" wrapText="1"/>
    </xf>
    <xf numFmtId="0" fontId="39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43" fontId="41" fillId="0" borderId="0" xfId="49" applyFont="1" applyBorder="1"/>
    <xf numFmtId="165" fontId="41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57005758157389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147792706333"/>
          <c:y val="0.14723926380368099"/>
          <c:w val="0.7888675623800384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Active!$H$21:$H$970</c:f>
              <c:numCache>
                <c:formatCode>General</c:formatCode>
                <c:ptCount val="950"/>
                <c:pt idx="1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FFE-8A3E-DD74A52CAB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Active!$I$21:$I$970</c:f>
              <c:numCache>
                <c:formatCode>General</c:formatCode>
                <c:ptCount val="950"/>
                <c:pt idx="201">
                  <c:v>4.5105999997758772E-2</c:v>
                </c:pt>
                <c:pt idx="205">
                  <c:v>6.5022000002500135E-2</c:v>
                </c:pt>
                <c:pt idx="206">
                  <c:v>7.7594000002136454E-2</c:v>
                </c:pt>
                <c:pt idx="208">
                  <c:v>6.1798000002454501E-2</c:v>
                </c:pt>
                <c:pt idx="210">
                  <c:v>3.6833999998634681E-2</c:v>
                </c:pt>
                <c:pt idx="211">
                  <c:v>-2.3108000001229811E-2</c:v>
                </c:pt>
                <c:pt idx="221">
                  <c:v>-3.41439999974682E-2</c:v>
                </c:pt>
                <c:pt idx="225">
                  <c:v>-2.0325999998021871E-2</c:v>
                </c:pt>
                <c:pt idx="231">
                  <c:v>-1.1105999998108018E-2</c:v>
                </c:pt>
                <c:pt idx="253">
                  <c:v>0.11673600000358419</c:v>
                </c:pt>
                <c:pt idx="255">
                  <c:v>-3.3009999999194406E-2</c:v>
                </c:pt>
                <c:pt idx="256">
                  <c:v>-0.1117420000009588</c:v>
                </c:pt>
                <c:pt idx="260">
                  <c:v>0.12712000000465196</c:v>
                </c:pt>
                <c:pt idx="262">
                  <c:v>-3.9339999930234626E-3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FFE-8A3E-DD74A52CAB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Active!$J$21:$J$970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7">
                  <c:v>5.8366000001115026E-2</c:v>
                </c:pt>
                <c:pt idx="8">
                  <c:v>-5.3072000002430286E-2</c:v>
                </c:pt>
                <c:pt idx="9">
                  <c:v>2.8400000155670568E-4</c:v>
                </c:pt>
                <c:pt idx="10">
                  <c:v>9.5074000004387926E-2</c:v>
                </c:pt>
                <c:pt idx="11">
                  <c:v>7.4562000001606066E-2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1">
                  <c:v>0.12814000000071246</c:v>
                </c:pt>
                <c:pt idx="22">
                  <c:v>8.7412000000767875E-2</c:v>
                </c:pt>
                <c:pt idx="23">
                  <c:v>0.1930979999997362</c:v>
                </c:pt>
                <c:pt idx="24">
                  <c:v>8.0660000003263121E-2</c:v>
                </c:pt>
                <c:pt idx="25">
                  <c:v>0.13284200000271085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1">
                  <c:v>0.16029400000479654</c:v>
                </c:pt>
                <c:pt idx="42">
                  <c:v>0.15659400000004098</c:v>
                </c:pt>
                <c:pt idx="43">
                  <c:v>4.322400000091875E-2</c:v>
                </c:pt>
                <c:pt idx="44">
                  <c:v>4.6704000000318047E-2</c:v>
                </c:pt>
                <c:pt idx="45">
                  <c:v>0.15726600000198232</c:v>
                </c:pt>
                <c:pt idx="46">
                  <c:v>0.16149000000223168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0">
                  <c:v>0.11828600000080769</c:v>
                </c:pt>
                <c:pt idx="51">
                  <c:v>0.10602200000721496</c:v>
                </c:pt>
                <c:pt idx="52">
                  <c:v>4.2584000002534594E-2</c:v>
                </c:pt>
                <c:pt idx="53">
                  <c:v>6.0824000007414725E-2</c:v>
                </c:pt>
                <c:pt idx="54">
                  <c:v>8.0386000001453795E-2</c:v>
                </c:pt>
                <c:pt idx="55">
                  <c:v>8.1006000000343192E-2</c:v>
                </c:pt>
                <c:pt idx="56">
                  <c:v>9.1931999995722435E-2</c:v>
                </c:pt>
                <c:pt idx="57">
                  <c:v>5.4494000003614929E-2</c:v>
                </c:pt>
                <c:pt idx="58">
                  <c:v>7.8886000002967194E-2</c:v>
                </c:pt>
                <c:pt idx="59">
                  <c:v>4.468000000633765E-2</c:v>
                </c:pt>
                <c:pt idx="60">
                  <c:v>7.9241999999794643E-2</c:v>
                </c:pt>
                <c:pt idx="61">
                  <c:v>8.030000000144355E-2</c:v>
                </c:pt>
                <c:pt idx="62">
                  <c:v>7.9144000002997927E-2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0">
                  <c:v>4.6704000000318047E-2</c:v>
                </c:pt>
                <c:pt idx="71">
                  <c:v>6.9704000001365785E-2</c:v>
                </c:pt>
                <c:pt idx="72">
                  <c:v>7.2266000002855435E-2</c:v>
                </c:pt>
                <c:pt idx="73">
                  <c:v>5.2200000005541369E-2</c:v>
                </c:pt>
                <c:pt idx="74">
                  <c:v>6.1761999997543171E-2</c:v>
                </c:pt>
                <c:pt idx="75">
                  <c:v>6.957200000033481E-2</c:v>
                </c:pt>
                <c:pt idx="76">
                  <c:v>1.6134000004967675E-2</c:v>
                </c:pt>
                <c:pt idx="77">
                  <c:v>6.0688000005029608E-2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6">
                  <c:v>-3.0458000001090113E-2</c:v>
                </c:pt>
                <c:pt idx="87">
                  <c:v>1.7162000003736466E-2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4">
                  <c:v>7.9464000002190005E-2</c:v>
                </c:pt>
                <c:pt idx="95">
                  <c:v>5.7026000002224464E-2</c:v>
                </c:pt>
                <c:pt idx="96">
                  <c:v>8.1323999998858199E-2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0">
                  <c:v>9.3764000004739501E-2</c:v>
                </c:pt>
                <c:pt idx="101">
                  <c:v>0.10876400000415742</c:v>
                </c:pt>
                <c:pt idx="102">
                  <c:v>-3.067400000145426E-2</c:v>
                </c:pt>
                <c:pt idx="103">
                  <c:v>-6.7400000261841342E-4</c:v>
                </c:pt>
                <c:pt idx="104">
                  <c:v>0.10901200000807876</c:v>
                </c:pt>
                <c:pt idx="105">
                  <c:v>-4.2221999996399973E-2</c:v>
                </c:pt>
                <c:pt idx="106">
                  <c:v>-7.2920000020531006E-3</c:v>
                </c:pt>
                <c:pt idx="107">
                  <c:v>0.13756000000284985</c:v>
                </c:pt>
                <c:pt idx="108">
                  <c:v>-1.2878000001364853E-2</c:v>
                </c:pt>
                <c:pt idx="109">
                  <c:v>0.10830400000122609</c:v>
                </c:pt>
                <c:pt idx="110">
                  <c:v>-9.213399999862304E-2</c:v>
                </c:pt>
                <c:pt idx="111">
                  <c:v>4.204800000297837E-2</c:v>
                </c:pt>
                <c:pt idx="112">
                  <c:v>-8.3389999999781139E-2</c:v>
                </c:pt>
                <c:pt idx="113">
                  <c:v>9.404000000358792E-2</c:v>
                </c:pt>
                <c:pt idx="114">
                  <c:v>-5.2397999999811873E-2</c:v>
                </c:pt>
                <c:pt idx="115">
                  <c:v>1.0536000001593493E-2</c:v>
                </c:pt>
                <c:pt idx="116">
                  <c:v>-0.14090199999918696</c:v>
                </c:pt>
                <c:pt idx="117">
                  <c:v>0.17889999999897555</c:v>
                </c:pt>
                <c:pt idx="118">
                  <c:v>8.9267999996081926E-2</c:v>
                </c:pt>
                <c:pt idx="119">
                  <c:v>-4.6169999994162936E-2</c:v>
                </c:pt>
                <c:pt idx="120">
                  <c:v>8.320800000365125E-2</c:v>
                </c:pt>
                <c:pt idx="121">
                  <c:v>-4.522999999608146E-2</c:v>
                </c:pt>
                <c:pt idx="122">
                  <c:v>8.7096000002929941E-2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6">
                  <c:v>6.8764000003284309E-2</c:v>
                </c:pt>
                <c:pt idx="127">
                  <c:v>6.9660000001022127E-2</c:v>
                </c:pt>
                <c:pt idx="128">
                  <c:v>-4.3777999999292661E-2</c:v>
                </c:pt>
                <c:pt idx="129">
                  <c:v>5.3028000002086628E-2</c:v>
                </c:pt>
                <c:pt idx="130">
                  <c:v>-6.2409999998635612E-2</c:v>
                </c:pt>
                <c:pt idx="131">
                  <c:v>6.9452000003366265E-2</c:v>
                </c:pt>
                <c:pt idx="132">
                  <c:v>-4.3121999995491933E-2</c:v>
                </c:pt>
                <c:pt idx="133">
                  <c:v>0.16800399999920046</c:v>
                </c:pt>
                <c:pt idx="134">
                  <c:v>-3.3101999993959907E-2</c:v>
                </c:pt>
                <c:pt idx="135">
                  <c:v>5.445999999938067E-2</c:v>
                </c:pt>
                <c:pt idx="136">
                  <c:v>-1.5977999995811842E-2</c:v>
                </c:pt>
                <c:pt idx="137">
                  <c:v>4.9756000000343192E-2</c:v>
                </c:pt>
                <c:pt idx="138">
                  <c:v>-3.2081999997899402E-2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7">
                  <c:v>-1.6173999996681232E-2</c:v>
                </c:pt>
                <c:pt idx="148">
                  <c:v>4.5380000003206078E-2</c:v>
                </c:pt>
                <c:pt idx="149">
                  <c:v>-5.7999997807200998E-5</c:v>
                </c:pt>
                <c:pt idx="150">
                  <c:v>2.1876000006159302E-2</c:v>
                </c:pt>
                <c:pt idx="151">
                  <c:v>-3.5619999980553985E-3</c:v>
                </c:pt>
                <c:pt idx="152">
                  <c:v>2.1000000000640284E-2</c:v>
                </c:pt>
                <c:pt idx="153">
                  <c:v>-3.4437999995134305E-2</c:v>
                </c:pt>
                <c:pt idx="154">
                  <c:v>-1.4314000000013039E-2</c:v>
                </c:pt>
                <c:pt idx="155">
                  <c:v>1.0979999999108259E-2</c:v>
                </c:pt>
                <c:pt idx="158">
                  <c:v>8.7600000042584725E-3</c:v>
                </c:pt>
                <c:pt idx="165">
                  <c:v>9.602000005543232E-3</c:v>
                </c:pt>
                <c:pt idx="170">
                  <c:v>-1.768399999855319E-2</c:v>
                </c:pt>
                <c:pt idx="172">
                  <c:v>-2.339199999551056E-2</c:v>
                </c:pt>
                <c:pt idx="173">
                  <c:v>1.5233999998599757E-2</c:v>
                </c:pt>
                <c:pt idx="174">
                  <c:v>-2.9615999992529396E-2</c:v>
                </c:pt>
                <c:pt idx="175">
                  <c:v>2.5497999995423015E-2</c:v>
                </c:pt>
                <c:pt idx="180">
                  <c:v>2.5270000005548354E-2</c:v>
                </c:pt>
                <c:pt idx="182">
                  <c:v>-4.4412000002921559E-2</c:v>
                </c:pt>
                <c:pt idx="191">
                  <c:v>-3.333000010024989E-2</c:v>
                </c:pt>
                <c:pt idx="192">
                  <c:v>-3.3329999998386484E-2</c:v>
                </c:pt>
                <c:pt idx="195">
                  <c:v>-5.8879999996861443E-2</c:v>
                </c:pt>
                <c:pt idx="200">
                  <c:v>-0.10615399999369401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14">
                  <c:v>-5.7240000023739412E-3</c:v>
                </c:pt>
                <c:pt idx="215">
                  <c:v>-3.1219999997119885E-2</c:v>
                </c:pt>
                <c:pt idx="216">
                  <c:v>3.6020000043208711E-3</c:v>
                </c:pt>
                <c:pt idx="217">
                  <c:v>2.0980000044801272E-3</c:v>
                </c:pt>
                <c:pt idx="218">
                  <c:v>2.2660000002360903E-2</c:v>
                </c:pt>
                <c:pt idx="219">
                  <c:v>1.3260000006994233E-2</c:v>
                </c:pt>
                <c:pt idx="220">
                  <c:v>1.3460000001941808E-2</c:v>
                </c:pt>
                <c:pt idx="222">
                  <c:v>-3.3393999998224899E-2</c:v>
                </c:pt>
                <c:pt idx="223">
                  <c:v>0.14629600000625942</c:v>
                </c:pt>
                <c:pt idx="228">
                  <c:v>7.6185999998415355E-2</c:v>
                </c:pt>
                <c:pt idx="229">
                  <c:v>7.621600000129547E-2</c:v>
                </c:pt>
                <c:pt idx="232">
                  <c:v>9.5888000003469642E-2</c:v>
                </c:pt>
                <c:pt idx="233">
                  <c:v>-2.5249999998777639E-2</c:v>
                </c:pt>
                <c:pt idx="234">
                  <c:v>9.6580000004905742E-2</c:v>
                </c:pt>
                <c:pt idx="235">
                  <c:v>-2.1857999992789701E-2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0">
                  <c:v>-2.1969999994325917E-2</c:v>
                </c:pt>
                <c:pt idx="241">
                  <c:v>9.7564000003330875E-2</c:v>
                </c:pt>
                <c:pt idx="242">
                  <c:v>9.7960000006423797E-2</c:v>
                </c:pt>
                <c:pt idx="243">
                  <c:v>-3.7653999992471654E-2</c:v>
                </c:pt>
                <c:pt idx="244">
                  <c:v>0.10618000000249594</c:v>
                </c:pt>
                <c:pt idx="245">
                  <c:v>-2.3758000002999324E-2</c:v>
                </c:pt>
                <c:pt idx="246">
                  <c:v>0.10697200000140583</c:v>
                </c:pt>
                <c:pt idx="247">
                  <c:v>-2.266599999711616E-2</c:v>
                </c:pt>
                <c:pt idx="248">
                  <c:v>0.10766799999692012</c:v>
                </c:pt>
                <c:pt idx="249">
                  <c:v>0.10866399999940768</c:v>
                </c:pt>
                <c:pt idx="250">
                  <c:v>-2.3373999996692874E-2</c:v>
                </c:pt>
                <c:pt idx="251">
                  <c:v>-2.3789999999280553E-2</c:v>
                </c:pt>
                <c:pt idx="252">
                  <c:v>0.11213999999745283</c:v>
                </c:pt>
                <c:pt idx="254">
                  <c:v>-2.2901999996975064E-2</c:v>
                </c:pt>
                <c:pt idx="257">
                  <c:v>-1.7877999998745508E-2</c:v>
                </c:pt>
                <c:pt idx="258">
                  <c:v>3.7965750008879695E-2</c:v>
                </c:pt>
                <c:pt idx="259">
                  <c:v>0.12331600000470644</c:v>
                </c:pt>
                <c:pt idx="261">
                  <c:v>0.12690800000564195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6">
                  <c:v>-3.3274000001256354E-2</c:v>
                </c:pt>
                <c:pt idx="267">
                  <c:v>0.13856400000076974</c:v>
                </c:pt>
                <c:pt idx="268">
                  <c:v>-3.5874000001058448E-2</c:v>
                </c:pt>
                <c:pt idx="269">
                  <c:v>9.1644000000087544E-2</c:v>
                </c:pt>
                <c:pt idx="270">
                  <c:v>-0.10219399999186862</c:v>
                </c:pt>
                <c:pt idx="271">
                  <c:v>2.8401999996276572E-2</c:v>
                </c:pt>
                <c:pt idx="272">
                  <c:v>-1.3913999995565973E-2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  <c:pt idx="276">
                  <c:v>7.6670000002195593E-2</c:v>
                </c:pt>
                <c:pt idx="277">
                  <c:v>0.11960400000680238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4">
                  <c:v>0.11594600000535138</c:v>
                </c:pt>
                <c:pt idx="285">
                  <c:v>0.13674600000376813</c:v>
                </c:pt>
                <c:pt idx="286">
                  <c:v>8.8820000004488975E-2</c:v>
                </c:pt>
                <c:pt idx="287">
                  <c:v>0.13795399999798974</c:v>
                </c:pt>
                <c:pt idx="288">
                  <c:v>8.9412000001175329E-2</c:v>
                </c:pt>
                <c:pt idx="289">
                  <c:v>8.8000000003376044E-2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5">
                  <c:v>5.1852000004146248E-2</c:v>
                </c:pt>
                <c:pt idx="296">
                  <c:v>0.14117000000260305</c:v>
                </c:pt>
                <c:pt idx="297">
                  <c:v>0.13677000000461703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1">
                  <c:v>0.13541800000530202</c:v>
                </c:pt>
                <c:pt idx="302">
                  <c:v>0.13143000000127358</c:v>
                </c:pt>
                <c:pt idx="303">
                  <c:v>2.9920000015408732E-3</c:v>
                </c:pt>
                <c:pt idx="304">
                  <c:v>0.13154799999756506</c:v>
                </c:pt>
                <c:pt idx="305">
                  <c:v>2.0960000038030557E-3</c:v>
                </c:pt>
                <c:pt idx="306">
                  <c:v>3.0960000076447614E-3</c:v>
                </c:pt>
                <c:pt idx="307">
                  <c:v>0.12649799999780953</c:v>
                </c:pt>
                <c:pt idx="308">
                  <c:v>-1.6603999996732455E-2</c:v>
                </c:pt>
                <c:pt idx="309">
                  <c:v>-1.221399999485584E-2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3">
                  <c:v>-2.2891999993589707E-2</c:v>
                </c:pt>
                <c:pt idx="314">
                  <c:v>-2.1991999994497746E-2</c:v>
                </c:pt>
                <c:pt idx="315">
                  <c:v>0.11133799999515759</c:v>
                </c:pt>
                <c:pt idx="316">
                  <c:v>-2.1600000000034925E-2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  <c:pt idx="326">
                  <c:v>-1.3807999770506285E-2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FFE-8A3E-DD74A52CAB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Active!$K$21:$K$970</c:f>
              <c:numCache>
                <c:formatCode>General</c:formatCode>
                <c:ptCount val="950"/>
                <c:pt idx="156">
                  <c:v>1.222799999959534E-2</c:v>
                </c:pt>
                <c:pt idx="157">
                  <c:v>1.790000002074521E-3</c:v>
                </c:pt>
                <c:pt idx="160">
                  <c:v>-4.1559999954188243E-3</c:v>
                </c:pt>
                <c:pt idx="161">
                  <c:v>-1.9599999359343201E-4</c:v>
                </c:pt>
                <c:pt idx="162">
                  <c:v>-1.5634000003046822E-2</c:v>
                </c:pt>
                <c:pt idx="163">
                  <c:v>1.9200000024284236E-3</c:v>
                </c:pt>
                <c:pt idx="164">
                  <c:v>-9.3520000009448268E-3</c:v>
                </c:pt>
                <c:pt idx="166">
                  <c:v>-2.5099999998928979E-2</c:v>
                </c:pt>
                <c:pt idx="167">
                  <c:v>-5.380000002332963E-4</c:v>
                </c:pt>
                <c:pt idx="168">
                  <c:v>-2.1231999999145046E-2</c:v>
                </c:pt>
                <c:pt idx="169">
                  <c:v>2.3329999996349216E-2</c:v>
                </c:pt>
                <c:pt idx="171">
                  <c:v>-2.0487999994657002E-2</c:v>
                </c:pt>
                <c:pt idx="176">
                  <c:v>2.4922000004153233E-2</c:v>
                </c:pt>
                <c:pt idx="177">
                  <c:v>-2.4896000002627261E-2</c:v>
                </c:pt>
                <c:pt idx="178">
                  <c:v>2.9666000002180226E-2</c:v>
                </c:pt>
                <c:pt idx="179">
                  <c:v>2.5270000005548354E-2</c:v>
                </c:pt>
                <c:pt idx="181">
                  <c:v>-4.4412000002921559E-2</c:v>
                </c:pt>
                <c:pt idx="183">
                  <c:v>-4.9435999993875157E-2</c:v>
                </c:pt>
                <c:pt idx="184">
                  <c:v>2.5126000000454951E-2</c:v>
                </c:pt>
                <c:pt idx="185">
                  <c:v>-3.2063999999081716E-2</c:v>
                </c:pt>
                <c:pt idx="186">
                  <c:v>4.249800000252435E-2</c:v>
                </c:pt>
                <c:pt idx="187">
                  <c:v>-3.2587999994575512E-2</c:v>
                </c:pt>
                <c:pt idx="188">
                  <c:v>4.1973999999754597E-2</c:v>
                </c:pt>
                <c:pt idx="189">
                  <c:v>-3.3100000000558794E-2</c:v>
                </c:pt>
                <c:pt idx="190">
                  <c:v>3.6461999996390659E-2</c:v>
                </c:pt>
                <c:pt idx="193">
                  <c:v>-5.8003999998618383E-2</c:v>
                </c:pt>
                <c:pt idx="194">
                  <c:v>7.6558000000659376E-2</c:v>
                </c:pt>
                <c:pt idx="196">
                  <c:v>-6.3260000002628658E-2</c:v>
                </c:pt>
                <c:pt idx="197">
                  <c:v>6.1302000001887791E-2</c:v>
                </c:pt>
                <c:pt idx="198">
                  <c:v>-3.6047999994480051E-2</c:v>
                </c:pt>
                <c:pt idx="199">
                  <c:v>7.8514000000723172E-2</c:v>
                </c:pt>
                <c:pt idx="212">
                  <c:v>3.3242000004975125E-2</c:v>
                </c:pt>
                <c:pt idx="213">
                  <c:v>-8.104000000457745E-3</c:v>
                </c:pt>
                <c:pt idx="224">
                  <c:v>-2.0425999995495658E-2</c:v>
                </c:pt>
                <c:pt idx="226">
                  <c:v>-1.7229999997653067E-2</c:v>
                </c:pt>
                <c:pt idx="227">
                  <c:v>7.6092000002972782E-2</c:v>
                </c:pt>
                <c:pt idx="230">
                  <c:v>7.5988000004144851E-2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FFE-8A3E-DD74A52CAB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FFE-8A3E-DD74A52CAB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FFE-8A3E-DD74A52CAB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Active!$N$21:$N$970</c:f>
              <c:numCache>
                <c:formatCode>General</c:formatCode>
                <c:ptCount val="950"/>
                <c:pt idx="207">
                  <c:v>2.2798000005423091E-2</c:v>
                </c:pt>
                <c:pt idx="209">
                  <c:v>-5.4167999995115679E-2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FFE-8A3E-DD74A52CAB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Active!$O$21:$O$970</c:f>
              <c:numCache>
                <c:formatCode>General</c:formatCode>
                <c:ptCount val="950"/>
                <c:pt idx="191">
                  <c:v>0.3953614646734892</c:v>
                </c:pt>
                <c:pt idx="202">
                  <c:v>0.36813031763742682</c:v>
                </c:pt>
                <c:pt idx="267">
                  <c:v>0.14216010082486946</c:v>
                </c:pt>
                <c:pt idx="268">
                  <c:v>0.14212991108314432</c:v>
                </c:pt>
                <c:pt idx="269">
                  <c:v>0.14095251115586449</c:v>
                </c:pt>
                <c:pt idx="270">
                  <c:v>0.14092232141413935</c:v>
                </c:pt>
                <c:pt idx="271">
                  <c:v>0.14068080348033835</c:v>
                </c:pt>
                <c:pt idx="272">
                  <c:v>0.13971473174513438</c:v>
                </c:pt>
                <c:pt idx="273">
                  <c:v>0.1373901216322998</c:v>
                </c:pt>
                <c:pt idx="274">
                  <c:v>0.13159369122107589</c:v>
                </c:pt>
                <c:pt idx="275">
                  <c:v>0.13086913741967288</c:v>
                </c:pt>
                <c:pt idx="276">
                  <c:v>0.11157789245731831</c:v>
                </c:pt>
                <c:pt idx="277">
                  <c:v>0.11136656426524244</c:v>
                </c:pt>
                <c:pt idx="278">
                  <c:v>0.1110948565897163</c:v>
                </c:pt>
                <c:pt idx="279">
                  <c:v>0.11085333865591529</c:v>
                </c:pt>
                <c:pt idx="280">
                  <c:v>0.11085333865591529</c:v>
                </c:pt>
                <c:pt idx="281">
                  <c:v>0.10943442079483445</c:v>
                </c:pt>
                <c:pt idx="282">
                  <c:v>0.1003171187938468</c:v>
                </c:pt>
                <c:pt idx="283">
                  <c:v>9.234702697841396E-2</c:v>
                </c:pt>
                <c:pt idx="284">
                  <c:v>8.8995965646925135E-2</c:v>
                </c:pt>
                <c:pt idx="285">
                  <c:v>8.2958017301900222E-2</c:v>
                </c:pt>
                <c:pt idx="286">
                  <c:v>7.3085971757784474E-2</c:v>
                </c:pt>
                <c:pt idx="287">
                  <c:v>7.2874643565708608E-2</c:v>
                </c:pt>
                <c:pt idx="288">
                  <c:v>7.2602935890182463E-2</c:v>
                </c:pt>
                <c:pt idx="289">
                  <c:v>7.1878382088779502E-2</c:v>
                </c:pt>
                <c:pt idx="290">
                  <c:v>7.0459464227698609E-2</c:v>
                </c:pt>
                <c:pt idx="291">
                  <c:v>6.8829218174541906E-2</c:v>
                </c:pt>
                <c:pt idx="292">
                  <c:v>6.8829218174541906E-2</c:v>
                </c:pt>
                <c:pt idx="293">
                  <c:v>6.3696962081270736E-2</c:v>
                </c:pt>
                <c:pt idx="294">
                  <c:v>6.2006336544663754E-2</c:v>
                </c:pt>
                <c:pt idx="295">
                  <c:v>5.2375808934349011E-2</c:v>
                </c:pt>
                <c:pt idx="296">
                  <c:v>5.1198409007069179E-2</c:v>
                </c:pt>
                <c:pt idx="297">
                  <c:v>3.2178871720240698E-2</c:v>
                </c:pt>
                <c:pt idx="298">
                  <c:v>3.1665646110913548E-2</c:v>
                </c:pt>
                <c:pt idx="299">
                  <c:v>3.1665646110913548E-2</c:v>
                </c:pt>
                <c:pt idx="300">
                  <c:v>3.1665646110913548E-2</c:v>
                </c:pt>
                <c:pt idx="301">
                  <c:v>3.1454317918837682E-2</c:v>
                </c:pt>
                <c:pt idx="302">
                  <c:v>2.463143628895953E-2</c:v>
                </c:pt>
                <c:pt idx="303">
                  <c:v>2.4601246547234445E-2</c:v>
                </c:pt>
                <c:pt idx="304">
                  <c:v>2.2095497984049084E-2</c:v>
                </c:pt>
                <c:pt idx="305">
                  <c:v>2.1823790308522939E-2</c:v>
                </c:pt>
                <c:pt idx="306">
                  <c:v>2.1823790308522939E-2</c:v>
                </c:pt>
                <c:pt idx="307">
                  <c:v>1.3642370301014228E-2</c:v>
                </c:pt>
                <c:pt idx="308">
                  <c:v>1.2163072956483112E-2</c:v>
                </c:pt>
                <c:pt idx="309">
                  <c:v>1.2163072956483112E-2</c:v>
                </c:pt>
                <c:pt idx="310">
                  <c:v>2.8344427634195979E-3</c:v>
                </c:pt>
                <c:pt idx="311">
                  <c:v>-5.8602028534162631E-3</c:v>
                </c:pt>
                <c:pt idx="312">
                  <c:v>-6.1017207872172685E-3</c:v>
                </c:pt>
                <c:pt idx="313">
                  <c:v>-6.1319105289424081E-3</c:v>
                </c:pt>
                <c:pt idx="314">
                  <c:v>-6.1319105289424081E-3</c:v>
                </c:pt>
                <c:pt idx="315">
                  <c:v>-6.5847566548192238E-3</c:v>
                </c:pt>
                <c:pt idx="316">
                  <c:v>-6.6149463965443633E-3</c:v>
                </c:pt>
                <c:pt idx="317">
                  <c:v>-9.6641103107819593E-3</c:v>
                </c:pt>
                <c:pt idx="318">
                  <c:v>2.2337015917850089E-2</c:v>
                </c:pt>
                <c:pt idx="319">
                  <c:v>-2.4396704272642733E-2</c:v>
                </c:pt>
                <c:pt idx="320">
                  <c:v>-2.4879740140244744E-2</c:v>
                </c:pt>
                <c:pt idx="321">
                  <c:v>-2.5121258074045749E-2</c:v>
                </c:pt>
                <c:pt idx="322">
                  <c:v>-2.6087329809249715E-2</c:v>
                </c:pt>
                <c:pt idx="323">
                  <c:v>-2.6842073352377815E-2</c:v>
                </c:pt>
                <c:pt idx="324">
                  <c:v>-2.7083591286178821E-2</c:v>
                </c:pt>
                <c:pt idx="325">
                  <c:v>-5.570346644159696E-2</c:v>
                </c:pt>
                <c:pt idx="326">
                  <c:v>-7.3515414059420414E-2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FFE-8A3E-DD74A52C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7944"/>
        <c:axId val="1"/>
      </c:scatterChart>
      <c:valAx>
        <c:axId val="84686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341650671784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790786948176585E-2"/>
          <c:y val="0.92024539877300615"/>
          <c:w val="0.963531669865642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Primary O-C Diagr.</a:t>
            </a:r>
          </a:p>
        </c:rich>
      </c:tx>
      <c:layout>
        <c:manualLayout>
          <c:xMode val="edge"/>
          <c:yMode val="edge"/>
          <c:x val="0.2824742268041237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525773195876291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Active!$R$21:$R$970</c:f>
              <c:numCache>
                <c:formatCode>General</c:formatCode>
                <c:ptCount val="950"/>
                <c:pt idx="4">
                  <c:v>0.10848000000260072</c:v>
                </c:pt>
                <c:pt idx="5">
                  <c:v>8.845600000131526E-2</c:v>
                </c:pt>
                <c:pt idx="6">
                  <c:v>0.14931600000272738</c:v>
                </c:pt>
                <c:pt idx="8">
                  <c:v>-5.3072000002430286E-2</c:v>
                </c:pt>
                <c:pt idx="9">
                  <c:v>2.8400000155670568E-4</c:v>
                </c:pt>
                <c:pt idx="12">
                  <c:v>7.9856000000290805E-2</c:v>
                </c:pt>
                <c:pt idx="13">
                  <c:v>6.8036000000574859E-2</c:v>
                </c:pt>
                <c:pt idx="14">
                  <c:v>0.16592400000081398</c:v>
                </c:pt>
                <c:pt idx="15">
                  <c:v>0.1709160000027623</c:v>
                </c:pt>
                <c:pt idx="21">
                  <c:v>0.12814000000071246</c:v>
                </c:pt>
                <c:pt idx="22">
                  <c:v>8.7412000000767875E-2</c:v>
                </c:pt>
                <c:pt idx="24">
                  <c:v>8.0660000003263121E-2</c:v>
                </c:pt>
                <c:pt idx="26">
                  <c:v>1.6308000002027256E-2</c:v>
                </c:pt>
                <c:pt idx="27">
                  <c:v>5.2804000002652174E-2</c:v>
                </c:pt>
                <c:pt idx="28">
                  <c:v>5.8300000000599539E-2</c:v>
                </c:pt>
                <c:pt idx="29">
                  <c:v>6.1300000001210719E-2</c:v>
                </c:pt>
                <c:pt idx="30">
                  <c:v>6.5300000002025627E-2</c:v>
                </c:pt>
                <c:pt idx="31">
                  <c:v>8.030000000144355E-2</c:v>
                </c:pt>
                <c:pt idx="32">
                  <c:v>0.12930000000051223</c:v>
                </c:pt>
                <c:pt idx="37">
                  <c:v>9.2656000000715721E-2</c:v>
                </c:pt>
                <c:pt idx="38">
                  <c:v>8.7400000000343425E-2</c:v>
                </c:pt>
                <c:pt idx="39">
                  <c:v>3.7764000004244735E-2</c:v>
                </c:pt>
                <c:pt idx="40">
                  <c:v>6.7608000001200708E-2</c:v>
                </c:pt>
                <c:pt idx="43">
                  <c:v>4.322400000091875E-2</c:v>
                </c:pt>
                <c:pt idx="44">
                  <c:v>4.6704000000318047E-2</c:v>
                </c:pt>
                <c:pt idx="47">
                  <c:v>4.2232000003423309E-2</c:v>
                </c:pt>
                <c:pt idx="48">
                  <c:v>4.7112000003835419E-2</c:v>
                </c:pt>
                <c:pt idx="49">
                  <c:v>5.0724000000627711E-2</c:v>
                </c:pt>
                <c:pt idx="52">
                  <c:v>4.2584000002534594E-2</c:v>
                </c:pt>
                <c:pt idx="53">
                  <c:v>6.0824000007414725E-2</c:v>
                </c:pt>
                <c:pt idx="56">
                  <c:v>9.1931999995722435E-2</c:v>
                </c:pt>
                <c:pt idx="59">
                  <c:v>4.468000000633765E-2</c:v>
                </c:pt>
                <c:pt idx="61">
                  <c:v>8.030000000144355E-2</c:v>
                </c:pt>
                <c:pt idx="62">
                  <c:v>7.9144000002997927E-2</c:v>
                </c:pt>
                <c:pt idx="70">
                  <c:v>4.6704000000318047E-2</c:v>
                </c:pt>
                <c:pt idx="71">
                  <c:v>6.9704000001365785E-2</c:v>
                </c:pt>
                <c:pt idx="73">
                  <c:v>5.2200000005541369E-2</c:v>
                </c:pt>
                <c:pt idx="75">
                  <c:v>6.957200000033481E-2</c:v>
                </c:pt>
                <c:pt idx="77">
                  <c:v>6.0688000005029608E-2</c:v>
                </c:pt>
                <c:pt idx="81">
                  <c:v>8.7404000005335547E-2</c:v>
                </c:pt>
                <c:pt idx="82">
                  <c:v>7.5884000005316921E-2</c:v>
                </c:pt>
                <c:pt idx="83">
                  <c:v>9.8111999999673571E-2</c:v>
                </c:pt>
                <c:pt idx="84">
                  <c:v>0.1201119999968796</c:v>
                </c:pt>
                <c:pt idx="85">
                  <c:v>8.4980000006908085E-2</c:v>
                </c:pt>
                <c:pt idx="88">
                  <c:v>6.2088000006042421E-2</c:v>
                </c:pt>
                <c:pt idx="89">
                  <c:v>8.5088000007090159E-2</c:v>
                </c:pt>
                <c:pt idx="90">
                  <c:v>8.8031999999657273E-2</c:v>
                </c:pt>
                <c:pt idx="94">
                  <c:v>7.9464000002190005E-2</c:v>
                </c:pt>
                <c:pt idx="96">
                  <c:v>8.1323999998858199E-2</c:v>
                </c:pt>
                <c:pt idx="100">
                  <c:v>9.3764000004739501E-2</c:v>
                </c:pt>
                <c:pt idx="101">
                  <c:v>0.10876400000415742</c:v>
                </c:pt>
                <c:pt idx="104">
                  <c:v>0.10901200000807876</c:v>
                </c:pt>
                <c:pt idx="106">
                  <c:v>-7.2920000020531006E-3</c:v>
                </c:pt>
                <c:pt idx="107">
                  <c:v>0.13756000000284985</c:v>
                </c:pt>
                <c:pt idx="109">
                  <c:v>0.10830400000122609</c:v>
                </c:pt>
                <c:pt idx="111">
                  <c:v>4.204800000297837E-2</c:v>
                </c:pt>
                <c:pt idx="113">
                  <c:v>9.404000000358792E-2</c:v>
                </c:pt>
                <c:pt idx="115">
                  <c:v>1.0536000001593493E-2</c:v>
                </c:pt>
                <c:pt idx="117">
                  <c:v>0.17889999999897555</c:v>
                </c:pt>
                <c:pt idx="118">
                  <c:v>8.9267999996081926E-2</c:v>
                </c:pt>
                <c:pt idx="120">
                  <c:v>8.320800000365125E-2</c:v>
                </c:pt>
                <c:pt idx="122">
                  <c:v>8.7096000002929941E-2</c:v>
                </c:pt>
                <c:pt idx="126">
                  <c:v>6.8764000003284309E-2</c:v>
                </c:pt>
                <c:pt idx="127">
                  <c:v>6.9660000001022127E-2</c:v>
                </c:pt>
                <c:pt idx="129">
                  <c:v>5.3028000002086628E-2</c:v>
                </c:pt>
                <c:pt idx="131">
                  <c:v>6.9452000003366265E-2</c:v>
                </c:pt>
                <c:pt idx="133">
                  <c:v>0.16800399999920046</c:v>
                </c:pt>
                <c:pt idx="135">
                  <c:v>5.445999999938067E-2</c:v>
                </c:pt>
                <c:pt idx="137">
                  <c:v>4.9756000000343192E-2</c:v>
                </c:pt>
                <c:pt idx="139">
                  <c:v>4.8000000002502929E-2</c:v>
                </c:pt>
                <c:pt idx="140">
                  <c:v>-8.2239999974262901E-3</c:v>
                </c:pt>
                <c:pt idx="141">
                  <c:v>-3.2239999927696772E-3</c:v>
                </c:pt>
                <c:pt idx="142">
                  <c:v>7.7600000804523006E-4</c:v>
                </c:pt>
                <c:pt idx="143">
                  <c:v>2.5076000005356036E-2</c:v>
                </c:pt>
                <c:pt idx="144">
                  <c:v>-1.1231999997107778E-2</c:v>
                </c:pt>
                <c:pt idx="145">
                  <c:v>2.4568000000726897E-2</c:v>
                </c:pt>
                <c:pt idx="146">
                  <c:v>2.2264000006543938E-2</c:v>
                </c:pt>
                <c:pt idx="148">
                  <c:v>4.5380000003206078E-2</c:v>
                </c:pt>
                <c:pt idx="150">
                  <c:v>2.1876000006159302E-2</c:v>
                </c:pt>
                <c:pt idx="152">
                  <c:v>2.1000000000640284E-2</c:v>
                </c:pt>
                <c:pt idx="155">
                  <c:v>1.0979999999108259E-2</c:v>
                </c:pt>
                <c:pt idx="156">
                  <c:v>1.222799999959534E-2</c:v>
                </c:pt>
                <c:pt idx="158">
                  <c:v>8.7600000042584725E-3</c:v>
                </c:pt>
                <c:pt idx="159">
                  <c:v>0</c:v>
                </c:pt>
                <c:pt idx="160">
                  <c:v>-4.1559999954188243E-3</c:v>
                </c:pt>
                <c:pt idx="161">
                  <c:v>-1.9599999359343201E-4</c:v>
                </c:pt>
                <c:pt idx="163">
                  <c:v>1.9200000024284236E-3</c:v>
                </c:pt>
                <c:pt idx="164">
                  <c:v>-9.3520000009448268E-3</c:v>
                </c:pt>
                <c:pt idx="166">
                  <c:v>-2.5099999998928979E-2</c:v>
                </c:pt>
                <c:pt idx="168">
                  <c:v>-2.1231999999145046E-2</c:v>
                </c:pt>
                <c:pt idx="170">
                  <c:v>-1.768399999855319E-2</c:v>
                </c:pt>
                <c:pt idx="171">
                  <c:v>-2.0487999994657002E-2</c:v>
                </c:pt>
                <c:pt idx="172">
                  <c:v>-2.339199999551056E-2</c:v>
                </c:pt>
                <c:pt idx="174">
                  <c:v>-2.9615999992529396E-2</c:v>
                </c:pt>
                <c:pt idx="177">
                  <c:v>-2.4896000002627261E-2</c:v>
                </c:pt>
                <c:pt idx="181">
                  <c:v>-4.4412000002921559E-2</c:v>
                </c:pt>
                <c:pt idx="182">
                  <c:v>-4.4412000002921559E-2</c:v>
                </c:pt>
                <c:pt idx="183">
                  <c:v>-4.9435999993875157E-2</c:v>
                </c:pt>
                <c:pt idx="185">
                  <c:v>-3.2063999999081716E-2</c:v>
                </c:pt>
                <c:pt idx="187">
                  <c:v>-3.2587999994575512E-2</c:v>
                </c:pt>
                <c:pt idx="189">
                  <c:v>-3.3100000000558794E-2</c:v>
                </c:pt>
                <c:pt idx="191">
                  <c:v>-3.333000010024989E-2</c:v>
                </c:pt>
                <c:pt idx="193">
                  <c:v>-5.8003999998618383E-2</c:v>
                </c:pt>
                <c:pt idx="195">
                  <c:v>-5.8879999996861443E-2</c:v>
                </c:pt>
                <c:pt idx="196">
                  <c:v>-6.3260000002628658E-2</c:v>
                </c:pt>
                <c:pt idx="198">
                  <c:v>-3.6047999994480051E-2</c:v>
                </c:pt>
                <c:pt idx="209">
                  <c:v>-5.4167999995115679E-2</c:v>
                </c:pt>
                <c:pt idx="211">
                  <c:v>-2.3108000001229811E-2</c:v>
                </c:pt>
                <c:pt idx="213">
                  <c:v>-8.104000000457745E-3</c:v>
                </c:pt>
                <c:pt idx="214">
                  <c:v>-5.7240000023739412E-3</c:v>
                </c:pt>
                <c:pt idx="215">
                  <c:v>-3.1219999997119885E-2</c:v>
                </c:pt>
                <c:pt idx="218">
                  <c:v>2.2660000002360903E-2</c:v>
                </c:pt>
                <c:pt idx="219">
                  <c:v>1.3260000006994233E-2</c:v>
                </c:pt>
                <c:pt idx="220">
                  <c:v>1.3460000001941808E-2</c:v>
                </c:pt>
                <c:pt idx="221">
                  <c:v>-3.41439999974682E-2</c:v>
                </c:pt>
                <c:pt idx="223">
                  <c:v>0.14629600000625942</c:v>
                </c:pt>
                <c:pt idx="227">
                  <c:v>7.6092000002972782E-2</c:v>
                </c:pt>
                <c:pt idx="228">
                  <c:v>7.6185999998415355E-2</c:v>
                </c:pt>
                <c:pt idx="229">
                  <c:v>7.621600000129547E-2</c:v>
                </c:pt>
                <c:pt idx="230">
                  <c:v>7.5988000004144851E-2</c:v>
                </c:pt>
                <c:pt idx="232">
                  <c:v>9.5888000003469642E-2</c:v>
                </c:pt>
                <c:pt idx="234">
                  <c:v>9.6580000004905742E-2</c:v>
                </c:pt>
                <c:pt idx="236">
                  <c:v>9.8175999999511987E-2</c:v>
                </c:pt>
                <c:pt idx="237">
                  <c:v>9.6572000009473413E-2</c:v>
                </c:pt>
                <c:pt idx="238">
                  <c:v>9.8172000005433802E-2</c:v>
                </c:pt>
                <c:pt idx="239">
                  <c:v>9.726799999771174E-2</c:v>
                </c:pt>
                <c:pt idx="241">
                  <c:v>9.7564000003330875E-2</c:v>
                </c:pt>
                <c:pt idx="242">
                  <c:v>9.7960000006423797E-2</c:v>
                </c:pt>
                <c:pt idx="244">
                  <c:v>0.10618000000249594</c:v>
                </c:pt>
                <c:pt idx="246">
                  <c:v>0.10697200000140583</c:v>
                </c:pt>
                <c:pt idx="248">
                  <c:v>0.10766799999692012</c:v>
                </c:pt>
                <c:pt idx="249">
                  <c:v>0.10866399999940768</c:v>
                </c:pt>
                <c:pt idx="252">
                  <c:v>0.11213999999745283</c:v>
                </c:pt>
                <c:pt idx="253">
                  <c:v>0.11673600000358419</c:v>
                </c:pt>
                <c:pt idx="259">
                  <c:v>0.12331600000470644</c:v>
                </c:pt>
                <c:pt idx="260">
                  <c:v>0.12712000000465196</c:v>
                </c:pt>
                <c:pt idx="261">
                  <c:v>0.12690800000564195</c:v>
                </c:pt>
                <c:pt idx="263">
                  <c:v>0.12927599999966333</c:v>
                </c:pt>
                <c:pt idx="264">
                  <c:v>0.11018800000601914</c:v>
                </c:pt>
                <c:pt idx="265">
                  <c:v>0.13318000000435859</c:v>
                </c:pt>
                <c:pt idx="267">
                  <c:v>0.13856400000076974</c:v>
                </c:pt>
                <c:pt idx="273">
                  <c:v>0.14536000000225613</c:v>
                </c:pt>
                <c:pt idx="274">
                  <c:v>0.14326400000572903</c:v>
                </c:pt>
                <c:pt idx="275">
                  <c:v>0.14375200000358745</c:v>
                </c:pt>
                <c:pt idx="277">
                  <c:v>0.11960400000680238</c:v>
                </c:pt>
                <c:pt idx="281">
                  <c:v>0.11947199999849545</c:v>
                </c:pt>
                <c:pt idx="282">
                  <c:v>0.11419600000226637</c:v>
                </c:pt>
                <c:pt idx="283">
                  <c:v>0.10749400000349851</c:v>
                </c:pt>
                <c:pt idx="286">
                  <c:v>8.8820000004488975E-2</c:v>
                </c:pt>
                <c:pt idx="288">
                  <c:v>8.9412000001175329E-2</c:v>
                </c:pt>
                <c:pt idx="289">
                  <c:v>8.8000000003376044E-2</c:v>
                </c:pt>
                <c:pt idx="295">
                  <c:v>5.1852000004146248E-2</c:v>
                </c:pt>
                <c:pt idx="298">
                  <c:v>1.5534000005573034E-2</c:v>
                </c:pt>
                <c:pt idx="299">
                  <c:v>1.6234000002441462E-2</c:v>
                </c:pt>
                <c:pt idx="300">
                  <c:v>1.663399999961257E-2</c:v>
                </c:pt>
                <c:pt idx="303">
                  <c:v>2.9920000015408732E-3</c:v>
                </c:pt>
                <c:pt idx="305">
                  <c:v>2.0960000038030557E-3</c:v>
                </c:pt>
                <c:pt idx="306">
                  <c:v>3.0960000076447614E-3</c:v>
                </c:pt>
                <c:pt idx="308">
                  <c:v>-1.6603999996732455E-2</c:v>
                </c:pt>
                <c:pt idx="309">
                  <c:v>-1.221399999485584E-2</c:v>
                </c:pt>
                <c:pt idx="313">
                  <c:v>-2.2891999993589707E-2</c:v>
                </c:pt>
                <c:pt idx="314">
                  <c:v>-2.1991999994497746E-2</c:v>
                </c:pt>
                <c:pt idx="316">
                  <c:v>-2.1600000000034925E-2</c:v>
                </c:pt>
                <c:pt idx="323">
                  <c:v>-2.5559999994584359E-2</c:v>
                </c:pt>
                <c:pt idx="324">
                  <c:v>-2.6863999999477528E-2</c:v>
                </c:pt>
                <c:pt idx="325">
                  <c:v>-1.7887999994854908E-2</c:v>
                </c:pt>
                <c:pt idx="326">
                  <c:v>-1.3807999770506285E-2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D-4DE4-9469-62E953E81BB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Active!$O$21:$O$970</c:f>
              <c:numCache>
                <c:formatCode>General</c:formatCode>
                <c:ptCount val="950"/>
                <c:pt idx="191">
                  <c:v>0.3953614646734892</c:v>
                </c:pt>
                <c:pt idx="202">
                  <c:v>0.36813031763742682</c:v>
                </c:pt>
                <c:pt idx="267">
                  <c:v>0.14216010082486946</c:v>
                </c:pt>
                <c:pt idx="268">
                  <c:v>0.14212991108314432</c:v>
                </c:pt>
                <c:pt idx="269">
                  <c:v>0.14095251115586449</c:v>
                </c:pt>
                <c:pt idx="270">
                  <c:v>0.14092232141413935</c:v>
                </c:pt>
                <c:pt idx="271">
                  <c:v>0.14068080348033835</c:v>
                </c:pt>
                <c:pt idx="272">
                  <c:v>0.13971473174513438</c:v>
                </c:pt>
                <c:pt idx="273">
                  <c:v>0.1373901216322998</c:v>
                </c:pt>
                <c:pt idx="274">
                  <c:v>0.13159369122107589</c:v>
                </c:pt>
                <c:pt idx="275">
                  <c:v>0.13086913741967288</c:v>
                </c:pt>
                <c:pt idx="276">
                  <c:v>0.11157789245731831</c:v>
                </c:pt>
                <c:pt idx="277">
                  <c:v>0.11136656426524244</c:v>
                </c:pt>
                <c:pt idx="278">
                  <c:v>0.1110948565897163</c:v>
                </c:pt>
                <c:pt idx="279">
                  <c:v>0.11085333865591529</c:v>
                </c:pt>
                <c:pt idx="280">
                  <c:v>0.11085333865591529</c:v>
                </c:pt>
                <c:pt idx="281">
                  <c:v>0.10943442079483445</c:v>
                </c:pt>
                <c:pt idx="282">
                  <c:v>0.1003171187938468</c:v>
                </c:pt>
                <c:pt idx="283">
                  <c:v>9.234702697841396E-2</c:v>
                </c:pt>
                <c:pt idx="284">
                  <c:v>8.8995965646925135E-2</c:v>
                </c:pt>
                <c:pt idx="285">
                  <c:v>8.2958017301900222E-2</c:v>
                </c:pt>
                <c:pt idx="286">
                  <c:v>7.3085971757784474E-2</c:v>
                </c:pt>
                <c:pt idx="287">
                  <c:v>7.2874643565708608E-2</c:v>
                </c:pt>
                <c:pt idx="288">
                  <c:v>7.2602935890182463E-2</c:v>
                </c:pt>
                <c:pt idx="289">
                  <c:v>7.1878382088779502E-2</c:v>
                </c:pt>
                <c:pt idx="290">
                  <c:v>7.0459464227698609E-2</c:v>
                </c:pt>
                <c:pt idx="291">
                  <c:v>6.8829218174541906E-2</c:v>
                </c:pt>
                <c:pt idx="292">
                  <c:v>6.8829218174541906E-2</c:v>
                </c:pt>
                <c:pt idx="293">
                  <c:v>6.3696962081270736E-2</c:v>
                </c:pt>
                <c:pt idx="294">
                  <c:v>6.2006336544663754E-2</c:v>
                </c:pt>
                <c:pt idx="295">
                  <c:v>5.2375808934349011E-2</c:v>
                </c:pt>
                <c:pt idx="296">
                  <c:v>5.1198409007069179E-2</c:v>
                </c:pt>
                <c:pt idx="297">
                  <c:v>3.2178871720240698E-2</c:v>
                </c:pt>
                <c:pt idx="298">
                  <c:v>3.1665646110913548E-2</c:v>
                </c:pt>
                <c:pt idx="299">
                  <c:v>3.1665646110913548E-2</c:v>
                </c:pt>
                <c:pt idx="300">
                  <c:v>3.1665646110913548E-2</c:v>
                </c:pt>
                <c:pt idx="301">
                  <c:v>3.1454317918837682E-2</c:v>
                </c:pt>
                <c:pt idx="302">
                  <c:v>2.463143628895953E-2</c:v>
                </c:pt>
                <c:pt idx="303">
                  <c:v>2.4601246547234445E-2</c:v>
                </c:pt>
                <c:pt idx="304">
                  <c:v>2.2095497984049084E-2</c:v>
                </c:pt>
                <c:pt idx="305">
                  <c:v>2.1823790308522939E-2</c:v>
                </c:pt>
                <c:pt idx="306">
                  <c:v>2.1823790308522939E-2</c:v>
                </c:pt>
                <c:pt idx="307">
                  <c:v>1.3642370301014228E-2</c:v>
                </c:pt>
                <c:pt idx="308">
                  <c:v>1.2163072956483112E-2</c:v>
                </c:pt>
                <c:pt idx="309">
                  <c:v>1.2163072956483112E-2</c:v>
                </c:pt>
                <c:pt idx="310">
                  <c:v>2.8344427634195979E-3</c:v>
                </c:pt>
                <c:pt idx="311">
                  <c:v>-5.8602028534162631E-3</c:v>
                </c:pt>
                <c:pt idx="312">
                  <c:v>-6.1017207872172685E-3</c:v>
                </c:pt>
                <c:pt idx="313">
                  <c:v>-6.1319105289424081E-3</c:v>
                </c:pt>
                <c:pt idx="314">
                  <c:v>-6.1319105289424081E-3</c:v>
                </c:pt>
                <c:pt idx="315">
                  <c:v>-6.5847566548192238E-3</c:v>
                </c:pt>
                <c:pt idx="316">
                  <c:v>-6.6149463965443633E-3</c:v>
                </c:pt>
                <c:pt idx="317">
                  <c:v>-9.6641103107819593E-3</c:v>
                </c:pt>
                <c:pt idx="318">
                  <c:v>2.2337015917850089E-2</c:v>
                </c:pt>
                <c:pt idx="319">
                  <c:v>-2.4396704272642733E-2</c:v>
                </c:pt>
                <c:pt idx="320">
                  <c:v>-2.4879740140244744E-2</c:v>
                </c:pt>
                <c:pt idx="321">
                  <c:v>-2.5121258074045749E-2</c:v>
                </c:pt>
                <c:pt idx="322">
                  <c:v>-2.6087329809249715E-2</c:v>
                </c:pt>
                <c:pt idx="323">
                  <c:v>-2.6842073352377815E-2</c:v>
                </c:pt>
                <c:pt idx="324">
                  <c:v>-2.7083591286178821E-2</c:v>
                </c:pt>
                <c:pt idx="325">
                  <c:v>-5.570346644159696E-2</c:v>
                </c:pt>
                <c:pt idx="326">
                  <c:v>-7.3515414059420414E-2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D-4DE4-9469-62E953E8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39175257731953"/>
              <c:y val="0.8501554736850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24742268041236"/>
          <c:y val="0.9204921861831491"/>
          <c:w val="0.294845360824742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Secondary O-C Diagr.</a:t>
            </a:r>
          </a:p>
        </c:rich>
      </c:tx>
      <c:layout>
        <c:manualLayout>
          <c:xMode val="edge"/>
          <c:yMode val="edge"/>
          <c:x val="0.214976352593606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5984761814902"/>
          <c:y val="0.14634168126798494"/>
          <c:w val="0.73913217828204791"/>
          <c:h val="0.63109850046818505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plus>
            <c:minus>
              <c:numRef>
                <c:f>Active!$D$21:$D$970</c:f>
                <c:numCache>
                  <c:formatCode>General</c:formatCode>
                  <c:ptCount val="950"/>
                  <c:pt idx="159">
                    <c:v>0</c:v>
                  </c:pt>
                  <c:pt idx="191">
                    <c:v>0</c:v>
                  </c:pt>
                  <c:pt idx="202">
                    <c:v>0</c:v>
                  </c:pt>
                  <c:pt idx="219">
                    <c:v>4.0000000000000002E-4</c:v>
                  </c:pt>
                  <c:pt idx="220">
                    <c:v>2.9999999999999997E-4</c:v>
                  </c:pt>
                  <c:pt idx="225">
                    <c:v>5.0000000000000001E-4</c:v>
                  </c:pt>
                  <c:pt idx="228">
                    <c:v>7.7999999999999999E-4</c:v>
                  </c:pt>
                  <c:pt idx="231">
                    <c:v>3.0000000000000001E-3</c:v>
                  </c:pt>
                  <c:pt idx="243">
                    <c:v>6.9999999999999999E-4</c:v>
                  </c:pt>
                  <c:pt idx="253">
                    <c:v>4.0000000000000001E-3</c:v>
                  </c:pt>
                  <c:pt idx="255">
                    <c:v>1.1000000000000001E-3</c:v>
                  </c:pt>
                  <c:pt idx="256">
                    <c:v>6.0000000000000001E-3</c:v>
                  </c:pt>
                  <c:pt idx="258">
                    <c:v>2.0000000000000001E-4</c:v>
                  </c:pt>
                  <c:pt idx="260">
                    <c:v>3.0000000000000001E-3</c:v>
                  </c:pt>
                  <c:pt idx="262">
                    <c:v>1.1000000000000001E-3</c:v>
                  </c:pt>
                  <c:pt idx="276">
                    <c:v>1.8E-3</c:v>
                  </c:pt>
                  <c:pt idx="277">
                    <c:v>1.5E-3</c:v>
                  </c:pt>
                  <c:pt idx="278">
                    <c:v>2E-3</c:v>
                  </c:pt>
                  <c:pt idx="279">
                    <c:v>2.5000000000000001E-3</c:v>
                  </c:pt>
                  <c:pt idx="280">
                    <c:v>2.7000000000000001E-3</c:v>
                  </c:pt>
                  <c:pt idx="281">
                    <c:v>2.3999999999999998E-3</c:v>
                  </c:pt>
                  <c:pt idx="282">
                    <c:v>4.0000000000000002E-4</c:v>
                  </c:pt>
                  <c:pt idx="283">
                    <c:v>4.0000000000000002E-4</c:v>
                  </c:pt>
                  <c:pt idx="284">
                    <c:v>2E-3</c:v>
                  </c:pt>
                  <c:pt idx="285">
                    <c:v>1.5E-3</c:v>
                  </c:pt>
                  <c:pt idx="286">
                    <c:v>1E-4</c:v>
                  </c:pt>
                  <c:pt idx="287">
                    <c:v>1E-4</c:v>
                  </c:pt>
                  <c:pt idx="288">
                    <c:v>2.9999999999999997E-4</c:v>
                  </c:pt>
                  <c:pt idx="289">
                    <c:v>2.9999999999999997E-4</c:v>
                  </c:pt>
                  <c:pt idx="290">
                    <c:v>1E-4</c:v>
                  </c:pt>
                  <c:pt idx="292">
                    <c:v>2.0000000000000001E-4</c:v>
                  </c:pt>
                  <c:pt idx="293">
                    <c:v>4.0000000000000002E-4</c:v>
                  </c:pt>
                  <c:pt idx="294">
                    <c:v>2.9999999999999997E-4</c:v>
                  </c:pt>
                  <c:pt idx="297">
                    <c:v>1E-4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5.0000000000000001E-3</c:v>
                  </c:pt>
                  <c:pt idx="302">
                    <c:v>4.0000000000000001E-3</c:v>
                  </c:pt>
                  <c:pt idx="303">
                    <c:v>4.0000000000000001E-3</c:v>
                  </c:pt>
                  <c:pt idx="304">
                    <c:v>2.0000000000000001E-4</c:v>
                  </c:pt>
                  <c:pt idx="305">
                    <c:v>4.0000000000000002E-4</c:v>
                  </c:pt>
                  <c:pt idx="306">
                    <c:v>2E-3</c:v>
                  </c:pt>
                  <c:pt idx="307">
                    <c:v>1E-4</c:v>
                  </c:pt>
                  <c:pt idx="308">
                    <c:v>5.0000000000000001E-4</c:v>
                  </c:pt>
                  <c:pt idx="309">
                    <c:v>4.8999999999999998E-4</c:v>
                  </c:pt>
                  <c:pt idx="310">
                    <c:v>2.0999999999999999E-3</c:v>
                  </c:pt>
                  <c:pt idx="311">
                    <c:v>3.8999999999999998E-3</c:v>
                  </c:pt>
                  <c:pt idx="312">
                    <c:v>3.5000000000000001E-3</c:v>
                  </c:pt>
                  <c:pt idx="313">
                    <c:v>4.3E-3</c:v>
                  </c:pt>
                  <c:pt idx="314">
                    <c:v>5.0000000000000001E-4</c:v>
                  </c:pt>
                  <c:pt idx="315">
                    <c:v>4.1999999999999997E-3</c:v>
                  </c:pt>
                  <c:pt idx="316">
                    <c:v>3.3999999999999998E-3</c:v>
                  </c:pt>
                  <c:pt idx="317">
                    <c:v>5.0000000000000001E-4</c:v>
                  </c:pt>
                  <c:pt idx="318">
                    <c:v>2.9999999999999997E-4</c:v>
                  </c:pt>
                  <c:pt idx="319">
                    <c:v>1.2999999999999999E-3</c:v>
                  </c:pt>
                  <c:pt idx="320">
                    <c:v>8.9999999999999998E-4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1.1000000000000001E-3</c:v>
                  </c:pt>
                  <c:pt idx="324">
                    <c:v>2.0999999999999999E-3</c:v>
                  </c:pt>
                  <c:pt idx="325">
                    <c:v>5.9999999999999995E-4</c:v>
                  </c:pt>
                  <c:pt idx="3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Active!$S$21:$S$970</c:f>
              <c:numCache>
                <c:formatCode>General</c:formatCode>
                <c:ptCount val="950"/>
                <c:pt idx="0">
                  <c:v>8.0298000000766478E-2</c:v>
                </c:pt>
                <c:pt idx="1">
                  <c:v>6.7665999999007909E-2</c:v>
                </c:pt>
                <c:pt idx="2">
                  <c:v>8.6510000004636822E-2</c:v>
                </c:pt>
                <c:pt idx="3">
                  <c:v>5.1990000003570458E-2</c:v>
                </c:pt>
                <c:pt idx="7">
                  <c:v>5.8366000001115026E-2</c:v>
                </c:pt>
                <c:pt idx="10">
                  <c:v>9.5074000004387926E-2</c:v>
                </c:pt>
                <c:pt idx="11">
                  <c:v>7.4562000001606066E-2</c:v>
                </c:pt>
                <c:pt idx="16">
                  <c:v>0.10087000000203261</c:v>
                </c:pt>
                <c:pt idx="17">
                  <c:v>0.12869000000137021</c:v>
                </c:pt>
                <c:pt idx="18">
                  <c:v>0.22309000000313972</c:v>
                </c:pt>
                <c:pt idx="19">
                  <c:v>0.15888599999743747</c:v>
                </c:pt>
                <c:pt idx="20">
                  <c:v>0.24372200000289013</c:v>
                </c:pt>
                <c:pt idx="23">
                  <c:v>0.1930979999997362</c:v>
                </c:pt>
                <c:pt idx="25">
                  <c:v>0.13284200000271085</c:v>
                </c:pt>
                <c:pt idx="33">
                  <c:v>0.12986200000159442</c:v>
                </c:pt>
                <c:pt idx="34">
                  <c:v>0.193862000003719</c:v>
                </c:pt>
                <c:pt idx="35">
                  <c:v>0.18773000000510365</c:v>
                </c:pt>
                <c:pt idx="36">
                  <c:v>0.22072200000184239</c:v>
                </c:pt>
                <c:pt idx="41">
                  <c:v>0.16029400000479654</c:v>
                </c:pt>
                <c:pt idx="42">
                  <c:v>0.15659400000004098</c:v>
                </c:pt>
                <c:pt idx="45">
                  <c:v>0.15726600000198232</c:v>
                </c:pt>
                <c:pt idx="46">
                  <c:v>0.16149000000223168</c:v>
                </c:pt>
                <c:pt idx="50">
                  <c:v>0.11828600000080769</c:v>
                </c:pt>
                <c:pt idx="51">
                  <c:v>0.10602200000721496</c:v>
                </c:pt>
                <c:pt idx="54">
                  <c:v>8.0386000001453795E-2</c:v>
                </c:pt>
                <c:pt idx="55">
                  <c:v>8.1006000000343192E-2</c:v>
                </c:pt>
                <c:pt idx="57">
                  <c:v>5.4494000003614929E-2</c:v>
                </c:pt>
                <c:pt idx="58">
                  <c:v>7.8886000002967194E-2</c:v>
                </c:pt>
                <c:pt idx="60">
                  <c:v>7.9241999999794643E-2</c:v>
                </c:pt>
                <c:pt idx="63">
                  <c:v>6.1706000000413042E-2</c:v>
                </c:pt>
                <c:pt idx="64">
                  <c:v>4.4246000004932284E-2</c:v>
                </c:pt>
                <c:pt idx="65">
                  <c:v>7.3982000001706183E-2</c:v>
                </c:pt>
                <c:pt idx="66">
                  <c:v>5.0922000002174173E-2</c:v>
                </c:pt>
                <c:pt idx="67">
                  <c:v>3.7542000005487353E-2</c:v>
                </c:pt>
                <c:pt idx="68">
                  <c:v>1.0410000002593733E-2</c:v>
                </c:pt>
                <c:pt idx="69">
                  <c:v>1.7940000034286641E-3</c:v>
                </c:pt>
                <c:pt idx="72">
                  <c:v>7.2266000002855435E-2</c:v>
                </c:pt>
                <c:pt idx="74">
                  <c:v>6.1761999997543171E-2</c:v>
                </c:pt>
                <c:pt idx="76">
                  <c:v>1.6134000004967675E-2</c:v>
                </c:pt>
                <c:pt idx="78">
                  <c:v>-2.0393999999214429E-2</c:v>
                </c:pt>
                <c:pt idx="79">
                  <c:v>4.1470000003755558E-2</c:v>
                </c:pt>
                <c:pt idx="80">
                  <c:v>2.2841999998490792E-2</c:v>
                </c:pt>
                <c:pt idx="86">
                  <c:v>-3.0458000001090113E-2</c:v>
                </c:pt>
                <c:pt idx="87">
                  <c:v>1.7162000003736466E-2</c:v>
                </c:pt>
                <c:pt idx="91">
                  <c:v>2.2594000001845416E-2</c:v>
                </c:pt>
                <c:pt idx="92">
                  <c:v>-8.957999998528976E-3</c:v>
                </c:pt>
                <c:pt idx="93">
                  <c:v>2.8042000005370937E-2</c:v>
                </c:pt>
                <c:pt idx="95">
                  <c:v>5.7026000002224464E-2</c:v>
                </c:pt>
                <c:pt idx="97">
                  <c:v>-9.1140000004088506E-3</c:v>
                </c:pt>
                <c:pt idx="98">
                  <c:v>1.7366000000038184E-2</c:v>
                </c:pt>
                <c:pt idx="99">
                  <c:v>-9.219999992637895E-4</c:v>
                </c:pt>
                <c:pt idx="102">
                  <c:v>-3.067400000145426E-2</c:v>
                </c:pt>
                <c:pt idx="103">
                  <c:v>-6.7400000261841342E-4</c:v>
                </c:pt>
                <c:pt idx="105">
                  <c:v>-4.2221999996399973E-2</c:v>
                </c:pt>
                <c:pt idx="108">
                  <c:v>-1.2878000001364853E-2</c:v>
                </c:pt>
                <c:pt idx="110">
                  <c:v>-9.213399999862304E-2</c:v>
                </c:pt>
                <c:pt idx="112">
                  <c:v>-8.3389999999781139E-2</c:v>
                </c:pt>
                <c:pt idx="114">
                  <c:v>-5.2397999999811873E-2</c:v>
                </c:pt>
                <c:pt idx="116">
                  <c:v>-0.14090199999918696</c:v>
                </c:pt>
                <c:pt idx="119">
                  <c:v>-4.6169999994162936E-2</c:v>
                </c:pt>
                <c:pt idx="121">
                  <c:v>-4.522999999608146E-2</c:v>
                </c:pt>
                <c:pt idx="123">
                  <c:v>-4.734199999802513E-2</c:v>
                </c:pt>
                <c:pt idx="124">
                  <c:v>-4.4862000002467539E-2</c:v>
                </c:pt>
                <c:pt idx="125">
                  <c:v>-2.1765999998024199E-2</c:v>
                </c:pt>
                <c:pt idx="128">
                  <c:v>-4.3777999999292661E-2</c:v>
                </c:pt>
                <c:pt idx="130">
                  <c:v>-6.2409999998635612E-2</c:v>
                </c:pt>
                <c:pt idx="132">
                  <c:v>-4.3121999995491933E-2</c:v>
                </c:pt>
                <c:pt idx="134">
                  <c:v>-3.3101999993959907E-2</c:v>
                </c:pt>
                <c:pt idx="136">
                  <c:v>-1.5977999995811842E-2</c:v>
                </c:pt>
                <c:pt idx="138">
                  <c:v>-3.2081999997899402E-2</c:v>
                </c:pt>
                <c:pt idx="147">
                  <c:v>-1.6173999996681232E-2</c:v>
                </c:pt>
                <c:pt idx="149">
                  <c:v>-5.7999997807200998E-5</c:v>
                </c:pt>
                <c:pt idx="151">
                  <c:v>-3.5619999980553985E-3</c:v>
                </c:pt>
                <c:pt idx="153">
                  <c:v>-3.4437999995134305E-2</c:v>
                </c:pt>
                <c:pt idx="154">
                  <c:v>-1.4314000000013039E-2</c:v>
                </c:pt>
                <c:pt idx="157">
                  <c:v>1.790000002074521E-3</c:v>
                </c:pt>
                <c:pt idx="162">
                  <c:v>-1.5634000003046822E-2</c:v>
                </c:pt>
                <c:pt idx="167">
                  <c:v>-5.380000002332963E-4</c:v>
                </c:pt>
                <c:pt idx="169">
                  <c:v>2.3329999996349216E-2</c:v>
                </c:pt>
                <c:pt idx="173">
                  <c:v>1.5233999998599757E-2</c:v>
                </c:pt>
                <c:pt idx="175">
                  <c:v>2.5497999995423015E-2</c:v>
                </c:pt>
                <c:pt idx="176">
                  <c:v>2.4922000004153233E-2</c:v>
                </c:pt>
                <c:pt idx="178">
                  <c:v>2.9666000002180226E-2</c:v>
                </c:pt>
                <c:pt idx="179">
                  <c:v>2.5270000005548354E-2</c:v>
                </c:pt>
                <c:pt idx="180">
                  <c:v>2.5270000005548354E-2</c:v>
                </c:pt>
                <c:pt idx="184">
                  <c:v>2.5126000000454951E-2</c:v>
                </c:pt>
                <c:pt idx="186">
                  <c:v>4.249800000252435E-2</c:v>
                </c:pt>
                <c:pt idx="188">
                  <c:v>4.1973999999754597E-2</c:v>
                </c:pt>
                <c:pt idx="190">
                  <c:v>3.6461999996390659E-2</c:v>
                </c:pt>
                <c:pt idx="192">
                  <c:v>-3.3329999998386484E-2</c:v>
                </c:pt>
                <c:pt idx="194">
                  <c:v>7.6558000000659376E-2</c:v>
                </c:pt>
                <c:pt idx="197">
                  <c:v>6.1302000001887791E-2</c:v>
                </c:pt>
                <c:pt idx="199">
                  <c:v>7.8514000000723172E-2</c:v>
                </c:pt>
                <c:pt idx="200">
                  <c:v>-0.10615399999369401</c:v>
                </c:pt>
                <c:pt idx="201">
                  <c:v>4.5105999997758772E-2</c:v>
                </c:pt>
                <c:pt idx="202">
                  <c:v>0.10479399999894667</c:v>
                </c:pt>
                <c:pt idx="203">
                  <c:v>0.10519400000339374</c:v>
                </c:pt>
                <c:pt idx="204">
                  <c:v>0.10549400000309106</c:v>
                </c:pt>
                <c:pt idx="205">
                  <c:v>6.5022000002500135E-2</c:v>
                </c:pt>
                <c:pt idx="206">
                  <c:v>7.7594000002136454E-2</c:v>
                </c:pt>
                <c:pt idx="207">
                  <c:v>2.2798000005423091E-2</c:v>
                </c:pt>
                <c:pt idx="208">
                  <c:v>6.1798000002454501E-2</c:v>
                </c:pt>
                <c:pt idx="210">
                  <c:v>3.6833999998634681E-2</c:v>
                </c:pt>
                <c:pt idx="212">
                  <c:v>3.3242000004975125E-2</c:v>
                </c:pt>
                <c:pt idx="216">
                  <c:v>3.6020000043208711E-3</c:v>
                </c:pt>
                <c:pt idx="217">
                  <c:v>2.0980000044801272E-3</c:v>
                </c:pt>
                <c:pt idx="222">
                  <c:v>-3.3393999998224899E-2</c:v>
                </c:pt>
                <c:pt idx="224">
                  <c:v>-2.0425999995495658E-2</c:v>
                </c:pt>
                <c:pt idx="225">
                  <c:v>-2.0325999998021871E-2</c:v>
                </c:pt>
                <c:pt idx="226">
                  <c:v>-1.7229999997653067E-2</c:v>
                </c:pt>
                <c:pt idx="231">
                  <c:v>-1.1105999998108018E-2</c:v>
                </c:pt>
                <c:pt idx="233">
                  <c:v>-2.5249999998777639E-2</c:v>
                </c:pt>
                <c:pt idx="235">
                  <c:v>-2.1857999992789701E-2</c:v>
                </c:pt>
                <c:pt idx="240">
                  <c:v>-2.1969999994325917E-2</c:v>
                </c:pt>
                <c:pt idx="245">
                  <c:v>-2.3758000002999324E-2</c:v>
                </c:pt>
                <c:pt idx="247">
                  <c:v>-2.266599999711616E-2</c:v>
                </c:pt>
                <c:pt idx="250">
                  <c:v>-2.3373999996692874E-2</c:v>
                </c:pt>
                <c:pt idx="251">
                  <c:v>-2.3789999999280553E-2</c:v>
                </c:pt>
                <c:pt idx="254">
                  <c:v>-2.2901999996975064E-2</c:v>
                </c:pt>
                <c:pt idx="255">
                  <c:v>-3.3009999999194406E-2</c:v>
                </c:pt>
                <c:pt idx="257">
                  <c:v>-1.7877999998745508E-2</c:v>
                </c:pt>
                <c:pt idx="262">
                  <c:v>-3.9339999930234626E-3</c:v>
                </c:pt>
                <c:pt idx="266">
                  <c:v>-3.3274000001256354E-2</c:v>
                </c:pt>
                <c:pt idx="268">
                  <c:v>-3.5874000001058448E-2</c:v>
                </c:pt>
                <c:pt idx="271">
                  <c:v>2.8401999996276572E-2</c:v>
                </c:pt>
                <c:pt idx="272">
                  <c:v>-1.3913999995565973E-2</c:v>
                </c:pt>
                <c:pt idx="276">
                  <c:v>7.6670000002195593E-2</c:v>
                </c:pt>
                <c:pt idx="278">
                  <c:v>7.77620000008028E-2</c:v>
                </c:pt>
                <c:pt idx="279">
                  <c:v>7.6057999998738524E-2</c:v>
                </c:pt>
                <c:pt idx="280">
                  <c:v>7.7557999997225124E-2</c:v>
                </c:pt>
                <c:pt idx="284">
                  <c:v>0.11594600000535138</c:v>
                </c:pt>
                <c:pt idx="285">
                  <c:v>0.13674600000376813</c:v>
                </c:pt>
                <c:pt idx="287">
                  <c:v>0.13795399999798974</c:v>
                </c:pt>
                <c:pt idx="290">
                  <c:v>0.13661400000273716</c:v>
                </c:pt>
                <c:pt idx="291">
                  <c:v>0.14116199999989476</c:v>
                </c:pt>
                <c:pt idx="292">
                  <c:v>0.14117200000328012</c:v>
                </c:pt>
                <c:pt idx="293">
                  <c:v>0.13960200000292389</c:v>
                </c:pt>
                <c:pt idx="294">
                  <c:v>0.14417400000093039</c:v>
                </c:pt>
                <c:pt idx="296">
                  <c:v>0.14117000000260305</c:v>
                </c:pt>
                <c:pt idx="297">
                  <c:v>0.13677000000461703</c:v>
                </c:pt>
                <c:pt idx="301">
                  <c:v>0.13541800000530202</c:v>
                </c:pt>
                <c:pt idx="302">
                  <c:v>0.13143000000127358</c:v>
                </c:pt>
                <c:pt idx="304">
                  <c:v>0.13154799999756506</c:v>
                </c:pt>
                <c:pt idx="307">
                  <c:v>0.12649799999780953</c:v>
                </c:pt>
                <c:pt idx="310">
                  <c:v>0.11799400000018068</c:v>
                </c:pt>
                <c:pt idx="311">
                  <c:v>0.11065000000962755</c:v>
                </c:pt>
                <c:pt idx="312">
                  <c:v>0.11064600000099745</c:v>
                </c:pt>
                <c:pt idx="315">
                  <c:v>0.11133799999515759</c:v>
                </c:pt>
                <c:pt idx="317">
                  <c:v>0.10826200000883546</c:v>
                </c:pt>
                <c:pt idx="318">
                  <c:v>0.13224199999967823</c:v>
                </c:pt>
                <c:pt idx="319">
                  <c:v>9.0918000001693144E-2</c:v>
                </c:pt>
                <c:pt idx="320">
                  <c:v>9.1110000001208391E-2</c:v>
                </c:pt>
                <c:pt idx="321">
                  <c:v>9.0206000008038245E-2</c:v>
                </c:pt>
                <c:pt idx="322">
                  <c:v>8.7890000002516899E-2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9-460B-A800-A2CDEDDFF35A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Active!$F$21:$F$970</c:f>
              <c:numCache>
                <c:formatCode>General</c:formatCode>
                <c:ptCount val="950"/>
                <c:pt idx="0">
                  <c:v>-6235.5</c:v>
                </c:pt>
                <c:pt idx="1">
                  <c:v>-6103.5</c:v>
                </c:pt>
                <c:pt idx="2">
                  <c:v>-6072.5</c:v>
                </c:pt>
                <c:pt idx="3">
                  <c:v>-6052.5</c:v>
                </c:pt>
                <c:pt idx="4">
                  <c:v>-5980</c:v>
                </c:pt>
                <c:pt idx="5">
                  <c:v>-5956</c:v>
                </c:pt>
                <c:pt idx="6">
                  <c:v>-5941</c:v>
                </c:pt>
                <c:pt idx="7">
                  <c:v>-5928.5</c:v>
                </c:pt>
                <c:pt idx="8">
                  <c:v>-5928</c:v>
                </c:pt>
                <c:pt idx="9">
                  <c:v>-5909</c:v>
                </c:pt>
                <c:pt idx="10">
                  <c:v>-5761.5</c:v>
                </c:pt>
                <c:pt idx="11">
                  <c:v>-5749.5</c:v>
                </c:pt>
                <c:pt idx="12">
                  <c:v>-5606</c:v>
                </c:pt>
                <c:pt idx="13">
                  <c:v>-5411</c:v>
                </c:pt>
                <c:pt idx="14">
                  <c:v>-5299</c:v>
                </c:pt>
                <c:pt idx="15">
                  <c:v>-5291</c:v>
                </c:pt>
                <c:pt idx="16">
                  <c:v>-5182.5</c:v>
                </c:pt>
                <c:pt idx="17">
                  <c:v>-5127.5</c:v>
                </c:pt>
                <c:pt idx="18">
                  <c:v>-5027.5</c:v>
                </c:pt>
                <c:pt idx="19">
                  <c:v>-4948.5</c:v>
                </c:pt>
                <c:pt idx="20">
                  <c:v>-4909.5</c:v>
                </c:pt>
                <c:pt idx="21">
                  <c:v>-4765</c:v>
                </c:pt>
                <c:pt idx="22">
                  <c:v>-4287</c:v>
                </c:pt>
                <c:pt idx="23">
                  <c:v>-4285.5</c:v>
                </c:pt>
                <c:pt idx="24">
                  <c:v>-4285</c:v>
                </c:pt>
                <c:pt idx="25">
                  <c:v>-4279.5</c:v>
                </c:pt>
                <c:pt idx="26">
                  <c:v>-4183</c:v>
                </c:pt>
                <c:pt idx="27">
                  <c:v>-4179</c:v>
                </c:pt>
                <c:pt idx="28">
                  <c:v>-4175</c:v>
                </c:pt>
                <c:pt idx="29">
                  <c:v>-4175</c:v>
                </c:pt>
                <c:pt idx="30">
                  <c:v>-4175</c:v>
                </c:pt>
                <c:pt idx="31">
                  <c:v>-4175</c:v>
                </c:pt>
                <c:pt idx="32">
                  <c:v>-4175</c:v>
                </c:pt>
                <c:pt idx="33">
                  <c:v>-4174.5</c:v>
                </c:pt>
                <c:pt idx="34">
                  <c:v>-4174.5</c:v>
                </c:pt>
                <c:pt idx="35">
                  <c:v>-4167.5</c:v>
                </c:pt>
                <c:pt idx="36">
                  <c:v>-4159.5</c:v>
                </c:pt>
                <c:pt idx="37">
                  <c:v>-4156</c:v>
                </c:pt>
                <c:pt idx="38">
                  <c:v>-4150</c:v>
                </c:pt>
                <c:pt idx="39">
                  <c:v>-4139</c:v>
                </c:pt>
                <c:pt idx="40">
                  <c:v>-4108</c:v>
                </c:pt>
                <c:pt idx="41">
                  <c:v>-3856.5</c:v>
                </c:pt>
                <c:pt idx="42">
                  <c:v>-3781.5</c:v>
                </c:pt>
                <c:pt idx="43">
                  <c:v>-3724</c:v>
                </c:pt>
                <c:pt idx="44">
                  <c:v>-3704</c:v>
                </c:pt>
                <c:pt idx="45">
                  <c:v>-3703.5</c:v>
                </c:pt>
                <c:pt idx="46">
                  <c:v>-3677.5</c:v>
                </c:pt>
                <c:pt idx="47">
                  <c:v>-3482</c:v>
                </c:pt>
                <c:pt idx="48">
                  <c:v>-3362</c:v>
                </c:pt>
                <c:pt idx="49">
                  <c:v>-3349</c:v>
                </c:pt>
                <c:pt idx="50">
                  <c:v>-3348.5</c:v>
                </c:pt>
                <c:pt idx="51">
                  <c:v>-3334.5</c:v>
                </c:pt>
                <c:pt idx="52">
                  <c:v>-3334</c:v>
                </c:pt>
                <c:pt idx="53">
                  <c:v>-3324</c:v>
                </c:pt>
                <c:pt idx="54">
                  <c:v>-3323.5</c:v>
                </c:pt>
                <c:pt idx="55">
                  <c:v>-3318.5</c:v>
                </c:pt>
                <c:pt idx="56">
                  <c:v>-3307</c:v>
                </c:pt>
                <c:pt idx="57">
                  <c:v>-3306.5</c:v>
                </c:pt>
                <c:pt idx="58">
                  <c:v>-3198.5</c:v>
                </c:pt>
                <c:pt idx="59">
                  <c:v>-3180</c:v>
                </c:pt>
                <c:pt idx="60">
                  <c:v>-3179.5</c:v>
                </c:pt>
                <c:pt idx="61">
                  <c:v>-3175</c:v>
                </c:pt>
                <c:pt idx="62">
                  <c:v>-3144</c:v>
                </c:pt>
                <c:pt idx="63">
                  <c:v>-3143.5</c:v>
                </c:pt>
                <c:pt idx="64">
                  <c:v>-3058.5</c:v>
                </c:pt>
                <c:pt idx="65">
                  <c:v>-3044.5</c:v>
                </c:pt>
                <c:pt idx="66">
                  <c:v>-2859.5</c:v>
                </c:pt>
                <c:pt idx="67">
                  <c:v>-2854.5</c:v>
                </c:pt>
                <c:pt idx="68">
                  <c:v>-2847.5</c:v>
                </c:pt>
                <c:pt idx="69">
                  <c:v>-2731.5</c:v>
                </c:pt>
                <c:pt idx="70">
                  <c:v>-2704</c:v>
                </c:pt>
                <c:pt idx="71">
                  <c:v>-2704</c:v>
                </c:pt>
                <c:pt idx="72">
                  <c:v>-2703.5</c:v>
                </c:pt>
                <c:pt idx="73">
                  <c:v>-2700</c:v>
                </c:pt>
                <c:pt idx="74">
                  <c:v>-2699.5</c:v>
                </c:pt>
                <c:pt idx="75">
                  <c:v>-2697</c:v>
                </c:pt>
                <c:pt idx="76">
                  <c:v>-2696.5</c:v>
                </c:pt>
                <c:pt idx="77">
                  <c:v>-2688</c:v>
                </c:pt>
                <c:pt idx="78">
                  <c:v>-2668.5</c:v>
                </c:pt>
                <c:pt idx="79">
                  <c:v>-2532.5</c:v>
                </c:pt>
                <c:pt idx="80">
                  <c:v>-2529.5</c:v>
                </c:pt>
                <c:pt idx="81">
                  <c:v>-2529</c:v>
                </c:pt>
                <c:pt idx="82">
                  <c:v>-2509</c:v>
                </c:pt>
                <c:pt idx="83">
                  <c:v>-2362</c:v>
                </c:pt>
                <c:pt idx="84">
                  <c:v>-2362</c:v>
                </c:pt>
                <c:pt idx="85">
                  <c:v>-2355</c:v>
                </c:pt>
                <c:pt idx="86">
                  <c:v>-2354.5</c:v>
                </c:pt>
                <c:pt idx="87">
                  <c:v>-2349.5</c:v>
                </c:pt>
                <c:pt idx="88">
                  <c:v>-2338</c:v>
                </c:pt>
                <c:pt idx="89">
                  <c:v>-2338</c:v>
                </c:pt>
                <c:pt idx="90">
                  <c:v>-2282</c:v>
                </c:pt>
                <c:pt idx="91">
                  <c:v>-2281.5</c:v>
                </c:pt>
                <c:pt idx="92">
                  <c:v>-2229.5</c:v>
                </c:pt>
                <c:pt idx="93">
                  <c:v>-2229.5</c:v>
                </c:pt>
                <c:pt idx="94">
                  <c:v>-2214</c:v>
                </c:pt>
                <c:pt idx="95">
                  <c:v>-2213.5</c:v>
                </c:pt>
                <c:pt idx="96">
                  <c:v>-2199</c:v>
                </c:pt>
                <c:pt idx="97">
                  <c:v>-2198.5</c:v>
                </c:pt>
                <c:pt idx="98">
                  <c:v>-2178.5</c:v>
                </c:pt>
                <c:pt idx="99">
                  <c:v>-1890.5</c:v>
                </c:pt>
                <c:pt idx="100">
                  <c:v>-1889</c:v>
                </c:pt>
                <c:pt idx="101">
                  <c:v>-1889</c:v>
                </c:pt>
                <c:pt idx="102">
                  <c:v>-1888.5</c:v>
                </c:pt>
                <c:pt idx="103">
                  <c:v>-1888.5</c:v>
                </c:pt>
                <c:pt idx="104">
                  <c:v>-1887</c:v>
                </c:pt>
                <c:pt idx="105">
                  <c:v>-1715.5</c:v>
                </c:pt>
                <c:pt idx="106">
                  <c:v>-1583</c:v>
                </c:pt>
                <c:pt idx="107">
                  <c:v>-1560</c:v>
                </c:pt>
                <c:pt idx="108">
                  <c:v>-1559.5</c:v>
                </c:pt>
                <c:pt idx="109">
                  <c:v>-1554</c:v>
                </c:pt>
                <c:pt idx="110">
                  <c:v>-1553.5</c:v>
                </c:pt>
                <c:pt idx="111">
                  <c:v>-1548</c:v>
                </c:pt>
                <c:pt idx="112">
                  <c:v>-1547.5</c:v>
                </c:pt>
                <c:pt idx="113">
                  <c:v>-1540</c:v>
                </c:pt>
                <c:pt idx="114">
                  <c:v>-1539.5</c:v>
                </c:pt>
                <c:pt idx="115">
                  <c:v>-1536</c:v>
                </c:pt>
                <c:pt idx="116">
                  <c:v>-1535.5</c:v>
                </c:pt>
                <c:pt idx="117">
                  <c:v>-1525</c:v>
                </c:pt>
                <c:pt idx="118">
                  <c:v>-1393</c:v>
                </c:pt>
                <c:pt idx="119">
                  <c:v>-1392.5</c:v>
                </c:pt>
                <c:pt idx="120">
                  <c:v>-1208</c:v>
                </c:pt>
                <c:pt idx="121">
                  <c:v>-1207.5</c:v>
                </c:pt>
                <c:pt idx="122">
                  <c:v>-1096</c:v>
                </c:pt>
                <c:pt idx="123">
                  <c:v>-1095.5</c:v>
                </c:pt>
                <c:pt idx="124">
                  <c:v>-1075.5</c:v>
                </c:pt>
                <c:pt idx="125">
                  <c:v>-921.5</c:v>
                </c:pt>
                <c:pt idx="126">
                  <c:v>-914</c:v>
                </c:pt>
                <c:pt idx="127">
                  <c:v>-910</c:v>
                </c:pt>
                <c:pt idx="128">
                  <c:v>-909.5</c:v>
                </c:pt>
                <c:pt idx="129">
                  <c:v>-903</c:v>
                </c:pt>
                <c:pt idx="130">
                  <c:v>-902.5</c:v>
                </c:pt>
                <c:pt idx="131">
                  <c:v>-902</c:v>
                </c:pt>
                <c:pt idx="132">
                  <c:v>-890.5</c:v>
                </c:pt>
                <c:pt idx="133">
                  <c:v>-879</c:v>
                </c:pt>
                <c:pt idx="134">
                  <c:v>-610.5</c:v>
                </c:pt>
                <c:pt idx="135">
                  <c:v>-585</c:v>
                </c:pt>
                <c:pt idx="136">
                  <c:v>-584.5</c:v>
                </c:pt>
                <c:pt idx="137">
                  <c:v>-581</c:v>
                </c:pt>
                <c:pt idx="138">
                  <c:v>-580.5</c:v>
                </c:pt>
                <c:pt idx="139">
                  <c:v>-550</c:v>
                </c:pt>
                <c:pt idx="140">
                  <c:v>-276</c:v>
                </c:pt>
                <c:pt idx="141">
                  <c:v>-276</c:v>
                </c:pt>
                <c:pt idx="142">
                  <c:v>-276</c:v>
                </c:pt>
                <c:pt idx="143">
                  <c:v>-276</c:v>
                </c:pt>
                <c:pt idx="144">
                  <c:v>-268</c:v>
                </c:pt>
                <c:pt idx="145">
                  <c:v>-268</c:v>
                </c:pt>
                <c:pt idx="146">
                  <c:v>-264</c:v>
                </c:pt>
                <c:pt idx="147">
                  <c:v>-263.5</c:v>
                </c:pt>
                <c:pt idx="148">
                  <c:v>-255</c:v>
                </c:pt>
                <c:pt idx="149">
                  <c:v>-254.5</c:v>
                </c:pt>
                <c:pt idx="150">
                  <c:v>-251</c:v>
                </c:pt>
                <c:pt idx="151">
                  <c:v>-250.5</c:v>
                </c:pt>
                <c:pt idx="152">
                  <c:v>-250</c:v>
                </c:pt>
                <c:pt idx="153">
                  <c:v>-249.5</c:v>
                </c:pt>
                <c:pt idx="154">
                  <c:v>-248.5</c:v>
                </c:pt>
                <c:pt idx="155">
                  <c:v>-105</c:v>
                </c:pt>
                <c:pt idx="156">
                  <c:v>-103</c:v>
                </c:pt>
                <c:pt idx="157">
                  <c:v>-102.5</c:v>
                </c:pt>
                <c:pt idx="158">
                  <c:v>-85</c:v>
                </c:pt>
                <c:pt idx="159">
                  <c:v>0</c:v>
                </c:pt>
                <c:pt idx="160">
                  <c:v>31</c:v>
                </c:pt>
                <c:pt idx="161">
                  <c:v>71</c:v>
                </c:pt>
                <c:pt idx="162">
                  <c:v>71.5</c:v>
                </c:pt>
                <c:pt idx="163">
                  <c:v>80</c:v>
                </c:pt>
                <c:pt idx="164">
                  <c:v>102</c:v>
                </c:pt>
                <c:pt idx="165">
                  <c:v>210.5</c:v>
                </c:pt>
                <c:pt idx="166">
                  <c:v>225</c:v>
                </c:pt>
                <c:pt idx="167">
                  <c:v>225.5</c:v>
                </c:pt>
                <c:pt idx="168">
                  <c:v>232</c:v>
                </c:pt>
                <c:pt idx="169">
                  <c:v>232.5</c:v>
                </c:pt>
                <c:pt idx="170">
                  <c:v>234</c:v>
                </c:pt>
                <c:pt idx="171">
                  <c:v>238</c:v>
                </c:pt>
                <c:pt idx="172">
                  <c:v>242</c:v>
                </c:pt>
                <c:pt idx="173">
                  <c:v>253.5</c:v>
                </c:pt>
                <c:pt idx="174">
                  <c:v>366</c:v>
                </c:pt>
                <c:pt idx="175">
                  <c:v>389.5</c:v>
                </c:pt>
                <c:pt idx="176">
                  <c:v>390.5</c:v>
                </c:pt>
                <c:pt idx="177">
                  <c:v>396</c:v>
                </c:pt>
                <c:pt idx="178">
                  <c:v>396.5</c:v>
                </c:pt>
                <c:pt idx="179">
                  <c:v>417.5</c:v>
                </c:pt>
                <c:pt idx="180">
                  <c:v>417.5</c:v>
                </c:pt>
                <c:pt idx="181">
                  <c:v>537</c:v>
                </c:pt>
                <c:pt idx="182">
                  <c:v>537</c:v>
                </c:pt>
                <c:pt idx="183">
                  <c:v>561</c:v>
                </c:pt>
                <c:pt idx="184">
                  <c:v>561.5</c:v>
                </c:pt>
                <c:pt idx="185">
                  <c:v>564</c:v>
                </c:pt>
                <c:pt idx="186">
                  <c:v>564.5</c:v>
                </c:pt>
                <c:pt idx="187">
                  <c:v>713</c:v>
                </c:pt>
                <c:pt idx="188">
                  <c:v>713.5</c:v>
                </c:pt>
                <c:pt idx="189">
                  <c:v>725</c:v>
                </c:pt>
                <c:pt idx="190">
                  <c:v>725.5</c:v>
                </c:pt>
                <c:pt idx="191">
                  <c:v>867.5</c:v>
                </c:pt>
                <c:pt idx="192">
                  <c:v>867.5</c:v>
                </c:pt>
                <c:pt idx="193">
                  <c:v>879</c:v>
                </c:pt>
                <c:pt idx="194">
                  <c:v>879.5</c:v>
                </c:pt>
                <c:pt idx="195">
                  <c:v>880</c:v>
                </c:pt>
                <c:pt idx="196">
                  <c:v>885</c:v>
                </c:pt>
                <c:pt idx="197">
                  <c:v>885.5</c:v>
                </c:pt>
                <c:pt idx="198">
                  <c:v>1048</c:v>
                </c:pt>
                <c:pt idx="199">
                  <c:v>1048.5</c:v>
                </c:pt>
                <c:pt idx="200">
                  <c:v>1191.5</c:v>
                </c:pt>
                <c:pt idx="201">
                  <c:v>1206.5</c:v>
                </c:pt>
                <c:pt idx="202">
                  <c:v>1318.5</c:v>
                </c:pt>
                <c:pt idx="203">
                  <c:v>1318.5</c:v>
                </c:pt>
                <c:pt idx="204">
                  <c:v>1318.5</c:v>
                </c:pt>
                <c:pt idx="205">
                  <c:v>1840.5</c:v>
                </c:pt>
                <c:pt idx="206">
                  <c:v>1968.5</c:v>
                </c:pt>
                <c:pt idx="207">
                  <c:v>2139.5</c:v>
                </c:pt>
                <c:pt idx="208">
                  <c:v>2139.5</c:v>
                </c:pt>
                <c:pt idx="209">
                  <c:v>2168</c:v>
                </c:pt>
                <c:pt idx="210">
                  <c:v>2478.5</c:v>
                </c:pt>
                <c:pt idx="211">
                  <c:v>2483</c:v>
                </c:pt>
                <c:pt idx="212">
                  <c:v>2645.5</c:v>
                </c:pt>
                <c:pt idx="213">
                  <c:v>2654</c:v>
                </c:pt>
                <c:pt idx="214">
                  <c:v>2674</c:v>
                </c:pt>
                <c:pt idx="215">
                  <c:v>2845</c:v>
                </c:pt>
                <c:pt idx="216">
                  <c:v>2960.5</c:v>
                </c:pt>
                <c:pt idx="217">
                  <c:v>2964.5</c:v>
                </c:pt>
                <c:pt idx="218">
                  <c:v>2965</c:v>
                </c:pt>
                <c:pt idx="219">
                  <c:v>3140</c:v>
                </c:pt>
                <c:pt idx="220">
                  <c:v>3140</c:v>
                </c:pt>
                <c:pt idx="221">
                  <c:v>3144</c:v>
                </c:pt>
                <c:pt idx="222">
                  <c:v>3331.5</c:v>
                </c:pt>
                <c:pt idx="223">
                  <c:v>3579</c:v>
                </c:pt>
                <c:pt idx="224">
                  <c:v>3638.5</c:v>
                </c:pt>
                <c:pt idx="225">
                  <c:v>3638.5</c:v>
                </c:pt>
                <c:pt idx="226">
                  <c:v>3642.5</c:v>
                </c:pt>
                <c:pt idx="227">
                  <c:v>3658</c:v>
                </c:pt>
                <c:pt idx="228">
                  <c:v>3659</c:v>
                </c:pt>
                <c:pt idx="229">
                  <c:v>3659</c:v>
                </c:pt>
                <c:pt idx="230">
                  <c:v>3662</c:v>
                </c:pt>
                <c:pt idx="231">
                  <c:v>3793.5</c:v>
                </c:pt>
                <c:pt idx="232">
                  <c:v>3937</c:v>
                </c:pt>
                <c:pt idx="233">
                  <c:v>3937.5</c:v>
                </c:pt>
                <c:pt idx="234">
                  <c:v>3945</c:v>
                </c:pt>
                <c:pt idx="235">
                  <c:v>3945.5</c:v>
                </c:pt>
                <c:pt idx="236">
                  <c:v>3949</c:v>
                </c:pt>
                <c:pt idx="237">
                  <c:v>3953</c:v>
                </c:pt>
                <c:pt idx="238">
                  <c:v>3953</c:v>
                </c:pt>
                <c:pt idx="239">
                  <c:v>3957</c:v>
                </c:pt>
                <c:pt idx="240">
                  <c:v>3957.5</c:v>
                </c:pt>
                <c:pt idx="241">
                  <c:v>3961</c:v>
                </c:pt>
                <c:pt idx="242">
                  <c:v>3965</c:v>
                </c:pt>
                <c:pt idx="243">
                  <c:v>3966.5</c:v>
                </c:pt>
                <c:pt idx="244">
                  <c:v>4120</c:v>
                </c:pt>
                <c:pt idx="245">
                  <c:v>4120.5</c:v>
                </c:pt>
                <c:pt idx="246">
                  <c:v>4128</c:v>
                </c:pt>
                <c:pt idx="247">
                  <c:v>4128.5</c:v>
                </c:pt>
                <c:pt idx="248">
                  <c:v>4132</c:v>
                </c:pt>
                <c:pt idx="249">
                  <c:v>4136</c:v>
                </c:pt>
                <c:pt idx="250">
                  <c:v>4136.5</c:v>
                </c:pt>
                <c:pt idx="251">
                  <c:v>4152.5</c:v>
                </c:pt>
                <c:pt idx="252">
                  <c:v>4260</c:v>
                </c:pt>
                <c:pt idx="253">
                  <c:v>4264</c:v>
                </c:pt>
                <c:pt idx="254">
                  <c:v>4264.5</c:v>
                </c:pt>
                <c:pt idx="255">
                  <c:v>4272.5</c:v>
                </c:pt>
                <c:pt idx="256">
                  <c:v>4304.5</c:v>
                </c:pt>
                <c:pt idx="257">
                  <c:v>4315.5</c:v>
                </c:pt>
                <c:pt idx="258">
                  <c:v>4476.5</c:v>
                </c:pt>
                <c:pt idx="259">
                  <c:v>4559</c:v>
                </c:pt>
                <c:pt idx="260">
                  <c:v>4630</c:v>
                </c:pt>
                <c:pt idx="261">
                  <c:v>4742</c:v>
                </c:pt>
                <c:pt idx="262">
                  <c:v>4746.5</c:v>
                </c:pt>
                <c:pt idx="263">
                  <c:v>4774</c:v>
                </c:pt>
                <c:pt idx="264">
                  <c:v>4937</c:v>
                </c:pt>
                <c:pt idx="265">
                  <c:v>4945</c:v>
                </c:pt>
                <c:pt idx="266">
                  <c:v>4961.5</c:v>
                </c:pt>
                <c:pt idx="267">
                  <c:v>5061</c:v>
                </c:pt>
                <c:pt idx="268">
                  <c:v>5061.5</c:v>
                </c:pt>
                <c:pt idx="269">
                  <c:v>5081</c:v>
                </c:pt>
                <c:pt idx="270">
                  <c:v>5081.5</c:v>
                </c:pt>
                <c:pt idx="271">
                  <c:v>5085.5</c:v>
                </c:pt>
                <c:pt idx="272">
                  <c:v>5101.5</c:v>
                </c:pt>
                <c:pt idx="273">
                  <c:v>5140</c:v>
                </c:pt>
                <c:pt idx="274">
                  <c:v>5236</c:v>
                </c:pt>
                <c:pt idx="275">
                  <c:v>5248</c:v>
                </c:pt>
                <c:pt idx="276">
                  <c:v>5567.5</c:v>
                </c:pt>
                <c:pt idx="277">
                  <c:v>5571</c:v>
                </c:pt>
                <c:pt idx="278">
                  <c:v>5575.5</c:v>
                </c:pt>
                <c:pt idx="279">
                  <c:v>5579.5</c:v>
                </c:pt>
                <c:pt idx="280">
                  <c:v>5579.5</c:v>
                </c:pt>
                <c:pt idx="281">
                  <c:v>5603</c:v>
                </c:pt>
                <c:pt idx="282">
                  <c:v>5754</c:v>
                </c:pt>
                <c:pt idx="283">
                  <c:v>5886</c:v>
                </c:pt>
                <c:pt idx="284">
                  <c:v>5941.5</c:v>
                </c:pt>
                <c:pt idx="285">
                  <c:v>6041.5</c:v>
                </c:pt>
                <c:pt idx="286">
                  <c:v>6205</c:v>
                </c:pt>
                <c:pt idx="287">
                  <c:v>6208.5</c:v>
                </c:pt>
                <c:pt idx="288">
                  <c:v>6213</c:v>
                </c:pt>
                <c:pt idx="289">
                  <c:v>6225</c:v>
                </c:pt>
                <c:pt idx="290">
                  <c:v>6248.5</c:v>
                </c:pt>
                <c:pt idx="291">
                  <c:v>6275.5</c:v>
                </c:pt>
                <c:pt idx="292">
                  <c:v>6275.5</c:v>
                </c:pt>
                <c:pt idx="293">
                  <c:v>6360.5</c:v>
                </c:pt>
                <c:pt idx="294">
                  <c:v>6388.5</c:v>
                </c:pt>
                <c:pt idx="295">
                  <c:v>6548</c:v>
                </c:pt>
                <c:pt idx="296">
                  <c:v>6567.5</c:v>
                </c:pt>
                <c:pt idx="297">
                  <c:v>6882.5</c:v>
                </c:pt>
                <c:pt idx="298">
                  <c:v>6891</c:v>
                </c:pt>
                <c:pt idx="299">
                  <c:v>6891</c:v>
                </c:pt>
                <c:pt idx="300">
                  <c:v>6891</c:v>
                </c:pt>
                <c:pt idx="301">
                  <c:v>6894.5</c:v>
                </c:pt>
                <c:pt idx="302">
                  <c:v>7007.5</c:v>
                </c:pt>
                <c:pt idx="303">
                  <c:v>7008</c:v>
                </c:pt>
                <c:pt idx="304">
                  <c:v>7049.5</c:v>
                </c:pt>
                <c:pt idx="305">
                  <c:v>7054</c:v>
                </c:pt>
                <c:pt idx="306">
                  <c:v>7054</c:v>
                </c:pt>
                <c:pt idx="307">
                  <c:v>7189.5</c:v>
                </c:pt>
                <c:pt idx="308">
                  <c:v>7214</c:v>
                </c:pt>
                <c:pt idx="309">
                  <c:v>7214</c:v>
                </c:pt>
                <c:pt idx="310">
                  <c:v>7368.5</c:v>
                </c:pt>
                <c:pt idx="311">
                  <c:v>7512.5</c:v>
                </c:pt>
                <c:pt idx="312">
                  <c:v>7516.5</c:v>
                </c:pt>
                <c:pt idx="313">
                  <c:v>7517</c:v>
                </c:pt>
                <c:pt idx="314">
                  <c:v>7517</c:v>
                </c:pt>
                <c:pt idx="315">
                  <c:v>7524.5</c:v>
                </c:pt>
                <c:pt idx="316">
                  <c:v>7525</c:v>
                </c:pt>
                <c:pt idx="317">
                  <c:v>7575.5</c:v>
                </c:pt>
                <c:pt idx="318">
                  <c:v>7045.5</c:v>
                </c:pt>
                <c:pt idx="319">
                  <c:v>7819.5</c:v>
                </c:pt>
                <c:pt idx="320">
                  <c:v>7827.5</c:v>
                </c:pt>
                <c:pt idx="321">
                  <c:v>7831.5</c:v>
                </c:pt>
                <c:pt idx="322">
                  <c:v>7847.5</c:v>
                </c:pt>
                <c:pt idx="323">
                  <c:v>7860</c:v>
                </c:pt>
                <c:pt idx="324">
                  <c:v>7864</c:v>
                </c:pt>
                <c:pt idx="325">
                  <c:v>8338</c:v>
                </c:pt>
                <c:pt idx="326">
                  <c:v>8633</c:v>
                </c:pt>
              </c:numCache>
            </c:numRef>
          </c:xVal>
          <c:yVal>
            <c:numRef>
              <c:f>Active!$P$21:$P$970</c:f>
              <c:numCache>
                <c:formatCode>General</c:formatCode>
                <c:ptCount val="950"/>
                <c:pt idx="191">
                  <c:v>0.38076553255297985</c:v>
                </c:pt>
                <c:pt idx="202">
                  <c:v>0.36226788107346508</c:v>
                </c:pt>
                <c:pt idx="282">
                  <c:v>0.18034696502604189</c:v>
                </c:pt>
                <c:pt idx="283">
                  <c:v>0.17493301825154975</c:v>
                </c:pt>
                <c:pt idx="284">
                  <c:v>0.17265669972136558</c:v>
                </c:pt>
                <c:pt idx="285">
                  <c:v>0.16855522489220487</c:v>
                </c:pt>
                <c:pt idx="286">
                  <c:v>0.1618493135465271</c:v>
                </c:pt>
                <c:pt idx="287">
                  <c:v>0.16170576192750646</c:v>
                </c:pt>
                <c:pt idx="288">
                  <c:v>0.16152119556019423</c:v>
                </c:pt>
                <c:pt idx="289">
                  <c:v>0.16102901858069496</c:v>
                </c:pt>
                <c:pt idx="290">
                  <c:v>0.16006517199584219</c:v>
                </c:pt>
                <c:pt idx="291">
                  <c:v>0.15895777379196879</c:v>
                </c:pt>
                <c:pt idx="292">
                  <c:v>0.15895777379196879</c:v>
                </c:pt>
                <c:pt idx="293">
                  <c:v>0.15547152018718219</c:v>
                </c:pt>
                <c:pt idx="294">
                  <c:v>0.15432310723501719</c:v>
                </c:pt>
                <c:pt idx="295">
                  <c:v>0.14778125488250587</c:v>
                </c:pt>
                <c:pt idx="296">
                  <c:v>0.14698146729081951</c:v>
                </c:pt>
                <c:pt idx="297">
                  <c:v>0.13406182157896329</c:v>
                </c:pt>
                <c:pt idx="298">
                  <c:v>0.13371319621848465</c:v>
                </c:pt>
                <c:pt idx="299">
                  <c:v>0.13371319621848465</c:v>
                </c:pt>
                <c:pt idx="300">
                  <c:v>0.13371319621848465</c:v>
                </c:pt>
                <c:pt idx="301">
                  <c:v>0.13356964459946402</c:v>
                </c:pt>
                <c:pt idx="302">
                  <c:v>0.12893497804251242</c:v>
                </c:pt>
                <c:pt idx="303">
                  <c:v>0.12891447066836664</c:v>
                </c:pt>
                <c:pt idx="304">
                  <c:v>0.12721235861426494</c:v>
                </c:pt>
                <c:pt idx="305">
                  <c:v>0.12702779224695271</c:v>
                </c:pt>
                <c:pt idx="306">
                  <c:v>0.12702779224695271</c:v>
                </c:pt>
                <c:pt idx="307">
                  <c:v>0.12147029385343994</c:v>
                </c:pt>
                <c:pt idx="308">
                  <c:v>0.12046543252029557</c:v>
                </c:pt>
                <c:pt idx="309">
                  <c:v>0.12046543252029557</c:v>
                </c:pt>
                <c:pt idx="310">
                  <c:v>0.11412865390924226</c:v>
                </c:pt>
                <c:pt idx="311">
                  <c:v>0.10822253015525085</c:v>
                </c:pt>
                <c:pt idx="312">
                  <c:v>0.10805847116208445</c:v>
                </c:pt>
                <c:pt idx="313">
                  <c:v>0.10803796378793862</c:v>
                </c:pt>
                <c:pt idx="314">
                  <c:v>0.10803796378793862</c:v>
                </c:pt>
                <c:pt idx="315">
                  <c:v>0.10773035317575158</c:v>
                </c:pt>
                <c:pt idx="316">
                  <c:v>0.10770984580160575</c:v>
                </c:pt>
                <c:pt idx="317">
                  <c:v>0.10563860101287958</c:v>
                </c:pt>
                <c:pt idx="318">
                  <c:v>0.12737641760743135</c:v>
                </c:pt>
                <c:pt idx="319">
                  <c:v>9.5631002429727496E-2</c:v>
                </c:pt>
                <c:pt idx="320">
                  <c:v>9.5302884443394631E-2</c:v>
                </c:pt>
                <c:pt idx="321">
                  <c:v>9.513882545022817E-2</c:v>
                </c:pt>
                <c:pt idx="322">
                  <c:v>9.4482589477562495E-2</c:v>
                </c:pt>
                <c:pt idx="323">
                  <c:v>9.3969905123917397E-2</c:v>
                </c:pt>
                <c:pt idx="324">
                  <c:v>9.3805846130750992E-2</c:v>
                </c:pt>
                <c:pt idx="325">
                  <c:v>7.4364855440529232E-2</c:v>
                </c:pt>
                <c:pt idx="326">
                  <c:v>6.2265504694505147E-2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9-460B-A800-A2CDEDDFF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3528"/>
        <c:axId val="1"/>
      </c:scatterChart>
      <c:valAx>
        <c:axId val="84689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06406988981448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38672702144116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0414241698049"/>
          <c:y val="0.92073298764483702"/>
          <c:w val="0.391305362192044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44635811430433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B-4477-8434-050369AEA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2">
                  <c:v>5.89807500000461E-2</c:v>
                </c:pt>
                <c:pt idx="44">
                  <c:v>8.6187749999226071E-2</c:v>
                </c:pt>
                <c:pt idx="45">
                  <c:v>0.1002317500024219</c:v>
                </c:pt>
                <c:pt idx="47">
                  <c:v>8.6402250002720393E-2</c:v>
                </c:pt>
                <c:pt idx="49">
                  <c:v>6.5336749998095911E-2</c:v>
                </c:pt>
                <c:pt idx="50">
                  <c:v>5.4464999993797392E-3</c:v>
                </c:pt>
                <c:pt idx="56">
                  <c:v>2.0120000044698827E-3</c:v>
                </c:pt>
                <c:pt idx="59">
                  <c:v>2.1516749999136664E-2</c:v>
                </c:pt>
                <c:pt idx="63">
                  <c:v>3.2519250009499956E-2</c:v>
                </c:pt>
                <c:pt idx="64">
                  <c:v>0.14363150000281166</c:v>
                </c:pt>
                <c:pt idx="66">
                  <c:v>0.16577200000028824</c:v>
                </c:pt>
                <c:pt idx="67">
                  <c:v>1.6123749999678694E-2</c:v>
                </c:pt>
                <c:pt idx="68">
                  <c:v>-6.2240250001195818E-2</c:v>
                </c:pt>
                <c:pt idx="69">
                  <c:v>0.18036500000016531</c:v>
                </c:pt>
                <c:pt idx="70">
                  <c:v>5.0650750003114808E-2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DB-4477-8434-050369AEA3A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3">
                  <c:v>-2.3353749995294493E-2</c:v>
                </c:pt>
                <c:pt idx="41">
                  <c:v>-9.2451749995234422E-2</c:v>
                </c:pt>
                <c:pt idx="43">
                  <c:v>0.12065675000485498</c:v>
                </c:pt>
                <c:pt idx="53">
                  <c:v>2.5027000003319699E-2</c:v>
                </c:pt>
                <c:pt idx="54">
                  <c:v>4.9370000007911585E-2</c:v>
                </c:pt>
                <c:pt idx="55">
                  <c:v>4.957000000285916E-2</c:v>
                </c:pt>
                <c:pt idx="57">
                  <c:v>0.18745450000278652</c:v>
                </c:pt>
                <c:pt idx="65">
                  <c:v>0.13339300000370713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DB-4477-8434-050369AEA3A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MNRAS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1.1043499995139427E-2</c:v>
                </c:pt>
                <c:pt idx="1">
                  <c:v>6.1125000502215698E-4</c:v>
                </c:pt>
                <c:pt idx="2">
                  <c:v>7.7825000043958426E-3</c:v>
                </c:pt>
                <c:pt idx="4">
                  <c:v>-3.7995000020600855E-3</c:v>
                </c:pt>
                <c:pt idx="5">
                  <c:v>6.2050000269664451E-4</c:v>
                </c:pt>
                <c:pt idx="6">
                  <c:v>-1.4811749999353196E-2</c:v>
                </c:pt>
                <c:pt idx="7">
                  <c:v>2.8400000010151416E-3</c:v>
                </c:pt>
                <c:pt idx="8">
                  <c:v>-8.1789999967440963E-3</c:v>
                </c:pt>
                <c:pt idx="9">
                  <c:v>1.2022750001051463E-2</c:v>
                </c:pt>
                <c:pt idx="10">
                  <c:v>-2.2512499999720603E-2</c:v>
                </c:pt>
                <c:pt idx="11">
                  <c:v>2.0552499991026707E-3</c:v>
                </c:pt>
                <c:pt idx="12">
                  <c:v>-1.8563999998150393E-2</c:v>
                </c:pt>
                <c:pt idx="13">
                  <c:v>2.6003749997471459E-2</c:v>
                </c:pt>
                <c:pt idx="14">
                  <c:v>-1.4992999997048173E-2</c:v>
                </c:pt>
                <c:pt idx="15">
                  <c:v>-1.7750999999407213E-2</c:v>
                </c:pt>
                <c:pt idx="16">
                  <c:v>-2.0608999999240041E-2</c:v>
                </c:pt>
                <c:pt idx="17">
                  <c:v>1.8149249997804873E-2</c:v>
                </c:pt>
                <c:pt idx="18">
                  <c:v>-2.5406999993720092E-2</c:v>
                </c:pt>
                <c:pt idx="19">
                  <c:v>2.9977250000229105E-2</c:v>
                </c:pt>
                <c:pt idx="20">
                  <c:v>2.9412750009214506E-2</c:v>
                </c:pt>
                <c:pt idx="21">
                  <c:v>-2.0342000003438443E-2</c:v>
                </c:pt>
                <c:pt idx="22">
                  <c:v>3.4225750001496635E-2</c:v>
                </c:pt>
                <c:pt idx="23">
                  <c:v>3.0071250002947636E-2</c:v>
                </c:pt>
                <c:pt idx="24">
                  <c:v>-3.8236499996855855E-2</c:v>
                </c:pt>
                <c:pt idx="25">
                  <c:v>-4.2984499996236991E-2</c:v>
                </c:pt>
                <c:pt idx="26">
                  <c:v>3.1583249998220708E-2</c:v>
                </c:pt>
                <c:pt idx="27">
                  <c:v>-2.5578000000678003E-2</c:v>
                </c:pt>
                <c:pt idx="28">
                  <c:v>4.8989750001055654E-2</c:v>
                </c:pt>
                <c:pt idx="29">
                  <c:v>-2.4388499994529411E-2</c:v>
                </c:pt>
                <c:pt idx="30">
                  <c:v>5.0179249999928288E-2</c:v>
                </c:pt>
                <c:pt idx="31">
                  <c:v>-2.4762499997450504E-2</c:v>
                </c:pt>
                <c:pt idx="32">
                  <c:v>4.480524999962654E-2</c:v>
                </c:pt>
                <c:pt idx="34">
                  <c:v>-4.7895499999867752E-2</c:v>
                </c:pt>
                <c:pt idx="35">
                  <c:v>8.6672249999537598E-2</c:v>
                </c:pt>
                <c:pt idx="36">
                  <c:v>-4.875999999785563E-2</c:v>
                </c:pt>
                <c:pt idx="37">
                  <c:v>-5.3082500002346933E-2</c:v>
                </c:pt>
                <c:pt idx="38">
                  <c:v>7.1485250002297107E-2</c:v>
                </c:pt>
                <c:pt idx="39">
                  <c:v>-2.3995999996259343E-2</c:v>
                </c:pt>
                <c:pt idx="40">
                  <c:v>9.0571750006347429E-2</c:v>
                </c:pt>
                <c:pt idx="51">
                  <c:v>6.3665250003396068E-2</c:v>
                </c:pt>
                <c:pt idx="52">
                  <c:v>2.2417000000132248E-2</c:v>
                </c:pt>
                <c:pt idx="58">
                  <c:v>2.1416750001662876E-2</c:v>
                </c:pt>
                <c:pt idx="60">
                  <c:v>2.4658750000526197E-2</c:v>
                </c:pt>
                <c:pt idx="61">
                  <c:v>0.11815900000510737</c:v>
                </c:pt>
                <c:pt idx="62">
                  <c:v>0.11810100000002421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DB-4477-8434-050369AEA3A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B-4477-8434-050369AEA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B-4477-8434-050369AEA3A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3">
                    <c:v>0</c:v>
                  </c:pt>
                  <c:pt idx="13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7">
                    <c:v>0</c:v>
                  </c:pt>
                  <c:pt idx="59">
                    <c:v>5.0000000000000001E-4</c:v>
                  </c:pt>
                  <c:pt idx="63">
                    <c:v>3.0000000000000001E-3</c:v>
                  </c:pt>
                  <c:pt idx="64">
                    <c:v>5.0000000000000001E-3</c:v>
                  </c:pt>
                  <c:pt idx="66">
                    <c:v>4.0000000000000001E-3</c:v>
                  </c:pt>
                  <c:pt idx="67">
                    <c:v>1.1000000000000001E-3</c:v>
                  </c:pt>
                  <c:pt idx="68">
                    <c:v>6.0000000000000001E-3</c:v>
                  </c:pt>
                  <c:pt idx="69">
                    <c:v>3.0000000000000001E-3</c:v>
                  </c:pt>
                  <c:pt idx="7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46">
                  <c:v>4.7402250005688984E-2</c:v>
                </c:pt>
                <c:pt idx="48">
                  <c:v>-2.9235999994853046E-2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B-4477-8434-050369AEA3A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-103</c:v>
                </c:pt>
                <c:pt idx="1">
                  <c:v>-102.5</c:v>
                </c:pt>
                <c:pt idx="2">
                  <c:v>-85</c:v>
                </c:pt>
                <c:pt idx="3">
                  <c:v>0</c:v>
                </c:pt>
                <c:pt idx="4">
                  <c:v>31</c:v>
                </c:pt>
                <c:pt idx="5">
                  <c:v>71</c:v>
                </c:pt>
                <c:pt idx="6">
                  <c:v>71.5</c:v>
                </c:pt>
                <c:pt idx="7">
                  <c:v>80</c:v>
                </c:pt>
                <c:pt idx="8">
                  <c:v>102</c:v>
                </c:pt>
                <c:pt idx="9">
                  <c:v>210.5</c:v>
                </c:pt>
                <c:pt idx="10">
                  <c:v>225</c:v>
                </c:pt>
                <c:pt idx="11">
                  <c:v>225.5</c:v>
                </c:pt>
                <c:pt idx="12">
                  <c:v>232</c:v>
                </c:pt>
                <c:pt idx="13">
                  <c:v>232.5</c:v>
                </c:pt>
                <c:pt idx="14">
                  <c:v>234</c:v>
                </c:pt>
                <c:pt idx="15">
                  <c:v>238</c:v>
                </c:pt>
                <c:pt idx="16">
                  <c:v>242</c:v>
                </c:pt>
                <c:pt idx="17">
                  <c:v>253.5</c:v>
                </c:pt>
                <c:pt idx="18">
                  <c:v>366</c:v>
                </c:pt>
                <c:pt idx="19">
                  <c:v>389.5</c:v>
                </c:pt>
                <c:pt idx="20">
                  <c:v>390.5</c:v>
                </c:pt>
                <c:pt idx="21">
                  <c:v>396</c:v>
                </c:pt>
                <c:pt idx="22">
                  <c:v>396.5</c:v>
                </c:pt>
                <c:pt idx="23">
                  <c:v>417.5</c:v>
                </c:pt>
                <c:pt idx="24">
                  <c:v>537</c:v>
                </c:pt>
                <c:pt idx="25">
                  <c:v>561</c:v>
                </c:pt>
                <c:pt idx="26">
                  <c:v>561.5</c:v>
                </c:pt>
                <c:pt idx="27">
                  <c:v>564</c:v>
                </c:pt>
                <c:pt idx="28">
                  <c:v>564.5</c:v>
                </c:pt>
                <c:pt idx="29">
                  <c:v>713</c:v>
                </c:pt>
                <c:pt idx="30">
                  <c:v>713.5</c:v>
                </c:pt>
                <c:pt idx="31">
                  <c:v>725</c:v>
                </c:pt>
                <c:pt idx="32">
                  <c:v>725.5</c:v>
                </c:pt>
                <c:pt idx="33">
                  <c:v>867.5</c:v>
                </c:pt>
                <c:pt idx="34">
                  <c:v>879</c:v>
                </c:pt>
                <c:pt idx="35">
                  <c:v>879.5</c:v>
                </c:pt>
                <c:pt idx="36">
                  <c:v>880</c:v>
                </c:pt>
                <c:pt idx="37">
                  <c:v>885</c:v>
                </c:pt>
                <c:pt idx="38">
                  <c:v>885.5</c:v>
                </c:pt>
                <c:pt idx="39">
                  <c:v>1048</c:v>
                </c:pt>
                <c:pt idx="40">
                  <c:v>1048.5</c:v>
                </c:pt>
                <c:pt idx="41">
                  <c:v>1191.5</c:v>
                </c:pt>
                <c:pt idx="42">
                  <c:v>1206.5</c:v>
                </c:pt>
                <c:pt idx="43">
                  <c:v>1318.5</c:v>
                </c:pt>
                <c:pt idx="44">
                  <c:v>1840.5</c:v>
                </c:pt>
                <c:pt idx="45">
                  <c:v>1968.5</c:v>
                </c:pt>
                <c:pt idx="46">
                  <c:v>2139.5</c:v>
                </c:pt>
                <c:pt idx="47">
                  <c:v>2139.5</c:v>
                </c:pt>
                <c:pt idx="48">
                  <c:v>2168</c:v>
                </c:pt>
                <c:pt idx="49">
                  <c:v>2478.5</c:v>
                </c:pt>
                <c:pt idx="50">
                  <c:v>2483</c:v>
                </c:pt>
                <c:pt idx="51">
                  <c:v>2645.5</c:v>
                </c:pt>
                <c:pt idx="52">
                  <c:v>2654</c:v>
                </c:pt>
                <c:pt idx="53">
                  <c:v>2674</c:v>
                </c:pt>
                <c:pt idx="54">
                  <c:v>3140</c:v>
                </c:pt>
                <c:pt idx="55">
                  <c:v>3140</c:v>
                </c:pt>
                <c:pt idx="56">
                  <c:v>3144</c:v>
                </c:pt>
                <c:pt idx="57">
                  <c:v>3579</c:v>
                </c:pt>
                <c:pt idx="58">
                  <c:v>3638.5</c:v>
                </c:pt>
                <c:pt idx="59">
                  <c:v>3638.5</c:v>
                </c:pt>
                <c:pt idx="60">
                  <c:v>3642.5</c:v>
                </c:pt>
                <c:pt idx="61">
                  <c:v>3658</c:v>
                </c:pt>
                <c:pt idx="62">
                  <c:v>3662</c:v>
                </c:pt>
                <c:pt idx="63">
                  <c:v>3793.5</c:v>
                </c:pt>
                <c:pt idx="64">
                  <c:v>3953</c:v>
                </c:pt>
                <c:pt idx="65">
                  <c:v>3966</c:v>
                </c:pt>
                <c:pt idx="66">
                  <c:v>4264</c:v>
                </c:pt>
                <c:pt idx="67">
                  <c:v>4272.5</c:v>
                </c:pt>
                <c:pt idx="68">
                  <c:v>4304.5</c:v>
                </c:pt>
                <c:pt idx="69">
                  <c:v>4630</c:v>
                </c:pt>
                <c:pt idx="70">
                  <c:v>4746.5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-6.8328595730553447E-3</c:v>
                </c:pt>
                <c:pt idx="1">
                  <c:v>-6.8225693980593334E-3</c:v>
                </c:pt>
                <c:pt idx="2">
                  <c:v>-6.4624132731989472E-3</c:v>
                </c:pt>
                <c:pt idx="3">
                  <c:v>-4.7130835238770701E-3</c:v>
                </c:pt>
                <c:pt idx="4">
                  <c:v>-4.0750926741243854E-3</c:v>
                </c:pt>
                <c:pt idx="5">
                  <c:v>-3.2518786744435025E-3</c:v>
                </c:pt>
                <c:pt idx="6">
                  <c:v>-3.2415884994474913E-3</c:v>
                </c:pt>
                <c:pt idx="7">
                  <c:v>-3.0666555245153033E-3</c:v>
                </c:pt>
                <c:pt idx="8">
                  <c:v>-2.6138878246908179E-3</c:v>
                </c:pt>
                <c:pt idx="9">
                  <c:v>-3.809198505564217E-4</c:v>
                </c:pt>
                <c:pt idx="10">
                  <c:v>-8.2504775672101807E-5</c:v>
                </c:pt>
                <c:pt idx="11">
                  <c:v>-7.2214600676090597E-5</c:v>
                </c:pt>
                <c:pt idx="12">
                  <c:v>6.1557674272052533E-5</c:v>
                </c:pt>
                <c:pt idx="13">
                  <c:v>7.1847849268063743E-5</c:v>
                </c:pt>
                <c:pt idx="14">
                  <c:v>1.0271837425609737E-4</c:v>
                </c:pt>
                <c:pt idx="15">
                  <c:v>1.8503977422418532E-4</c:v>
                </c:pt>
                <c:pt idx="16">
                  <c:v>2.6736117419227327E-4</c:v>
                </c:pt>
                <c:pt idx="17">
                  <c:v>5.0403519910052763E-4</c:v>
                </c:pt>
                <c:pt idx="18">
                  <c:v>2.8193245732030118E-3</c:v>
                </c:pt>
                <c:pt idx="19">
                  <c:v>3.30296279801553E-3</c:v>
                </c:pt>
                <c:pt idx="20">
                  <c:v>3.3235431480075524E-3</c:v>
                </c:pt>
                <c:pt idx="21">
                  <c:v>3.4367350729636748E-3</c:v>
                </c:pt>
                <c:pt idx="22">
                  <c:v>3.4470252479596852E-3</c:v>
                </c:pt>
                <c:pt idx="23">
                  <c:v>3.8792125977921491E-3</c:v>
                </c:pt>
                <c:pt idx="24">
                  <c:v>6.3385644218387875E-3</c:v>
                </c:pt>
                <c:pt idx="25">
                  <c:v>6.8324928216473169E-3</c:v>
                </c:pt>
                <c:pt idx="26">
                  <c:v>6.842782996643329E-3</c:v>
                </c:pt>
                <c:pt idx="27">
                  <c:v>6.8942338716233842E-3</c:v>
                </c:pt>
                <c:pt idx="28">
                  <c:v>6.9045240466193945E-3</c:v>
                </c:pt>
                <c:pt idx="29">
                  <c:v>9.9607060204346745E-3</c:v>
                </c:pt>
                <c:pt idx="30">
                  <c:v>9.9709961954306849E-3</c:v>
                </c:pt>
                <c:pt idx="31">
                  <c:v>1.0207670220338938E-2</c:v>
                </c:pt>
                <c:pt idx="32">
                  <c:v>1.021796039533495E-2</c:v>
                </c:pt>
                <c:pt idx="33">
                  <c:v>1.3140370094202086E-2</c:v>
                </c:pt>
                <c:pt idx="34">
                  <c:v>1.3377044119110341E-2</c:v>
                </c:pt>
                <c:pt idx="35">
                  <c:v>1.3387334294106351E-2</c:v>
                </c:pt>
                <c:pt idx="36">
                  <c:v>1.3397624469102361E-2</c:v>
                </c:pt>
                <c:pt idx="37">
                  <c:v>1.3500526219062472E-2</c:v>
                </c:pt>
                <c:pt idx="38">
                  <c:v>1.3510816394058482E-2</c:v>
                </c:pt>
                <c:pt idx="39">
                  <c:v>1.6855123267762073E-2</c:v>
                </c:pt>
                <c:pt idx="40">
                  <c:v>1.6865413442758083E-2</c:v>
                </c:pt>
                <c:pt idx="41">
                  <c:v>1.9808403491617239E-2</c:v>
                </c:pt>
                <c:pt idx="42">
                  <c:v>2.011710874149757E-2</c:v>
                </c:pt>
                <c:pt idx="43">
                  <c:v>2.2422107940604043E-2</c:v>
                </c:pt>
                <c:pt idx="44">
                  <c:v>3.3165050636439569E-2</c:v>
                </c:pt>
                <c:pt idx="45">
                  <c:v>3.5799335435418397E-2</c:v>
                </c:pt>
                <c:pt idx="46">
                  <c:v>3.9318575284054177E-2</c:v>
                </c:pt>
                <c:pt idx="47">
                  <c:v>3.9318575284054177E-2</c:v>
                </c:pt>
                <c:pt idx="48">
                  <c:v>3.9905115258826798E-2</c:v>
                </c:pt>
                <c:pt idx="49">
                  <c:v>4.6295313931349655E-2</c:v>
                </c:pt>
                <c:pt idx="50">
                  <c:v>4.6387925506313765E-2</c:v>
                </c:pt>
                <c:pt idx="51">
                  <c:v>4.9732232380017352E-2</c:v>
                </c:pt>
                <c:pt idx="52">
                  <c:v>4.9907165354949531E-2</c:v>
                </c:pt>
                <c:pt idx="53">
                  <c:v>5.0318772354789973E-2</c:v>
                </c:pt>
                <c:pt idx="54">
                  <c:v>5.9909215451072265E-2</c:v>
                </c:pt>
                <c:pt idx="55">
                  <c:v>5.9909215451072265E-2</c:v>
                </c:pt>
                <c:pt idx="56">
                  <c:v>5.9991536851040347E-2</c:v>
                </c:pt>
                <c:pt idx="57">
                  <c:v>6.8943989097569949E-2</c:v>
                </c:pt>
                <c:pt idx="58">
                  <c:v>7.0168519922095274E-2</c:v>
                </c:pt>
                <c:pt idx="59">
                  <c:v>7.0168519922095274E-2</c:v>
                </c:pt>
                <c:pt idx="60">
                  <c:v>7.0250841322063357E-2</c:v>
                </c:pt>
                <c:pt idx="61">
                  <c:v>7.0569836746939701E-2</c:v>
                </c:pt>
                <c:pt idx="62">
                  <c:v>7.0652158146907784E-2</c:v>
                </c:pt>
                <c:pt idx="63">
                  <c:v>7.3358474170858695E-2</c:v>
                </c:pt>
                <c:pt idx="64">
                  <c:v>7.6641039994586213E-2</c:v>
                </c:pt>
                <c:pt idx="65">
                  <c:v>7.6908584544482503E-2</c:v>
                </c:pt>
                <c:pt idx="66">
                  <c:v>8.3041528842105083E-2</c:v>
                </c:pt>
                <c:pt idx="67">
                  <c:v>8.3216461817037277E-2</c:v>
                </c:pt>
                <c:pt idx="68">
                  <c:v>8.387503301678198E-2</c:v>
                </c:pt>
                <c:pt idx="69">
                  <c:v>9.0573936939185168E-2</c:v>
                </c:pt>
                <c:pt idx="70">
                  <c:v>9.2971547713255734E-2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B-4477-8434-050369AE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330488"/>
        <c:axId val="1"/>
      </c:scatterChart>
      <c:valAx>
        <c:axId val="81933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33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75228303073684"/>
          <c:y val="0.859375"/>
          <c:w val="0.9442159606082297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638175</xdr:colOff>
      <xdr:row>0</xdr:row>
      <xdr:rowOff>85725</xdr:rowOff>
    </xdr:from>
    <xdr:to>
      <xdr:col>28</xdr:col>
      <xdr:colOff>114300</xdr:colOff>
      <xdr:row>18</xdr:row>
      <xdr:rowOff>104775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970D586-1FCD-C084-0D2B-82E082958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9525</xdr:rowOff>
    </xdr:from>
    <xdr:to>
      <xdr:col>14</xdr:col>
      <xdr:colOff>95250</xdr:colOff>
      <xdr:row>18</xdr:row>
      <xdr:rowOff>38100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10840492-33E0-7286-6AE0-3B7BDCF5B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0</xdr:row>
      <xdr:rowOff>0</xdr:rowOff>
    </xdr:from>
    <xdr:to>
      <xdr:col>20</xdr:col>
      <xdr:colOff>419100</xdr:colOff>
      <xdr:row>18</xdr:row>
      <xdr:rowOff>38100</xdr:rowOff>
    </xdr:to>
    <xdr:graphicFrame macro="">
      <xdr:nvGraphicFramePr>
        <xdr:cNvPr id="50182" name="Chart 3">
          <a:extLst>
            <a:ext uri="{FF2B5EF4-FFF2-40B4-BE49-F238E27FC236}">
              <a16:creationId xmlns:a16="http://schemas.microsoft.com/office/drawing/2014/main" id="{F73BA05E-9B7B-C373-B7FC-1D77703FD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F1685C-3218-BB57-83E1-873AC9AA5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564" TargetMode="External"/><Relationship Id="rId18" Type="http://schemas.openxmlformats.org/officeDocument/2006/relationships/hyperlink" Target="http://www.konkoly.hu/cgi-bin/IBVS?3900" TargetMode="External"/><Relationship Id="rId26" Type="http://schemas.openxmlformats.org/officeDocument/2006/relationships/hyperlink" Target="http://www.konkoly.hu/cgi-bin/IBVS?5142" TargetMode="External"/><Relationship Id="rId39" Type="http://schemas.openxmlformats.org/officeDocument/2006/relationships/hyperlink" Target="http://www.bav-astro.de/sfs/BAVM_link.php?BAVMnr=131" TargetMode="External"/><Relationship Id="rId21" Type="http://schemas.openxmlformats.org/officeDocument/2006/relationships/hyperlink" Target="http://www.konkoly.hu/cgi-bin/IBVS?5142" TargetMode="External"/><Relationship Id="rId34" Type="http://schemas.openxmlformats.org/officeDocument/2006/relationships/hyperlink" Target="http://www.konkoly.hu/cgi-bin/IBVS?5142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4" TargetMode="External"/><Relationship Id="rId50" Type="http://schemas.openxmlformats.org/officeDocument/2006/relationships/hyperlink" Target="http://www.bav-astro.de/sfs/BAVM_link.php?BAVMnr=172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6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009" TargetMode="External"/><Relationship Id="rId11" Type="http://schemas.openxmlformats.org/officeDocument/2006/relationships/hyperlink" Target="http://www.konkoly.hu/cgi-bin/IBVS?931" TargetMode="External"/><Relationship Id="rId24" Type="http://schemas.openxmlformats.org/officeDocument/2006/relationships/hyperlink" Target="http://www.konkoly.hu/cgi-bin/IBVS?5142" TargetMode="External"/><Relationship Id="rId32" Type="http://schemas.openxmlformats.org/officeDocument/2006/relationships/hyperlink" Target="http://www.konkoly.hu/cgi-bin/IBVS?5142" TargetMode="External"/><Relationship Id="rId37" Type="http://schemas.openxmlformats.org/officeDocument/2006/relationships/hyperlink" Target="http://www.konkoly.hu/cgi-bin/IBVS?5745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www.bav-astro.de/sfs/BAVM_link.php?BAVMnr=143" TargetMode="External"/><Relationship Id="rId53" Type="http://schemas.openxmlformats.org/officeDocument/2006/relationships/hyperlink" Target="http://www.bav-astro.de/sfs/BAVM_link.php?BAVMnr=172" TargetMode="External"/><Relationship Id="rId58" Type="http://schemas.openxmlformats.org/officeDocument/2006/relationships/hyperlink" Target="http://www.konkoly.hu/cgi-bin/IBVS?5897" TargetMode="External"/><Relationship Id="rId66" Type="http://schemas.openxmlformats.org/officeDocument/2006/relationships/hyperlink" Target="http://www.bav-astro.de/sfs/BAVM_link.php?BAVMnr=212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08" TargetMode="External"/><Relationship Id="rId61" Type="http://schemas.openxmlformats.org/officeDocument/2006/relationships/hyperlink" Target="http://www.konkoly.hu/cgi-bin/IBVS?5835" TargetMode="External"/><Relationship Id="rId10" Type="http://schemas.openxmlformats.org/officeDocument/2006/relationships/hyperlink" Target="http://www.konkoly.hu/cgi-bin/IBVS?937" TargetMode="External"/><Relationship Id="rId19" Type="http://schemas.openxmlformats.org/officeDocument/2006/relationships/hyperlink" Target="http://www.konkoly.hu/cgi-bin/IBVS?5142" TargetMode="External"/><Relationship Id="rId31" Type="http://schemas.openxmlformats.org/officeDocument/2006/relationships/hyperlink" Target="http://www.konkoly.hu/cgi-bin/IBVS?5142" TargetMode="External"/><Relationship Id="rId44" Type="http://schemas.openxmlformats.org/officeDocument/2006/relationships/hyperlink" Target="http://www.konkoly.hu/cgi-bin/IBVS?5142" TargetMode="External"/><Relationship Id="rId52" Type="http://schemas.openxmlformats.org/officeDocument/2006/relationships/hyperlink" Target="http://www.konkoly.hu/cgi-bin/IBVS?5583" TargetMode="External"/><Relationship Id="rId60" Type="http://schemas.openxmlformats.org/officeDocument/2006/relationships/hyperlink" Target="http://www.konkoly.hu/cgi-bin/IBVS?5978" TargetMode="External"/><Relationship Id="rId65" Type="http://schemas.openxmlformats.org/officeDocument/2006/relationships/hyperlink" Target="http://www.konkoly.hu/cgi-bin/IBVS?5887" TargetMode="External"/><Relationship Id="rId73" Type="http://schemas.openxmlformats.org/officeDocument/2006/relationships/hyperlink" Target="http://www.konkoly.hu/cgi-bin/IBVS?6029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647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www.konkoly.hu/cgi-bin/IBVS?5142" TargetMode="External"/><Relationship Id="rId27" Type="http://schemas.openxmlformats.org/officeDocument/2006/relationships/hyperlink" Target="http://www.konkoly.hu/cgi-bin/IBVS?5142" TargetMode="External"/><Relationship Id="rId30" Type="http://schemas.openxmlformats.org/officeDocument/2006/relationships/hyperlink" Target="http://www.konkoly.hu/cgi-bin/IBVS?5142" TargetMode="External"/><Relationship Id="rId35" Type="http://schemas.openxmlformats.org/officeDocument/2006/relationships/hyperlink" Target="http://www.konkoly.hu/cgi-bin/IBVS?5142" TargetMode="External"/><Relationship Id="rId43" Type="http://schemas.openxmlformats.org/officeDocument/2006/relationships/hyperlink" Target="http://www.konkoly.hu/cgi-bin/IBVS?5142" TargetMode="External"/><Relationship Id="rId48" Type="http://schemas.openxmlformats.org/officeDocument/2006/relationships/hyperlink" Target="http://www.bav-astro.de/sfs/BAVM_link.php?BAVMnr=154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www.konkoly.hu/cgi-bin/IBVS?5887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647" TargetMode="External"/><Relationship Id="rId51" Type="http://schemas.openxmlformats.org/officeDocument/2006/relationships/hyperlink" Target="http://www.bav-astro.de/sfs/BAVM_link.php?BAVMnr=172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konkoly.hu/cgi-bin/IBVS?4263" TargetMode="External"/><Relationship Id="rId25" Type="http://schemas.openxmlformats.org/officeDocument/2006/relationships/hyperlink" Target="http://www.konkoly.hu/cgi-bin/IBVS?5142" TargetMode="External"/><Relationship Id="rId33" Type="http://schemas.openxmlformats.org/officeDocument/2006/relationships/hyperlink" Target="http://www.konkoly.hu/cgi-bin/IBVS?5142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43" TargetMode="External"/><Relationship Id="rId59" Type="http://schemas.openxmlformats.org/officeDocument/2006/relationships/hyperlink" Target="http://www.konkoly.hu/cgi-bin/IBVS?5897" TargetMode="External"/><Relationship Id="rId67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konkoly.hu/cgi-bin/IBVS?5142" TargetMode="External"/><Relationship Id="rId41" Type="http://schemas.openxmlformats.org/officeDocument/2006/relationships/hyperlink" Target="http://www.bav-astro.de/sfs/BAVM_link.php?BAVMnr=143" TargetMode="External"/><Relationship Id="rId54" Type="http://schemas.openxmlformats.org/officeDocument/2006/relationships/hyperlink" Target="http://www.konkoly.hu/cgi-bin/IBVS?5588" TargetMode="External"/><Relationship Id="rId62" Type="http://schemas.openxmlformats.org/officeDocument/2006/relationships/hyperlink" Target="http://www.konkoly.hu/cgi-bin/IBVS?5978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5142" TargetMode="External"/><Relationship Id="rId28" Type="http://schemas.openxmlformats.org/officeDocument/2006/relationships/hyperlink" Target="http://www.konkoly.hu/cgi-bin/IBVS?5142" TargetMode="External"/><Relationship Id="rId36" Type="http://schemas.openxmlformats.org/officeDocument/2006/relationships/hyperlink" Target="http://www.konkoly.hu/cgi-bin/IBVS?5142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49"/>
  <sheetViews>
    <sheetView tabSelected="1" workbookViewId="0">
      <pane xSplit="14" ySplit="21" topLeftCell="O33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2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94</v>
      </c>
    </row>
    <row r="2" spans="1:6">
      <c r="A2" t="s">
        <v>27</v>
      </c>
      <c r="B2" s="22" t="s">
        <v>91</v>
      </c>
      <c r="D2" s="72" t="s">
        <v>1102</v>
      </c>
    </row>
    <row r="3" spans="1:6" ht="13.5" thickBot="1">
      <c r="C3" s="71" t="s">
        <v>1101</v>
      </c>
    </row>
    <row r="4" spans="1:6" ht="14.25" thickTop="1" thickBot="1">
      <c r="A4" s="8" t="s">
        <v>2</v>
      </c>
      <c r="C4" s="13">
        <v>40300.667999999998</v>
      </c>
      <c r="D4" s="4">
        <v>2.2508645</v>
      </c>
    </row>
    <row r="5" spans="1:6" ht="13.5" thickTop="1">
      <c r="A5" s="42" t="s">
        <v>101</v>
      </c>
      <c r="B5" s="23"/>
      <c r="C5" s="43">
        <v>-9.5</v>
      </c>
      <c r="D5" s="23" t="s">
        <v>102</v>
      </c>
    </row>
    <row r="6" spans="1:6">
      <c r="A6" s="8" t="s">
        <v>3</v>
      </c>
      <c r="C6" s="12">
        <v>109</v>
      </c>
    </row>
    <row r="7" spans="1:6">
      <c r="A7" t="s">
        <v>4</v>
      </c>
      <c r="C7" s="12">
        <f>+C4</f>
        <v>40300.667999999998</v>
      </c>
    </row>
    <row r="8" spans="1:6">
      <c r="A8" t="s">
        <v>5</v>
      </c>
      <c r="C8" s="70">
        <v>2.2508759999999999</v>
      </c>
    </row>
    <row r="9" spans="1:6">
      <c r="A9" s="38" t="s">
        <v>98</v>
      </c>
      <c r="B9" s="38"/>
      <c r="C9" s="69">
        <v>286</v>
      </c>
      <c r="D9" s="69">
        <v>315</v>
      </c>
    </row>
    <row r="10" spans="1:6" ht="13.5" thickBot="1">
      <c r="A10" s="23"/>
      <c r="B10" s="23"/>
      <c r="C10" s="7" t="s">
        <v>74</v>
      </c>
      <c r="D10" s="7" t="s">
        <v>75</v>
      </c>
    </row>
    <row r="11" spans="1:6">
      <c r="A11" s="23" t="s">
        <v>18</v>
      </c>
      <c r="B11" s="23"/>
      <c r="C11" s="40">
        <f ca="1">INTERCEPT(INDIRECT(C14):R$919,INDIRECT(C13):$F$919)</f>
        <v>0.44774066656658029</v>
      </c>
      <c r="D11" s="40">
        <f ca="1">INTERCEPT(INDIRECT(D14):S$919,INDIRECT(D13):$F$919)</f>
        <v>0.416345826695949</v>
      </c>
      <c r="E11" s="38" t="s">
        <v>103</v>
      </c>
      <c r="F11">
        <v>1</v>
      </c>
    </row>
    <row r="12" spans="1:6">
      <c r="A12" s="23" t="s">
        <v>19</v>
      </c>
      <c r="B12" s="23"/>
      <c r="C12" s="40">
        <f ca="1">SLOPE(INDIRECT(C14):R$919,INDIRECT(C13):$F$919)</f>
        <v>-6.0379483450249125E-5</v>
      </c>
      <c r="D12" s="40">
        <f ca="1">SLOPE(INDIRECT(D14):S$919,INDIRECT(D13):$F$919)</f>
        <v>-4.1014748291607074E-5</v>
      </c>
      <c r="E12" s="38" t="s">
        <v>104</v>
      </c>
      <c r="F12" s="45">
        <f ca="1">NOW()+15018.5+$C$5/24</f>
        <v>60174.820976273142</v>
      </c>
    </row>
    <row r="13" spans="1:6">
      <c r="A13" s="23"/>
      <c r="B13" s="23"/>
      <c r="C13" s="39" t="str">
        <f>"F"&amp;C9</f>
        <v>F286</v>
      </c>
      <c r="D13" s="39" t="str">
        <f>"F"&amp;D9</f>
        <v>F315</v>
      </c>
      <c r="E13" s="38" t="s">
        <v>105</v>
      </c>
      <c r="F13" s="45">
        <f ca="1">ROUND(2*(F12-$C$7)/$C$8,0)/2+F11</f>
        <v>8830.5</v>
      </c>
    </row>
    <row r="14" spans="1:6">
      <c r="A14" s="23" t="s">
        <v>26</v>
      </c>
      <c r="B14" s="23"/>
      <c r="C14" s="39" t="str">
        <f>"R"&amp;C9</f>
        <v>R286</v>
      </c>
      <c r="D14" s="39" t="str">
        <f>"S"&amp;D9</f>
        <v>S315</v>
      </c>
      <c r="E14" s="38" t="s">
        <v>106</v>
      </c>
      <c r="F14" s="41">
        <f ca="1">ROUND(2*(F12-$C$15)/$C$16,0)/2+F11</f>
        <v>197.5</v>
      </c>
    </row>
    <row r="15" spans="1:6">
      <c r="A15" s="24" t="s">
        <v>20</v>
      </c>
      <c r="B15" s="23"/>
      <c r="C15" s="25">
        <f ca="1">($C7+C11)+($C8+C12)*INT(MAX($F21:$F3517))</f>
        <v>59732.406992585937</v>
      </c>
      <c r="D15" s="25">
        <f ca="1">($C7+D11)+($C8+D12)*INT(MAX($F21:$F3517))</f>
        <v>59732.542773504698</v>
      </c>
      <c r="E15" s="38" t="s">
        <v>107</v>
      </c>
      <c r="F15" s="46">
        <f ca="1">+$C$15+$C$16*F14-15018.5-$C$5/24</f>
        <v>45158.838910971288</v>
      </c>
    </row>
    <row r="16" spans="1:6">
      <c r="A16" s="26" t="s">
        <v>6</v>
      </c>
      <c r="B16" s="23"/>
      <c r="C16" s="27">
        <f ca="1">+$C8+C12</f>
        <v>2.2508156205165495</v>
      </c>
      <c r="D16" s="40">
        <f ca="1">+$C8+D12</f>
        <v>2.2508349852517084</v>
      </c>
    </row>
    <row r="17" spans="1:19" ht="13.5" thickBot="1">
      <c r="A17" s="32" t="s">
        <v>93</v>
      </c>
      <c r="C17">
        <f>COUNT(C21:C2169)</f>
        <v>327</v>
      </c>
      <c r="D17" s="23"/>
    </row>
    <row r="18" spans="1:19" ht="14.25" thickTop="1" thickBot="1">
      <c r="A18" s="26" t="s">
        <v>92</v>
      </c>
      <c r="B18" s="23"/>
      <c r="C18" s="28">
        <f ca="1">+C15</f>
        <v>59732.406992585937</v>
      </c>
      <c r="D18" s="29">
        <f ca="1">+C16</f>
        <v>2.2508156205165495</v>
      </c>
      <c r="E18" s="44">
        <f>R19</f>
        <v>167</v>
      </c>
    </row>
    <row r="19" spans="1:19" ht="13.5" thickBot="1">
      <c r="A19" s="26" t="s">
        <v>78</v>
      </c>
      <c r="B19" s="23"/>
      <c r="C19" s="30">
        <f ca="1">D15</f>
        <v>59732.542773504698</v>
      </c>
      <c r="D19" s="31">
        <f ca="1">D16</f>
        <v>2.2508349852517084</v>
      </c>
      <c r="E19" s="44">
        <f>S19</f>
        <v>154</v>
      </c>
      <c r="R19">
        <f>COUNT(R21:R1144)</f>
        <v>167</v>
      </c>
      <c r="S19">
        <f>COUNT(S21:S1144)</f>
        <v>154</v>
      </c>
    </row>
    <row r="20" spans="1:19" ht="13.5" thickBot="1">
      <c r="A20" s="7" t="s">
        <v>8</v>
      </c>
      <c r="B20" s="7" t="s">
        <v>9</v>
      </c>
      <c r="C20" s="14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71</v>
      </c>
      <c r="J20" s="10" t="s">
        <v>72</v>
      </c>
      <c r="K20" s="10" t="s">
        <v>73</v>
      </c>
      <c r="L20" s="10" t="s">
        <v>28</v>
      </c>
      <c r="M20" s="10" t="s">
        <v>29</v>
      </c>
      <c r="N20" s="10" t="s">
        <v>30</v>
      </c>
      <c r="O20" s="10" t="s">
        <v>76</v>
      </c>
      <c r="P20" s="9" t="s">
        <v>77</v>
      </c>
      <c r="Q20" s="7" t="s">
        <v>17</v>
      </c>
      <c r="R20" s="7" t="s">
        <v>74</v>
      </c>
      <c r="S20" s="7" t="s">
        <v>75</v>
      </c>
    </row>
    <row r="21" spans="1:19">
      <c r="A21" s="66" t="s">
        <v>135</v>
      </c>
      <c r="B21" s="68" t="s">
        <v>70</v>
      </c>
      <c r="C21" s="67">
        <v>26265.411</v>
      </c>
      <c r="D21" s="36"/>
      <c r="E21" s="15">
        <f t="shared" ref="E21:E84" si="0">+(C21-C$7)/C$8</f>
        <v>-6235.4643258891201</v>
      </c>
      <c r="F21">
        <f t="shared" ref="F21:F84" si="1">ROUND(2*E21,0)/2</f>
        <v>-6235.5</v>
      </c>
      <c r="G21">
        <f t="shared" ref="G21:G84" si="2">+C21-(C$7+F21*C$8)</f>
        <v>8.0298000000766478E-2</v>
      </c>
      <c r="J21">
        <f t="shared" ref="J21:J52" si="3">+G21</f>
        <v>8.0298000000766478E-2</v>
      </c>
      <c r="Q21" s="2">
        <f t="shared" ref="Q21:Q84" si="4">+C21-15018.5</f>
        <v>11246.911</v>
      </c>
      <c r="S21">
        <f>G21</f>
        <v>8.0298000000766478E-2</v>
      </c>
    </row>
    <row r="22" spans="1:19">
      <c r="A22" s="66" t="s">
        <v>135</v>
      </c>
      <c r="B22" s="68" t="s">
        <v>70</v>
      </c>
      <c r="C22" s="67">
        <v>26562.513999999999</v>
      </c>
      <c r="D22" s="36"/>
      <c r="E22" s="15">
        <f t="shared" si="0"/>
        <v>-6103.4699379263893</v>
      </c>
      <c r="F22">
        <f t="shared" si="1"/>
        <v>-6103.5</v>
      </c>
      <c r="G22">
        <f t="shared" si="2"/>
        <v>6.7665999999007909E-2</v>
      </c>
      <c r="J22">
        <f t="shared" si="3"/>
        <v>6.7665999999007909E-2</v>
      </c>
      <c r="Q22" s="2">
        <f t="shared" si="4"/>
        <v>11544.013999999999</v>
      </c>
      <c r="S22">
        <f>G22</f>
        <v>6.7665999999007909E-2</v>
      </c>
    </row>
    <row r="23" spans="1:19">
      <c r="A23" s="66" t="s">
        <v>135</v>
      </c>
      <c r="B23" s="68" t="s">
        <v>70</v>
      </c>
      <c r="C23" s="67">
        <v>26632.31</v>
      </c>
      <c r="D23" s="36"/>
      <c r="E23" s="15">
        <f t="shared" si="0"/>
        <v>-6072.4615660747186</v>
      </c>
      <c r="F23">
        <f t="shared" si="1"/>
        <v>-6072.5</v>
      </c>
      <c r="G23">
        <f t="shared" si="2"/>
        <v>8.6510000004636822E-2</v>
      </c>
      <c r="J23">
        <f t="shared" si="3"/>
        <v>8.6510000004636822E-2</v>
      </c>
      <c r="Q23" s="2">
        <f t="shared" si="4"/>
        <v>11613.810000000001</v>
      </c>
      <c r="S23">
        <f>G23</f>
        <v>8.6510000004636822E-2</v>
      </c>
    </row>
    <row r="24" spans="1:19">
      <c r="A24" s="66" t="s">
        <v>135</v>
      </c>
      <c r="B24" s="68" t="s">
        <v>70</v>
      </c>
      <c r="C24" s="67">
        <v>26677.293000000001</v>
      </c>
      <c r="D24" s="36"/>
      <c r="E24" s="15">
        <f t="shared" si="0"/>
        <v>-6052.4769023260269</v>
      </c>
      <c r="F24">
        <f t="shared" si="1"/>
        <v>-6052.5</v>
      </c>
      <c r="G24">
        <f t="shared" si="2"/>
        <v>5.1990000003570458E-2</v>
      </c>
      <c r="J24">
        <f t="shared" si="3"/>
        <v>5.1990000003570458E-2</v>
      </c>
      <c r="Q24" s="2">
        <f t="shared" si="4"/>
        <v>11658.793000000001</v>
      </c>
      <c r="S24">
        <f>G24</f>
        <v>5.1990000003570458E-2</v>
      </c>
    </row>
    <row r="25" spans="1:19">
      <c r="A25" s="66" t="s">
        <v>135</v>
      </c>
      <c r="B25" s="68" t="s">
        <v>79</v>
      </c>
      <c r="C25" s="67">
        <v>26840.538</v>
      </c>
      <c r="D25" s="36"/>
      <c r="E25" s="15">
        <f t="shared" si="0"/>
        <v>-5979.9518054304181</v>
      </c>
      <c r="F25">
        <f t="shared" si="1"/>
        <v>-5980</v>
      </c>
      <c r="G25">
        <f t="shared" si="2"/>
        <v>0.10848000000260072</v>
      </c>
      <c r="J25">
        <f t="shared" si="3"/>
        <v>0.10848000000260072</v>
      </c>
      <c r="Q25" s="2">
        <f t="shared" si="4"/>
        <v>11822.038</v>
      </c>
      <c r="R25">
        <f>G25</f>
        <v>0.10848000000260072</v>
      </c>
    </row>
    <row r="26" spans="1:19">
      <c r="A26" s="66" t="s">
        <v>135</v>
      </c>
      <c r="B26" s="68" t="s">
        <v>79</v>
      </c>
      <c r="C26" s="67">
        <v>26894.539000000001</v>
      </c>
      <c r="D26" s="36"/>
      <c r="E26" s="15">
        <f t="shared" si="0"/>
        <v>-5955.9607015224283</v>
      </c>
      <c r="F26">
        <f t="shared" si="1"/>
        <v>-5956</v>
      </c>
      <c r="G26">
        <f t="shared" si="2"/>
        <v>8.845600000131526E-2</v>
      </c>
      <c r="J26">
        <f t="shared" si="3"/>
        <v>8.845600000131526E-2</v>
      </c>
      <c r="Q26" s="2">
        <f t="shared" si="4"/>
        <v>11876.039000000001</v>
      </c>
      <c r="R26">
        <f>G26</f>
        <v>8.845600000131526E-2</v>
      </c>
    </row>
    <row r="27" spans="1:19">
      <c r="A27" s="66" t="s">
        <v>135</v>
      </c>
      <c r="B27" s="68" t="s">
        <v>79</v>
      </c>
      <c r="C27" s="67">
        <v>26928.363000000001</v>
      </c>
      <c r="D27" s="36"/>
      <c r="E27" s="15">
        <f t="shared" si="0"/>
        <v>-5940.9336631604747</v>
      </c>
      <c r="F27">
        <f t="shared" si="1"/>
        <v>-5941</v>
      </c>
      <c r="G27">
        <f t="shared" si="2"/>
        <v>0.14931600000272738</v>
      </c>
      <c r="J27">
        <f t="shared" si="3"/>
        <v>0.14931600000272738</v>
      </c>
      <c r="Q27" s="2">
        <f t="shared" si="4"/>
        <v>11909.863000000001</v>
      </c>
      <c r="R27">
        <f>G27</f>
        <v>0.14931600000272738</v>
      </c>
    </row>
    <row r="28" spans="1:19">
      <c r="A28" s="66" t="s">
        <v>135</v>
      </c>
      <c r="B28" s="68" t="s">
        <v>70</v>
      </c>
      <c r="C28" s="67">
        <v>26956.407999999999</v>
      </c>
      <c r="D28" s="36"/>
      <c r="E28" s="15">
        <f t="shared" si="0"/>
        <v>-5928.4740696511044</v>
      </c>
      <c r="F28">
        <f t="shared" si="1"/>
        <v>-5928.5</v>
      </c>
      <c r="G28">
        <f t="shared" si="2"/>
        <v>5.8366000001115026E-2</v>
      </c>
      <c r="J28">
        <f t="shared" si="3"/>
        <v>5.8366000001115026E-2</v>
      </c>
      <c r="Q28" s="2">
        <f t="shared" si="4"/>
        <v>11937.907999999999</v>
      </c>
      <c r="S28">
        <f>G28</f>
        <v>5.8366000001115026E-2</v>
      </c>
    </row>
    <row r="29" spans="1:19">
      <c r="A29" s="66" t="s">
        <v>135</v>
      </c>
      <c r="B29" s="68" t="s">
        <v>79</v>
      </c>
      <c r="C29" s="67">
        <v>26957.421999999999</v>
      </c>
      <c r="D29" s="36"/>
      <c r="E29" s="15">
        <f t="shared" si="0"/>
        <v>-5928.023578375708</v>
      </c>
      <c r="F29">
        <f t="shared" si="1"/>
        <v>-5928</v>
      </c>
      <c r="G29">
        <f t="shared" si="2"/>
        <v>-5.3072000002430286E-2</v>
      </c>
      <c r="J29">
        <f t="shared" si="3"/>
        <v>-5.3072000002430286E-2</v>
      </c>
      <c r="Q29" s="2">
        <f t="shared" si="4"/>
        <v>11938.921999999999</v>
      </c>
      <c r="R29">
        <f>G29</f>
        <v>-5.3072000002430286E-2</v>
      </c>
    </row>
    <row r="30" spans="1:19">
      <c r="A30" s="66" t="s">
        <v>135</v>
      </c>
      <c r="B30" s="68" t="s">
        <v>79</v>
      </c>
      <c r="C30" s="67">
        <v>27000.241999999998</v>
      </c>
      <c r="D30" s="36"/>
      <c r="E30" s="15">
        <f t="shared" si="0"/>
        <v>-5908.9998738269014</v>
      </c>
      <c r="F30">
        <f t="shared" si="1"/>
        <v>-5909</v>
      </c>
      <c r="G30">
        <f t="shared" si="2"/>
        <v>2.8400000155670568E-4</v>
      </c>
      <c r="J30">
        <f t="shared" si="3"/>
        <v>2.8400000155670568E-4</v>
      </c>
      <c r="Q30" s="2">
        <f t="shared" si="4"/>
        <v>11981.741999999998</v>
      </c>
      <c r="R30">
        <f>G30</f>
        <v>2.8400000155670568E-4</v>
      </c>
    </row>
    <row r="31" spans="1:19">
      <c r="A31" s="66" t="s">
        <v>135</v>
      </c>
      <c r="B31" s="68" t="s">
        <v>70</v>
      </c>
      <c r="C31" s="67">
        <v>27332.341</v>
      </c>
      <c r="D31" s="36"/>
      <c r="E31" s="15">
        <f t="shared" si="0"/>
        <v>-5761.4577613338088</v>
      </c>
      <c r="F31">
        <f t="shared" si="1"/>
        <v>-5761.5</v>
      </c>
      <c r="G31">
        <f t="shared" si="2"/>
        <v>9.5074000004387926E-2</v>
      </c>
      <c r="J31">
        <f t="shared" si="3"/>
        <v>9.5074000004387926E-2</v>
      </c>
      <c r="Q31" s="2">
        <f t="shared" si="4"/>
        <v>12313.841</v>
      </c>
      <c r="S31">
        <f>G31</f>
        <v>9.5074000004387926E-2</v>
      </c>
    </row>
    <row r="32" spans="1:19">
      <c r="A32" s="66" t="s">
        <v>135</v>
      </c>
      <c r="B32" s="68" t="s">
        <v>70</v>
      </c>
      <c r="C32" s="67">
        <v>27359.330999999998</v>
      </c>
      <c r="D32" s="36"/>
      <c r="E32" s="15">
        <f t="shared" si="0"/>
        <v>-5749.4668742303002</v>
      </c>
      <c r="F32">
        <f t="shared" si="1"/>
        <v>-5749.5</v>
      </c>
      <c r="G32">
        <f t="shared" si="2"/>
        <v>7.4562000001606066E-2</v>
      </c>
      <c r="J32">
        <f t="shared" si="3"/>
        <v>7.4562000001606066E-2</v>
      </c>
      <c r="Q32" s="2">
        <f t="shared" si="4"/>
        <v>12340.830999999998</v>
      </c>
      <c r="S32">
        <f>G32</f>
        <v>7.4562000001606066E-2</v>
      </c>
    </row>
    <row r="33" spans="1:19">
      <c r="A33" s="66" t="s">
        <v>135</v>
      </c>
      <c r="B33" s="68" t="s">
        <v>79</v>
      </c>
      <c r="C33" s="67">
        <v>27682.337</v>
      </c>
      <c r="D33" s="36"/>
      <c r="E33" s="15">
        <f t="shared" si="0"/>
        <v>-5605.9645222571116</v>
      </c>
      <c r="F33">
        <f t="shared" si="1"/>
        <v>-5606</v>
      </c>
      <c r="G33">
        <f t="shared" si="2"/>
        <v>7.9856000000290805E-2</v>
      </c>
      <c r="J33">
        <f t="shared" si="3"/>
        <v>7.9856000000290805E-2</v>
      </c>
      <c r="Q33" s="2">
        <f t="shared" si="4"/>
        <v>12663.837</v>
      </c>
      <c r="R33">
        <f>G33</f>
        <v>7.9856000000290805E-2</v>
      </c>
    </row>
    <row r="34" spans="1:19">
      <c r="A34" s="66" t="s">
        <v>135</v>
      </c>
      <c r="B34" s="68" t="s">
        <v>79</v>
      </c>
      <c r="C34" s="67">
        <v>28121.245999999999</v>
      </c>
      <c r="D34" s="36"/>
      <c r="E34" s="15">
        <f t="shared" si="0"/>
        <v>-5410.969773545944</v>
      </c>
      <c r="F34">
        <f t="shared" si="1"/>
        <v>-5411</v>
      </c>
      <c r="G34">
        <f t="shared" si="2"/>
        <v>6.8036000000574859E-2</v>
      </c>
      <c r="J34">
        <f t="shared" si="3"/>
        <v>6.8036000000574859E-2</v>
      </c>
      <c r="Q34" s="2">
        <f t="shared" si="4"/>
        <v>13102.745999999999</v>
      </c>
      <c r="R34">
        <f>G34</f>
        <v>6.8036000000574859E-2</v>
      </c>
    </row>
    <row r="35" spans="1:19">
      <c r="A35" s="66" t="s">
        <v>135</v>
      </c>
      <c r="B35" s="68" t="s">
        <v>79</v>
      </c>
      <c r="C35" s="67">
        <v>28373.441999999999</v>
      </c>
      <c r="D35" s="36"/>
      <c r="E35" s="15">
        <f t="shared" si="0"/>
        <v>-5298.9262846998236</v>
      </c>
      <c r="F35">
        <f t="shared" si="1"/>
        <v>-5299</v>
      </c>
      <c r="G35">
        <f t="shared" si="2"/>
        <v>0.16592400000081398</v>
      </c>
      <c r="J35">
        <f t="shared" si="3"/>
        <v>0.16592400000081398</v>
      </c>
      <c r="Q35" s="2">
        <f t="shared" si="4"/>
        <v>13354.941999999999</v>
      </c>
      <c r="R35">
        <f>G35</f>
        <v>0.16592400000081398</v>
      </c>
    </row>
    <row r="36" spans="1:19">
      <c r="A36" s="66" t="s">
        <v>135</v>
      </c>
      <c r="B36" s="68" t="s">
        <v>79</v>
      </c>
      <c r="C36" s="67">
        <v>28391.454000000002</v>
      </c>
      <c r="D36" s="36"/>
      <c r="E36" s="15">
        <f t="shared" si="0"/>
        <v>-5290.9240668966204</v>
      </c>
      <c r="F36">
        <f t="shared" si="1"/>
        <v>-5291</v>
      </c>
      <c r="G36">
        <f t="shared" si="2"/>
        <v>0.1709160000027623</v>
      </c>
      <c r="J36">
        <f t="shared" si="3"/>
        <v>0.1709160000027623</v>
      </c>
      <c r="Q36" s="2">
        <f t="shared" si="4"/>
        <v>13372.954000000002</v>
      </c>
      <c r="R36">
        <f>G36</f>
        <v>0.1709160000027623</v>
      </c>
    </row>
    <row r="37" spans="1:19">
      <c r="A37" s="66" t="s">
        <v>135</v>
      </c>
      <c r="B37" s="68" t="s">
        <v>70</v>
      </c>
      <c r="C37" s="67">
        <v>28635.603999999999</v>
      </c>
      <c r="D37" s="36"/>
      <c r="E37" s="15">
        <f t="shared" si="0"/>
        <v>-5182.4551863363413</v>
      </c>
      <c r="F37">
        <f t="shared" si="1"/>
        <v>-5182.5</v>
      </c>
      <c r="G37">
        <f t="shared" si="2"/>
        <v>0.10087000000203261</v>
      </c>
      <c r="J37">
        <f t="shared" si="3"/>
        <v>0.10087000000203261</v>
      </c>
      <c r="Q37" s="2">
        <f t="shared" si="4"/>
        <v>13617.103999999999</v>
      </c>
      <c r="S37">
        <f>G37</f>
        <v>0.10087000000203261</v>
      </c>
    </row>
    <row r="38" spans="1:19">
      <c r="A38" s="66" t="s">
        <v>187</v>
      </c>
      <c r="B38" s="68" t="s">
        <v>70</v>
      </c>
      <c r="C38" s="67">
        <v>28759.43</v>
      </c>
      <c r="D38" s="36"/>
      <c r="E38" s="15">
        <f t="shared" si="0"/>
        <v>-5127.4428267039139</v>
      </c>
      <c r="F38">
        <f t="shared" si="1"/>
        <v>-5127.5</v>
      </c>
      <c r="G38">
        <f t="shared" si="2"/>
        <v>0.12869000000137021</v>
      </c>
      <c r="J38">
        <f t="shared" si="3"/>
        <v>0.12869000000137021</v>
      </c>
      <c r="Q38" s="2">
        <f t="shared" si="4"/>
        <v>13740.93</v>
      </c>
      <c r="S38">
        <f>G38</f>
        <v>0.12869000000137021</v>
      </c>
    </row>
    <row r="39" spans="1:19">
      <c r="A39" s="66" t="s">
        <v>135</v>
      </c>
      <c r="B39" s="68" t="s">
        <v>70</v>
      </c>
      <c r="C39" s="67">
        <v>28984.612000000001</v>
      </c>
      <c r="D39" s="36"/>
      <c r="E39" s="15">
        <f t="shared" si="0"/>
        <v>-5027.4008874766969</v>
      </c>
      <c r="F39">
        <f t="shared" si="1"/>
        <v>-5027.5</v>
      </c>
      <c r="G39">
        <f t="shared" si="2"/>
        <v>0.22309000000313972</v>
      </c>
      <c r="J39">
        <f t="shared" si="3"/>
        <v>0.22309000000313972</v>
      </c>
      <c r="Q39" s="2">
        <f t="shared" si="4"/>
        <v>13966.112000000001</v>
      </c>
      <c r="S39">
        <f>G39</f>
        <v>0.22309000000313972</v>
      </c>
    </row>
    <row r="40" spans="1:19">
      <c r="A40" s="66" t="s">
        <v>135</v>
      </c>
      <c r="B40" s="68" t="s">
        <v>70</v>
      </c>
      <c r="C40" s="67">
        <v>29162.366999999998</v>
      </c>
      <c r="D40" s="36"/>
      <c r="E40" s="15">
        <f t="shared" si="0"/>
        <v>-4948.4294114824625</v>
      </c>
      <c r="F40">
        <f t="shared" si="1"/>
        <v>-4948.5</v>
      </c>
      <c r="G40">
        <f t="shared" si="2"/>
        <v>0.15888599999743747</v>
      </c>
      <c r="J40">
        <f t="shared" si="3"/>
        <v>0.15888599999743747</v>
      </c>
      <c r="Q40" s="2">
        <f t="shared" si="4"/>
        <v>14143.866999999998</v>
      </c>
      <c r="S40">
        <f>G40</f>
        <v>0.15888599999743747</v>
      </c>
    </row>
    <row r="41" spans="1:19">
      <c r="A41" s="66" t="s">
        <v>135</v>
      </c>
      <c r="B41" s="68" t="s">
        <v>70</v>
      </c>
      <c r="C41" s="67">
        <v>29250.236000000001</v>
      </c>
      <c r="D41" s="36"/>
      <c r="E41" s="15">
        <f t="shared" si="0"/>
        <v>-4909.3917212676297</v>
      </c>
      <c r="F41">
        <f t="shared" si="1"/>
        <v>-4909.5</v>
      </c>
      <c r="G41">
        <f t="shared" si="2"/>
        <v>0.24372200000289013</v>
      </c>
      <c r="J41">
        <f t="shared" si="3"/>
        <v>0.24372200000289013</v>
      </c>
      <c r="Q41" s="2">
        <f t="shared" si="4"/>
        <v>14231.736000000001</v>
      </c>
      <c r="S41">
        <f>G41</f>
        <v>0.24372200000289013</v>
      </c>
    </row>
    <row r="42" spans="1:19">
      <c r="A42" s="66" t="s">
        <v>135</v>
      </c>
      <c r="B42" s="68" t="s">
        <v>79</v>
      </c>
      <c r="C42" s="67">
        <v>29575.371999999999</v>
      </c>
      <c r="D42" s="36"/>
      <c r="E42" s="15">
        <f t="shared" si="0"/>
        <v>-4764.9430710532251</v>
      </c>
      <c r="F42">
        <f t="shared" si="1"/>
        <v>-4765</v>
      </c>
      <c r="G42">
        <f t="shared" si="2"/>
        <v>0.12814000000071246</v>
      </c>
      <c r="J42">
        <f t="shared" si="3"/>
        <v>0.12814000000071246</v>
      </c>
      <c r="Q42" s="2">
        <f t="shared" si="4"/>
        <v>14556.871999999999</v>
      </c>
      <c r="R42">
        <f>G42</f>
        <v>0.12814000000071246</v>
      </c>
    </row>
    <row r="43" spans="1:19">
      <c r="A43" s="66" t="s">
        <v>204</v>
      </c>
      <c r="B43" s="68" t="s">
        <v>79</v>
      </c>
      <c r="C43" s="67">
        <v>30651.25</v>
      </c>
      <c r="D43" s="36"/>
      <c r="E43" s="15">
        <f t="shared" si="0"/>
        <v>-4286.9611653418488</v>
      </c>
      <c r="F43">
        <f t="shared" si="1"/>
        <v>-4287</v>
      </c>
      <c r="G43">
        <f t="shared" si="2"/>
        <v>8.7412000000767875E-2</v>
      </c>
      <c r="J43">
        <f t="shared" si="3"/>
        <v>8.7412000000767875E-2</v>
      </c>
      <c r="Q43" s="2">
        <f t="shared" si="4"/>
        <v>15632.75</v>
      </c>
      <c r="R43">
        <f>G43</f>
        <v>8.7412000000767875E-2</v>
      </c>
    </row>
    <row r="44" spans="1:19">
      <c r="A44" s="66" t="s">
        <v>209</v>
      </c>
      <c r="B44" s="68" t="s">
        <v>70</v>
      </c>
      <c r="C44" s="67">
        <v>30654.732</v>
      </c>
      <c r="D44" s="36"/>
      <c r="E44" s="15">
        <f t="shared" si="0"/>
        <v>-4285.4142120667684</v>
      </c>
      <c r="F44">
        <f t="shared" si="1"/>
        <v>-4285.5</v>
      </c>
      <c r="G44">
        <f t="shared" si="2"/>
        <v>0.1930979999997362</v>
      </c>
      <c r="J44">
        <f t="shared" si="3"/>
        <v>0.1930979999997362</v>
      </c>
      <c r="Q44" s="2">
        <f t="shared" si="4"/>
        <v>15636.232</v>
      </c>
      <c r="S44">
        <f>G44</f>
        <v>0.1930979999997362</v>
      </c>
    </row>
    <row r="45" spans="1:19">
      <c r="A45" s="66" t="s">
        <v>209</v>
      </c>
      <c r="B45" s="68" t="s">
        <v>79</v>
      </c>
      <c r="C45" s="67">
        <v>30655.744999999999</v>
      </c>
      <c r="D45" s="36"/>
      <c r="E45" s="15">
        <f t="shared" si="0"/>
        <v>-4284.9641650628464</v>
      </c>
      <c r="F45">
        <f t="shared" si="1"/>
        <v>-4285</v>
      </c>
      <c r="G45">
        <f t="shared" si="2"/>
        <v>8.0660000003263121E-2</v>
      </c>
      <c r="J45">
        <f t="shared" si="3"/>
        <v>8.0660000003263121E-2</v>
      </c>
      <c r="Q45" s="2">
        <f t="shared" si="4"/>
        <v>15637.244999999999</v>
      </c>
      <c r="R45">
        <f>G45</f>
        <v>8.0660000003263121E-2</v>
      </c>
    </row>
    <row r="46" spans="1:19">
      <c r="A46" s="66" t="s">
        <v>187</v>
      </c>
      <c r="B46" s="68" t="s">
        <v>70</v>
      </c>
      <c r="C46" s="67">
        <v>30668.177</v>
      </c>
      <c r="D46" s="36"/>
      <c r="E46" s="15">
        <f t="shared" si="0"/>
        <v>-4279.4409820887504</v>
      </c>
      <c r="F46">
        <f t="shared" si="1"/>
        <v>-4279.5</v>
      </c>
      <c r="G46">
        <f t="shared" si="2"/>
        <v>0.13284200000271085</v>
      </c>
      <c r="J46">
        <f t="shared" si="3"/>
        <v>0.13284200000271085</v>
      </c>
      <c r="Q46" s="2">
        <f t="shared" si="4"/>
        <v>15649.677</v>
      </c>
      <c r="S46">
        <f>G46</f>
        <v>0.13284200000271085</v>
      </c>
    </row>
    <row r="47" spans="1:19">
      <c r="A47" s="66" t="s">
        <v>204</v>
      </c>
      <c r="B47" s="68" t="s">
        <v>79</v>
      </c>
      <c r="C47" s="67">
        <v>30885.27</v>
      </c>
      <c r="D47" s="36"/>
      <c r="E47" s="15">
        <f t="shared" si="0"/>
        <v>-4182.9927548207888</v>
      </c>
      <c r="F47">
        <f t="shared" si="1"/>
        <v>-4183</v>
      </c>
      <c r="G47">
        <f t="shared" si="2"/>
        <v>1.6308000002027256E-2</v>
      </c>
      <c r="J47">
        <f t="shared" si="3"/>
        <v>1.6308000002027256E-2</v>
      </c>
      <c r="Q47" s="2">
        <f t="shared" si="4"/>
        <v>15866.77</v>
      </c>
      <c r="R47">
        <f t="shared" ref="R47:R53" si="5">G47</f>
        <v>1.6308000002027256E-2</v>
      </c>
    </row>
    <row r="48" spans="1:19">
      <c r="A48" s="66" t="s">
        <v>204</v>
      </c>
      <c r="B48" s="68" t="s">
        <v>79</v>
      </c>
      <c r="C48" s="67">
        <v>30894.31</v>
      </c>
      <c r="D48" s="36"/>
      <c r="E48" s="15">
        <f t="shared" si="0"/>
        <v>-4178.9765406890456</v>
      </c>
      <c r="F48">
        <f t="shared" si="1"/>
        <v>-4179</v>
      </c>
      <c r="G48">
        <f t="shared" si="2"/>
        <v>5.2804000002652174E-2</v>
      </c>
      <c r="J48">
        <f t="shared" si="3"/>
        <v>5.2804000002652174E-2</v>
      </c>
      <c r="Q48" s="2">
        <f t="shared" si="4"/>
        <v>15875.810000000001</v>
      </c>
      <c r="R48">
        <f t="shared" si="5"/>
        <v>5.2804000002652174E-2</v>
      </c>
    </row>
    <row r="49" spans="1:19">
      <c r="A49" s="66" t="s">
        <v>187</v>
      </c>
      <c r="B49" s="68" t="s">
        <v>79</v>
      </c>
      <c r="C49" s="67">
        <v>30903.319</v>
      </c>
      <c r="D49" s="36"/>
      <c r="E49" s="15">
        <f t="shared" si="0"/>
        <v>-4174.9740989730217</v>
      </c>
      <c r="F49">
        <f t="shared" si="1"/>
        <v>-4175</v>
      </c>
      <c r="G49">
        <f t="shared" si="2"/>
        <v>5.8300000000599539E-2</v>
      </c>
      <c r="J49">
        <f t="shared" si="3"/>
        <v>5.8300000000599539E-2</v>
      </c>
      <c r="Q49" s="2">
        <f t="shared" si="4"/>
        <v>15884.819</v>
      </c>
      <c r="R49">
        <f t="shared" si="5"/>
        <v>5.8300000000599539E-2</v>
      </c>
    </row>
    <row r="50" spans="1:19">
      <c r="A50" s="66" t="s">
        <v>228</v>
      </c>
      <c r="B50" s="68" t="s">
        <v>79</v>
      </c>
      <c r="C50" s="67">
        <v>30903.322</v>
      </c>
      <c r="D50" s="36"/>
      <c r="E50" s="15">
        <f t="shared" si="0"/>
        <v>-4174.9727661585966</v>
      </c>
      <c r="F50">
        <f t="shared" si="1"/>
        <v>-4175</v>
      </c>
      <c r="G50">
        <f t="shared" si="2"/>
        <v>6.1300000001210719E-2</v>
      </c>
      <c r="J50">
        <f t="shared" si="3"/>
        <v>6.1300000001210719E-2</v>
      </c>
      <c r="Q50" s="2">
        <f t="shared" si="4"/>
        <v>15884.822</v>
      </c>
      <c r="R50">
        <f t="shared" si="5"/>
        <v>6.1300000001210719E-2</v>
      </c>
    </row>
    <row r="51" spans="1:19">
      <c r="A51" s="66" t="s">
        <v>209</v>
      </c>
      <c r="B51" s="68" t="s">
        <v>79</v>
      </c>
      <c r="C51" s="67">
        <v>30903.326000000001</v>
      </c>
      <c r="D51" s="36"/>
      <c r="E51" s="15">
        <f t="shared" si="0"/>
        <v>-4174.9709890726981</v>
      </c>
      <c r="F51">
        <f t="shared" si="1"/>
        <v>-4175</v>
      </c>
      <c r="G51">
        <f t="shared" si="2"/>
        <v>6.5300000002025627E-2</v>
      </c>
      <c r="J51">
        <f t="shared" si="3"/>
        <v>6.5300000002025627E-2</v>
      </c>
      <c r="Q51" s="2">
        <f t="shared" si="4"/>
        <v>15884.826000000001</v>
      </c>
      <c r="R51">
        <f t="shared" si="5"/>
        <v>6.5300000002025627E-2</v>
      </c>
    </row>
    <row r="52" spans="1:19">
      <c r="A52" s="66" t="s">
        <v>187</v>
      </c>
      <c r="B52" s="68" t="s">
        <v>79</v>
      </c>
      <c r="C52" s="67">
        <v>30903.341</v>
      </c>
      <c r="D52" s="36"/>
      <c r="E52" s="15">
        <f t="shared" si="0"/>
        <v>-4174.9643250005765</v>
      </c>
      <c r="F52">
        <f t="shared" si="1"/>
        <v>-4175</v>
      </c>
      <c r="G52">
        <f t="shared" si="2"/>
        <v>8.030000000144355E-2</v>
      </c>
      <c r="J52">
        <f t="shared" si="3"/>
        <v>8.030000000144355E-2</v>
      </c>
      <c r="Q52" s="2">
        <f t="shared" si="4"/>
        <v>15884.841</v>
      </c>
      <c r="R52">
        <f t="shared" si="5"/>
        <v>8.030000000144355E-2</v>
      </c>
    </row>
    <row r="53" spans="1:19">
      <c r="A53" s="66" t="s">
        <v>204</v>
      </c>
      <c r="B53" s="68" t="s">
        <v>79</v>
      </c>
      <c r="C53" s="67">
        <v>30903.39</v>
      </c>
      <c r="D53" s="36"/>
      <c r="E53" s="15">
        <f t="shared" si="0"/>
        <v>-4174.9425556983142</v>
      </c>
      <c r="F53">
        <f t="shared" si="1"/>
        <v>-4175</v>
      </c>
      <c r="G53">
        <f t="shared" si="2"/>
        <v>0.12930000000051223</v>
      </c>
      <c r="J53">
        <f t="shared" ref="J53:J84" si="6">+G53</f>
        <v>0.12930000000051223</v>
      </c>
      <c r="Q53" s="2">
        <f t="shared" si="4"/>
        <v>15884.89</v>
      </c>
      <c r="R53">
        <f t="shared" si="5"/>
        <v>0.12930000000051223</v>
      </c>
    </row>
    <row r="54" spans="1:19">
      <c r="A54" s="66" t="s">
        <v>228</v>
      </c>
      <c r="B54" s="68" t="s">
        <v>70</v>
      </c>
      <c r="C54" s="67">
        <v>30904.516</v>
      </c>
      <c r="D54" s="36"/>
      <c r="E54" s="15">
        <f t="shared" si="0"/>
        <v>-4174.4423060177451</v>
      </c>
      <c r="F54">
        <f t="shared" si="1"/>
        <v>-4174.5</v>
      </c>
      <c r="G54">
        <f t="shared" si="2"/>
        <v>0.12986200000159442</v>
      </c>
      <c r="J54">
        <f t="shared" si="6"/>
        <v>0.12986200000159442</v>
      </c>
      <c r="Q54" s="2">
        <f t="shared" si="4"/>
        <v>15886.016</v>
      </c>
      <c r="S54">
        <f>G54</f>
        <v>0.12986200000159442</v>
      </c>
    </row>
    <row r="55" spans="1:19">
      <c r="A55" s="66" t="s">
        <v>209</v>
      </c>
      <c r="B55" s="68" t="s">
        <v>70</v>
      </c>
      <c r="C55" s="67">
        <v>30904.58</v>
      </c>
      <c r="D55" s="36"/>
      <c r="E55" s="15">
        <f t="shared" si="0"/>
        <v>-4174.4138726433603</v>
      </c>
      <c r="F55">
        <f t="shared" si="1"/>
        <v>-4174.5</v>
      </c>
      <c r="G55">
        <f t="shared" si="2"/>
        <v>0.193862000003719</v>
      </c>
      <c r="J55">
        <f t="shared" si="6"/>
        <v>0.193862000003719</v>
      </c>
      <c r="Q55" s="2">
        <f t="shared" si="4"/>
        <v>15886.080000000002</v>
      </c>
      <c r="S55">
        <f>G55</f>
        <v>0.193862000003719</v>
      </c>
    </row>
    <row r="56" spans="1:19">
      <c r="A56" s="66" t="s">
        <v>204</v>
      </c>
      <c r="B56" s="68" t="s">
        <v>70</v>
      </c>
      <c r="C56" s="67">
        <v>30920.33</v>
      </c>
      <c r="D56" s="36"/>
      <c r="E56" s="15">
        <f t="shared" si="0"/>
        <v>-4167.416596916044</v>
      </c>
      <c r="F56">
        <f t="shared" si="1"/>
        <v>-4167.5</v>
      </c>
      <c r="G56">
        <f t="shared" si="2"/>
        <v>0.18773000000510365</v>
      </c>
      <c r="J56">
        <f t="shared" si="6"/>
        <v>0.18773000000510365</v>
      </c>
      <c r="Q56" s="2">
        <f t="shared" si="4"/>
        <v>15901.830000000002</v>
      </c>
      <c r="S56">
        <f>G56</f>
        <v>0.18773000000510365</v>
      </c>
    </row>
    <row r="57" spans="1:19">
      <c r="A57" s="66" t="s">
        <v>204</v>
      </c>
      <c r="B57" s="68" t="s">
        <v>70</v>
      </c>
      <c r="C57" s="67">
        <v>30938.37</v>
      </c>
      <c r="D57" s="36"/>
      <c r="E57" s="15">
        <f t="shared" si="0"/>
        <v>-4159.4019395115502</v>
      </c>
      <c r="F57">
        <f t="shared" si="1"/>
        <v>-4159.5</v>
      </c>
      <c r="G57">
        <f t="shared" si="2"/>
        <v>0.22072200000184239</v>
      </c>
      <c r="J57">
        <f t="shared" si="6"/>
        <v>0.22072200000184239</v>
      </c>
      <c r="Q57" s="2">
        <f t="shared" si="4"/>
        <v>15919.869999999999</v>
      </c>
      <c r="S57">
        <f>G57</f>
        <v>0.22072200000184239</v>
      </c>
    </row>
    <row r="58" spans="1:19">
      <c r="A58" s="66" t="s">
        <v>204</v>
      </c>
      <c r="B58" s="68" t="s">
        <v>79</v>
      </c>
      <c r="C58" s="67">
        <v>30946.12</v>
      </c>
      <c r="D58" s="36"/>
      <c r="E58" s="15">
        <f t="shared" si="0"/>
        <v>-4155.9588355822352</v>
      </c>
      <c r="F58">
        <f t="shared" si="1"/>
        <v>-4156</v>
      </c>
      <c r="G58">
        <f t="shared" si="2"/>
        <v>9.2656000000715721E-2</v>
      </c>
      <c r="J58">
        <f t="shared" si="6"/>
        <v>9.2656000000715721E-2</v>
      </c>
      <c r="Q58" s="2">
        <f t="shared" si="4"/>
        <v>15927.619999999999</v>
      </c>
      <c r="R58">
        <f>G58</f>
        <v>9.2656000000715721E-2</v>
      </c>
    </row>
    <row r="59" spans="1:19">
      <c r="A59" s="66" t="s">
        <v>209</v>
      </c>
      <c r="B59" s="68" t="s">
        <v>79</v>
      </c>
      <c r="C59" s="67">
        <v>30959.62</v>
      </c>
      <c r="D59" s="36"/>
      <c r="E59" s="15">
        <f t="shared" si="0"/>
        <v>-4149.9611706731066</v>
      </c>
      <c r="F59">
        <f t="shared" si="1"/>
        <v>-4150</v>
      </c>
      <c r="G59">
        <f t="shared" si="2"/>
        <v>8.7400000000343425E-2</v>
      </c>
      <c r="J59">
        <f t="shared" si="6"/>
        <v>8.7400000000343425E-2</v>
      </c>
      <c r="Q59" s="2">
        <f t="shared" si="4"/>
        <v>15941.119999999999</v>
      </c>
      <c r="R59">
        <f>G59</f>
        <v>8.7400000000343425E-2</v>
      </c>
    </row>
    <row r="60" spans="1:19">
      <c r="A60" s="66" t="s">
        <v>187</v>
      </c>
      <c r="B60" s="68" t="s">
        <v>79</v>
      </c>
      <c r="C60" s="67">
        <v>30984.33</v>
      </c>
      <c r="D60" s="36"/>
      <c r="E60" s="15">
        <f t="shared" si="0"/>
        <v>-4138.983222532026</v>
      </c>
      <c r="F60">
        <f t="shared" si="1"/>
        <v>-4139</v>
      </c>
      <c r="G60">
        <f t="shared" si="2"/>
        <v>3.7764000004244735E-2</v>
      </c>
      <c r="J60">
        <f t="shared" si="6"/>
        <v>3.7764000004244735E-2</v>
      </c>
      <c r="Q60" s="2">
        <f t="shared" si="4"/>
        <v>15965.830000000002</v>
      </c>
      <c r="R60">
        <f>G60</f>
        <v>3.7764000004244735E-2</v>
      </c>
    </row>
    <row r="61" spans="1:19">
      <c r="A61" s="66" t="s">
        <v>187</v>
      </c>
      <c r="B61" s="68" t="s">
        <v>79</v>
      </c>
      <c r="C61" s="67">
        <v>31054.136999999999</v>
      </c>
      <c r="D61" s="36"/>
      <c r="E61" s="15">
        <f t="shared" si="0"/>
        <v>-4107.969963694135</v>
      </c>
      <c r="F61">
        <f t="shared" si="1"/>
        <v>-4108</v>
      </c>
      <c r="G61">
        <f t="shared" si="2"/>
        <v>6.7608000001200708E-2</v>
      </c>
      <c r="J61">
        <f t="shared" si="6"/>
        <v>6.7608000001200708E-2</v>
      </c>
      <c r="Q61" s="2">
        <f t="shared" si="4"/>
        <v>16035.636999999999</v>
      </c>
      <c r="R61">
        <f>G61</f>
        <v>6.7608000001200708E-2</v>
      </c>
    </row>
    <row r="62" spans="1:19">
      <c r="A62" s="66" t="s">
        <v>187</v>
      </c>
      <c r="B62" s="68" t="s">
        <v>70</v>
      </c>
      <c r="C62" s="67">
        <v>31620.325000000001</v>
      </c>
      <c r="D62" s="36"/>
      <c r="E62" s="15">
        <f t="shared" si="0"/>
        <v>-3856.4287859482251</v>
      </c>
      <c r="F62">
        <f t="shared" si="1"/>
        <v>-3856.5</v>
      </c>
      <c r="G62">
        <f t="shared" si="2"/>
        <v>0.16029400000479654</v>
      </c>
      <c r="J62">
        <f t="shared" si="6"/>
        <v>0.16029400000479654</v>
      </c>
      <c r="Q62" s="2">
        <f t="shared" si="4"/>
        <v>16601.825000000001</v>
      </c>
      <c r="S62">
        <f>G62</f>
        <v>0.16029400000479654</v>
      </c>
    </row>
    <row r="63" spans="1:19">
      <c r="A63" s="66" t="s">
        <v>187</v>
      </c>
      <c r="B63" s="68" t="s">
        <v>70</v>
      </c>
      <c r="C63" s="67">
        <v>31789.136999999999</v>
      </c>
      <c r="D63" s="36"/>
      <c r="E63" s="15">
        <f t="shared" si="0"/>
        <v>-3781.4304297526828</v>
      </c>
      <c r="F63">
        <f t="shared" si="1"/>
        <v>-3781.5</v>
      </c>
      <c r="G63">
        <f t="shared" si="2"/>
        <v>0.15659400000004098</v>
      </c>
      <c r="J63">
        <f t="shared" si="6"/>
        <v>0.15659400000004098</v>
      </c>
      <c r="Q63" s="2">
        <f t="shared" si="4"/>
        <v>16770.636999999999</v>
      </c>
      <c r="S63">
        <f>G63</f>
        <v>0.15659400000004098</v>
      </c>
    </row>
    <row r="64" spans="1:19">
      <c r="A64" s="66" t="s">
        <v>187</v>
      </c>
      <c r="B64" s="68" t="s">
        <v>79</v>
      </c>
      <c r="C64" s="67">
        <v>31918.449000000001</v>
      </c>
      <c r="D64" s="36"/>
      <c r="E64" s="15">
        <f t="shared" si="0"/>
        <v>-3723.9807968097743</v>
      </c>
      <c r="F64">
        <f t="shared" si="1"/>
        <v>-3724</v>
      </c>
      <c r="G64">
        <f t="shared" si="2"/>
        <v>4.322400000091875E-2</v>
      </c>
      <c r="J64">
        <f t="shared" si="6"/>
        <v>4.322400000091875E-2</v>
      </c>
      <c r="Q64" s="2">
        <f t="shared" si="4"/>
        <v>16899.949000000001</v>
      </c>
      <c r="R64">
        <f>G64</f>
        <v>4.322400000091875E-2</v>
      </c>
    </row>
    <row r="65" spans="1:19">
      <c r="A65" s="66" t="s">
        <v>228</v>
      </c>
      <c r="B65" s="68" t="s">
        <v>79</v>
      </c>
      <c r="C65" s="67">
        <v>31963.47</v>
      </c>
      <c r="D65" s="36"/>
      <c r="E65" s="15">
        <f t="shared" si="0"/>
        <v>-3703.979250745042</v>
      </c>
      <c r="F65">
        <f t="shared" si="1"/>
        <v>-3704</v>
      </c>
      <c r="G65">
        <f t="shared" si="2"/>
        <v>4.6704000000318047E-2</v>
      </c>
      <c r="J65">
        <f t="shared" si="6"/>
        <v>4.6704000000318047E-2</v>
      </c>
      <c r="Q65" s="2">
        <f t="shared" si="4"/>
        <v>16944.97</v>
      </c>
      <c r="R65">
        <f>G65</f>
        <v>4.6704000000318047E-2</v>
      </c>
    </row>
    <row r="66" spans="1:19">
      <c r="A66" s="66" t="s">
        <v>228</v>
      </c>
      <c r="B66" s="68" t="s">
        <v>70</v>
      </c>
      <c r="C66" s="67">
        <v>31964.705999999998</v>
      </c>
      <c r="D66" s="36"/>
      <c r="E66" s="15">
        <f t="shared" si="0"/>
        <v>-3703.4301312022521</v>
      </c>
      <c r="F66">
        <f t="shared" si="1"/>
        <v>-3703.5</v>
      </c>
      <c r="G66">
        <f t="shared" si="2"/>
        <v>0.15726600000198232</v>
      </c>
      <c r="J66">
        <f t="shared" si="6"/>
        <v>0.15726600000198232</v>
      </c>
      <c r="Q66" s="2">
        <f t="shared" si="4"/>
        <v>16946.205999999998</v>
      </c>
      <c r="S66">
        <f>G66</f>
        <v>0.15726600000198232</v>
      </c>
    </row>
    <row r="67" spans="1:19">
      <c r="A67" s="66" t="s">
        <v>187</v>
      </c>
      <c r="B67" s="68" t="s">
        <v>70</v>
      </c>
      <c r="C67" s="67">
        <v>32023.233</v>
      </c>
      <c r="D67" s="36"/>
      <c r="E67" s="15">
        <f t="shared" si="0"/>
        <v>-3677.4282545995416</v>
      </c>
      <c r="F67">
        <f t="shared" si="1"/>
        <v>-3677.5</v>
      </c>
      <c r="G67">
        <f t="shared" si="2"/>
        <v>0.16149000000223168</v>
      </c>
      <c r="J67">
        <f t="shared" si="6"/>
        <v>0.16149000000223168</v>
      </c>
      <c r="Q67" s="2">
        <f t="shared" si="4"/>
        <v>17004.733</v>
      </c>
      <c r="S67">
        <f>G67</f>
        <v>0.16149000000223168</v>
      </c>
    </row>
    <row r="68" spans="1:19">
      <c r="A68" s="66" t="s">
        <v>187</v>
      </c>
      <c r="B68" s="68" t="s">
        <v>79</v>
      </c>
      <c r="C68" s="67">
        <v>32463.16</v>
      </c>
      <c r="D68" s="36"/>
      <c r="E68" s="15">
        <f t="shared" si="0"/>
        <v>-3481.9812375270776</v>
      </c>
      <c r="F68">
        <f t="shared" si="1"/>
        <v>-3482</v>
      </c>
      <c r="G68">
        <f t="shared" si="2"/>
        <v>4.2232000003423309E-2</v>
      </c>
      <c r="J68">
        <f t="shared" si="6"/>
        <v>4.2232000003423309E-2</v>
      </c>
      <c r="Q68" s="2">
        <f t="shared" si="4"/>
        <v>17444.66</v>
      </c>
      <c r="R68">
        <f>G68</f>
        <v>4.2232000003423309E-2</v>
      </c>
    </row>
    <row r="69" spans="1:19">
      <c r="A69" s="66" t="s">
        <v>187</v>
      </c>
      <c r="B69" s="68" t="s">
        <v>79</v>
      </c>
      <c r="C69" s="67">
        <v>32733.27</v>
      </c>
      <c r="D69" s="36"/>
      <c r="E69" s="15">
        <f t="shared" si="0"/>
        <v>-3361.9790694822805</v>
      </c>
      <c r="F69">
        <f t="shared" si="1"/>
        <v>-3362</v>
      </c>
      <c r="G69">
        <f t="shared" si="2"/>
        <v>4.7112000003835419E-2</v>
      </c>
      <c r="J69">
        <f t="shared" si="6"/>
        <v>4.7112000003835419E-2</v>
      </c>
      <c r="Q69" s="2">
        <f t="shared" si="4"/>
        <v>17714.77</v>
      </c>
      <c r="R69">
        <f>G69</f>
        <v>4.7112000003835419E-2</v>
      </c>
    </row>
    <row r="70" spans="1:19">
      <c r="A70" s="66" t="s">
        <v>209</v>
      </c>
      <c r="B70" s="68" t="s">
        <v>79</v>
      </c>
      <c r="C70" s="67">
        <v>32762.535</v>
      </c>
      <c r="D70" s="36"/>
      <c r="E70" s="15">
        <f t="shared" si="0"/>
        <v>-3348.977464773714</v>
      </c>
      <c r="F70">
        <f t="shared" si="1"/>
        <v>-3349</v>
      </c>
      <c r="G70">
        <f t="shared" si="2"/>
        <v>5.0724000000627711E-2</v>
      </c>
      <c r="J70">
        <f t="shared" si="6"/>
        <v>5.0724000000627711E-2</v>
      </c>
      <c r="Q70" s="2">
        <f t="shared" si="4"/>
        <v>17744.035</v>
      </c>
      <c r="R70">
        <f>G70</f>
        <v>5.0724000000627711E-2</v>
      </c>
    </row>
    <row r="71" spans="1:19">
      <c r="A71" s="66" t="s">
        <v>209</v>
      </c>
      <c r="B71" s="68" t="s">
        <v>70</v>
      </c>
      <c r="C71" s="67">
        <v>32763.727999999999</v>
      </c>
      <c r="D71" s="36"/>
      <c r="E71" s="15">
        <f t="shared" si="0"/>
        <v>-3348.4474489043373</v>
      </c>
      <c r="F71">
        <f t="shared" si="1"/>
        <v>-3348.5</v>
      </c>
      <c r="G71">
        <f t="shared" si="2"/>
        <v>0.11828600000080769</v>
      </c>
      <c r="J71">
        <f t="shared" si="6"/>
        <v>0.11828600000080769</v>
      </c>
      <c r="Q71" s="2">
        <f t="shared" si="4"/>
        <v>17745.227999999999</v>
      </c>
      <c r="S71">
        <f>G71</f>
        <v>0.11828600000080769</v>
      </c>
    </row>
    <row r="72" spans="1:19">
      <c r="A72" s="66" t="s">
        <v>187</v>
      </c>
      <c r="B72" s="68" t="s">
        <v>70</v>
      </c>
      <c r="C72" s="67">
        <v>32795.228000000003</v>
      </c>
      <c r="D72" s="36"/>
      <c r="E72" s="15">
        <f t="shared" si="0"/>
        <v>-3334.452897449702</v>
      </c>
      <c r="F72">
        <f t="shared" si="1"/>
        <v>-3334.5</v>
      </c>
      <c r="G72">
        <f t="shared" si="2"/>
        <v>0.10602200000721496</v>
      </c>
      <c r="J72">
        <f t="shared" si="6"/>
        <v>0.10602200000721496</v>
      </c>
      <c r="Q72" s="2">
        <f t="shared" si="4"/>
        <v>17776.728000000003</v>
      </c>
      <c r="S72">
        <f>G72</f>
        <v>0.10602200000721496</v>
      </c>
    </row>
    <row r="73" spans="1:19">
      <c r="A73" s="66" t="s">
        <v>187</v>
      </c>
      <c r="B73" s="68" t="s">
        <v>79</v>
      </c>
      <c r="C73" s="67">
        <v>32796.29</v>
      </c>
      <c r="D73" s="36"/>
      <c r="E73" s="15">
        <f t="shared" si="0"/>
        <v>-3333.9810811435182</v>
      </c>
      <c r="F73">
        <f t="shared" si="1"/>
        <v>-3334</v>
      </c>
      <c r="G73">
        <f t="shared" si="2"/>
        <v>4.2584000002534594E-2</v>
      </c>
      <c r="J73">
        <f t="shared" si="6"/>
        <v>4.2584000002534594E-2</v>
      </c>
      <c r="Q73" s="2">
        <f t="shared" si="4"/>
        <v>17777.79</v>
      </c>
      <c r="R73">
        <f>G73</f>
        <v>4.2584000002534594E-2</v>
      </c>
    </row>
    <row r="74" spans="1:19">
      <c r="A74" s="66" t="s">
        <v>228</v>
      </c>
      <c r="B74" s="68" t="s">
        <v>79</v>
      </c>
      <c r="C74" s="67">
        <v>32818.817000000003</v>
      </c>
      <c r="D74" s="36"/>
      <c r="E74" s="15">
        <f t="shared" si="0"/>
        <v>-3323.9729776318177</v>
      </c>
      <c r="F74">
        <f t="shared" si="1"/>
        <v>-3324</v>
      </c>
      <c r="G74">
        <f t="shared" si="2"/>
        <v>6.0824000007414725E-2</v>
      </c>
      <c r="J74">
        <f t="shared" si="6"/>
        <v>6.0824000007414725E-2</v>
      </c>
      <c r="Q74" s="2">
        <f t="shared" si="4"/>
        <v>17800.317000000003</v>
      </c>
      <c r="R74">
        <f>G74</f>
        <v>6.0824000007414725E-2</v>
      </c>
    </row>
    <row r="75" spans="1:19">
      <c r="A75" s="66" t="s">
        <v>228</v>
      </c>
      <c r="B75" s="68" t="s">
        <v>70</v>
      </c>
      <c r="C75" s="67">
        <v>32819.962</v>
      </c>
      <c r="D75" s="36"/>
      <c r="E75" s="15">
        <f t="shared" si="0"/>
        <v>-3323.4642867932303</v>
      </c>
      <c r="F75">
        <f t="shared" si="1"/>
        <v>-3323.5</v>
      </c>
      <c r="G75">
        <f t="shared" si="2"/>
        <v>8.0386000001453795E-2</v>
      </c>
      <c r="J75">
        <f t="shared" si="6"/>
        <v>8.0386000001453795E-2</v>
      </c>
      <c r="Q75" s="2">
        <f t="shared" si="4"/>
        <v>17801.462</v>
      </c>
      <c r="S75">
        <f>G75</f>
        <v>8.0386000001453795E-2</v>
      </c>
    </row>
    <row r="76" spans="1:19">
      <c r="A76" s="66" t="s">
        <v>187</v>
      </c>
      <c r="B76" s="68" t="s">
        <v>70</v>
      </c>
      <c r="C76" s="67">
        <v>32831.216999999997</v>
      </c>
      <c r="D76" s="36"/>
      <c r="E76" s="15">
        <f t="shared" si="0"/>
        <v>-3318.4640113449168</v>
      </c>
      <c r="F76">
        <f t="shared" si="1"/>
        <v>-3318.5</v>
      </c>
      <c r="G76">
        <f t="shared" si="2"/>
        <v>8.1006000000343192E-2</v>
      </c>
      <c r="J76">
        <f t="shared" si="6"/>
        <v>8.1006000000343192E-2</v>
      </c>
      <c r="Q76" s="2">
        <f t="shared" si="4"/>
        <v>17812.716999999997</v>
      </c>
      <c r="S76">
        <f>G76</f>
        <v>8.1006000000343192E-2</v>
      </c>
    </row>
    <row r="77" spans="1:19">
      <c r="A77" s="66" t="s">
        <v>187</v>
      </c>
      <c r="B77" s="68" t="s">
        <v>79</v>
      </c>
      <c r="C77" s="67">
        <v>32857.112999999998</v>
      </c>
      <c r="D77" s="36"/>
      <c r="E77" s="15">
        <f t="shared" si="0"/>
        <v>-3306.9591572347836</v>
      </c>
      <c r="F77">
        <f t="shared" si="1"/>
        <v>-3307</v>
      </c>
      <c r="G77">
        <f t="shared" si="2"/>
        <v>9.1931999995722435E-2</v>
      </c>
      <c r="J77">
        <f t="shared" si="6"/>
        <v>9.1931999995722435E-2</v>
      </c>
      <c r="Q77" s="2">
        <f t="shared" si="4"/>
        <v>17838.612999999998</v>
      </c>
      <c r="R77">
        <f>G77</f>
        <v>9.1931999995722435E-2</v>
      </c>
    </row>
    <row r="78" spans="1:19">
      <c r="A78" s="66" t="s">
        <v>187</v>
      </c>
      <c r="B78" s="68" t="s">
        <v>70</v>
      </c>
      <c r="C78" s="67">
        <v>32858.201000000001</v>
      </c>
      <c r="D78" s="36"/>
      <c r="E78" s="15">
        <f t="shared" si="0"/>
        <v>-3306.4757898702537</v>
      </c>
      <c r="F78">
        <f t="shared" si="1"/>
        <v>-3306.5</v>
      </c>
      <c r="G78">
        <f t="shared" si="2"/>
        <v>5.4494000003614929E-2</v>
      </c>
      <c r="J78">
        <f t="shared" si="6"/>
        <v>5.4494000003614929E-2</v>
      </c>
      <c r="Q78" s="2">
        <f t="shared" si="4"/>
        <v>17839.701000000001</v>
      </c>
      <c r="S78">
        <f>G78</f>
        <v>5.4494000003614929E-2</v>
      </c>
    </row>
    <row r="79" spans="1:19">
      <c r="A79" s="66" t="s">
        <v>187</v>
      </c>
      <c r="B79" s="68" t="s">
        <v>70</v>
      </c>
      <c r="C79" s="67">
        <v>33101.32</v>
      </c>
      <c r="D79" s="36"/>
      <c r="E79" s="15">
        <f t="shared" si="0"/>
        <v>-3198.4649532004423</v>
      </c>
      <c r="F79">
        <f t="shared" si="1"/>
        <v>-3198.5</v>
      </c>
      <c r="G79">
        <f t="shared" si="2"/>
        <v>7.8886000002967194E-2</v>
      </c>
      <c r="J79">
        <f t="shared" si="6"/>
        <v>7.8886000002967194E-2</v>
      </c>
      <c r="Q79" s="2">
        <f t="shared" si="4"/>
        <v>18082.82</v>
      </c>
      <c r="S79">
        <f>G79</f>
        <v>7.8886000002967194E-2</v>
      </c>
    </row>
    <row r="80" spans="1:19">
      <c r="A80" s="66" t="s">
        <v>209</v>
      </c>
      <c r="B80" s="68" t="s">
        <v>79</v>
      </c>
      <c r="C80" s="67">
        <v>33142.927000000003</v>
      </c>
      <c r="D80" s="36"/>
      <c r="E80" s="15">
        <f t="shared" si="0"/>
        <v>-3179.9801499505061</v>
      </c>
      <c r="F80">
        <f t="shared" si="1"/>
        <v>-3180</v>
      </c>
      <c r="G80">
        <f t="shared" si="2"/>
        <v>4.468000000633765E-2</v>
      </c>
      <c r="J80">
        <f t="shared" si="6"/>
        <v>4.468000000633765E-2</v>
      </c>
      <c r="Q80" s="2">
        <f t="shared" si="4"/>
        <v>18124.427000000003</v>
      </c>
      <c r="R80">
        <f>G80</f>
        <v>4.468000000633765E-2</v>
      </c>
    </row>
    <row r="81" spans="1:19">
      <c r="A81" s="66" t="s">
        <v>209</v>
      </c>
      <c r="B81" s="68" t="s">
        <v>70</v>
      </c>
      <c r="C81" s="67">
        <v>33144.087</v>
      </c>
      <c r="D81" s="36"/>
      <c r="E81" s="15">
        <f t="shared" si="0"/>
        <v>-3179.4647950397971</v>
      </c>
      <c r="F81">
        <f t="shared" si="1"/>
        <v>-3179.5</v>
      </c>
      <c r="G81">
        <f t="shared" si="2"/>
        <v>7.9241999999794643E-2</v>
      </c>
      <c r="J81">
        <f t="shared" si="6"/>
        <v>7.9241999999794643E-2</v>
      </c>
      <c r="Q81" s="2">
        <f t="shared" si="4"/>
        <v>18125.587</v>
      </c>
      <c r="S81">
        <f>G81</f>
        <v>7.9241999999794643E-2</v>
      </c>
    </row>
    <row r="82" spans="1:19">
      <c r="A82" s="66" t="s">
        <v>187</v>
      </c>
      <c r="B82" s="68" t="s">
        <v>79</v>
      </c>
      <c r="C82" s="67">
        <v>33154.216999999997</v>
      </c>
      <c r="D82" s="36"/>
      <c r="E82" s="15">
        <f t="shared" si="0"/>
        <v>-3174.9643250005784</v>
      </c>
      <c r="F82">
        <f t="shared" si="1"/>
        <v>-3175</v>
      </c>
      <c r="G82">
        <f t="shared" si="2"/>
        <v>8.030000000144355E-2</v>
      </c>
      <c r="J82">
        <f t="shared" si="6"/>
        <v>8.030000000144355E-2</v>
      </c>
      <c r="Q82" s="2">
        <f t="shared" si="4"/>
        <v>18135.716999999997</v>
      </c>
      <c r="R82">
        <f>G82</f>
        <v>8.030000000144355E-2</v>
      </c>
    </row>
    <row r="83" spans="1:19">
      <c r="A83" s="66" t="s">
        <v>228</v>
      </c>
      <c r="B83" s="68" t="s">
        <v>79</v>
      </c>
      <c r="C83" s="67">
        <v>33223.993000000002</v>
      </c>
      <c r="D83" s="36"/>
      <c r="E83" s="15">
        <f t="shared" si="0"/>
        <v>-3143.9648385784008</v>
      </c>
      <c r="F83">
        <f t="shared" si="1"/>
        <v>-3144</v>
      </c>
      <c r="G83">
        <f t="shared" si="2"/>
        <v>7.9144000002997927E-2</v>
      </c>
      <c r="J83">
        <f t="shared" si="6"/>
        <v>7.9144000002997927E-2</v>
      </c>
      <c r="Q83" s="2">
        <f t="shared" si="4"/>
        <v>18205.493000000002</v>
      </c>
      <c r="R83">
        <f>G83</f>
        <v>7.9144000002997927E-2</v>
      </c>
    </row>
    <row r="84" spans="1:19">
      <c r="A84" s="66" t="s">
        <v>228</v>
      </c>
      <c r="B84" s="68" t="s">
        <v>70</v>
      </c>
      <c r="C84" s="67">
        <v>33225.101000000002</v>
      </c>
      <c r="D84" s="36"/>
      <c r="E84" s="15">
        <f t="shared" si="0"/>
        <v>-3143.4725857843773</v>
      </c>
      <c r="F84">
        <f t="shared" si="1"/>
        <v>-3143.5</v>
      </c>
      <c r="G84">
        <f t="shared" si="2"/>
        <v>6.1706000000413042E-2</v>
      </c>
      <c r="J84">
        <f t="shared" si="6"/>
        <v>6.1706000000413042E-2</v>
      </c>
      <c r="Q84" s="2">
        <f t="shared" si="4"/>
        <v>18206.601000000002</v>
      </c>
      <c r="S84">
        <f t="shared" ref="S84:S90" si="7">G84</f>
        <v>6.1706000000413042E-2</v>
      </c>
    </row>
    <row r="85" spans="1:19">
      <c r="A85" s="66" t="s">
        <v>187</v>
      </c>
      <c r="B85" s="68" t="s">
        <v>70</v>
      </c>
      <c r="C85" s="67">
        <v>33416.408000000003</v>
      </c>
      <c r="D85" s="36"/>
      <c r="E85" s="15">
        <f t="shared" ref="E85:E148" si="8">+(C85-C$7)/C$8</f>
        <v>-3058.480342764326</v>
      </c>
      <c r="F85">
        <f t="shared" ref="F85:F148" si="9">ROUND(2*E85,0)/2</f>
        <v>-3058.5</v>
      </c>
      <c r="G85">
        <f t="shared" ref="G85:G116" si="10">+C85-(C$7+F85*C$8)</f>
        <v>4.4246000004932284E-2</v>
      </c>
      <c r="J85">
        <f t="shared" ref="J85:J116" si="11">+G85</f>
        <v>4.4246000004932284E-2</v>
      </c>
      <c r="Q85" s="2">
        <f t="shared" ref="Q85:Q148" si="12">+C85-15018.5</f>
        <v>18397.908000000003</v>
      </c>
      <c r="S85">
        <f t="shared" si="7"/>
        <v>4.4246000004932284E-2</v>
      </c>
    </row>
    <row r="86" spans="1:19">
      <c r="A86" s="66" t="s">
        <v>209</v>
      </c>
      <c r="B86" s="68" t="s">
        <v>70</v>
      </c>
      <c r="C86" s="67">
        <v>33447.949999999997</v>
      </c>
      <c r="D86" s="36"/>
      <c r="E86" s="15">
        <f t="shared" si="8"/>
        <v>-3044.4671319077556</v>
      </c>
      <c r="F86">
        <f t="shared" si="9"/>
        <v>-3044.5</v>
      </c>
      <c r="G86">
        <f t="shared" si="10"/>
        <v>7.3982000001706183E-2</v>
      </c>
      <c r="J86">
        <f t="shared" si="11"/>
        <v>7.3982000001706183E-2</v>
      </c>
      <c r="Q86" s="2">
        <f t="shared" si="12"/>
        <v>18429.449999999997</v>
      </c>
      <c r="S86">
        <f t="shared" si="7"/>
        <v>7.3982000001706183E-2</v>
      </c>
    </row>
    <row r="87" spans="1:19">
      <c r="A87" s="66" t="s">
        <v>187</v>
      </c>
      <c r="B87" s="68" t="s">
        <v>70</v>
      </c>
      <c r="C87" s="67">
        <v>33864.339</v>
      </c>
      <c r="D87" s="36"/>
      <c r="E87" s="15">
        <f t="shared" si="8"/>
        <v>-2859.4773768079622</v>
      </c>
      <c r="F87">
        <f t="shared" si="9"/>
        <v>-2859.5</v>
      </c>
      <c r="G87">
        <f t="shared" si="10"/>
        <v>5.0922000002174173E-2</v>
      </c>
      <c r="J87">
        <f t="shared" si="11"/>
        <v>5.0922000002174173E-2</v>
      </c>
      <c r="Q87" s="2">
        <f t="shared" si="12"/>
        <v>18845.839</v>
      </c>
      <c r="S87">
        <f t="shared" si="7"/>
        <v>5.0922000002174173E-2</v>
      </c>
    </row>
    <row r="88" spans="1:19">
      <c r="A88" s="66" t="s">
        <v>209</v>
      </c>
      <c r="B88" s="68" t="s">
        <v>70</v>
      </c>
      <c r="C88" s="67">
        <v>33875.58</v>
      </c>
      <c r="D88" s="36"/>
      <c r="E88" s="15">
        <f t="shared" si="8"/>
        <v>-2854.4833211602931</v>
      </c>
      <c r="F88">
        <f t="shared" si="9"/>
        <v>-2854.5</v>
      </c>
      <c r="G88">
        <f t="shared" si="10"/>
        <v>3.7542000005487353E-2</v>
      </c>
      <c r="J88">
        <f t="shared" si="11"/>
        <v>3.7542000005487353E-2</v>
      </c>
      <c r="Q88" s="2">
        <f t="shared" si="12"/>
        <v>18857.080000000002</v>
      </c>
      <c r="S88">
        <f t="shared" si="7"/>
        <v>3.7542000005487353E-2</v>
      </c>
    </row>
    <row r="89" spans="1:19">
      <c r="A89" s="66" t="s">
        <v>187</v>
      </c>
      <c r="B89" s="68" t="s">
        <v>70</v>
      </c>
      <c r="C89" s="67">
        <v>33891.309000000001</v>
      </c>
      <c r="D89" s="36"/>
      <c r="E89" s="15">
        <f t="shared" si="8"/>
        <v>-2847.4953751339467</v>
      </c>
      <c r="F89">
        <f t="shared" si="9"/>
        <v>-2847.5</v>
      </c>
      <c r="G89">
        <f t="shared" si="10"/>
        <v>1.0410000002593733E-2</v>
      </c>
      <c r="J89">
        <f t="shared" si="11"/>
        <v>1.0410000002593733E-2</v>
      </c>
      <c r="Q89" s="2">
        <f t="shared" si="12"/>
        <v>18872.809000000001</v>
      </c>
      <c r="S89">
        <f t="shared" si="7"/>
        <v>1.0410000002593733E-2</v>
      </c>
    </row>
    <row r="90" spans="1:19">
      <c r="A90" s="66" t="s">
        <v>187</v>
      </c>
      <c r="B90" s="68" t="s">
        <v>70</v>
      </c>
      <c r="C90" s="67">
        <v>34152.402000000002</v>
      </c>
      <c r="D90" s="36"/>
      <c r="E90" s="15">
        <f t="shared" si="8"/>
        <v>-2731.4992029769728</v>
      </c>
      <c r="F90">
        <f t="shared" si="9"/>
        <v>-2731.5</v>
      </c>
      <c r="G90">
        <f t="shared" si="10"/>
        <v>1.7940000034286641E-3</v>
      </c>
      <c r="J90">
        <f t="shared" si="11"/>
        <v>1.7940000034286641E-3</v>
      </c>
      <c r="Q90" s="2">
        <f t="shared" si="12"/>
        <v>19133.902000000002</v>
      </c>
      <c r="S90">
        <f t="shared" si="7"/>
        <v>1.7940000034286641E-3</v>
      </c>
    </row>
    <row r="91" spans="1:19">
      <c r="A91" s="66" t="s">
        <v>187</v>
      </c>
      <c r="B91" s="68" t="s">
        <v>79</v>
      </c>
      <c r="C91" s="67">
        <v>34214.345999999998</v>
      </c>
      <c r="D91" s="36"/>
      <c r="E91" s="15">
        <f t="shared" si="8"/>
        <v>-2703.9792507450434</v>
      </c>
      <c r="F91">
        <f t="shared" si="9"/>
        <v>-2704</v>
      </c>
      <c r="G91">
        <f t="shared" si="10"/>
        <v>4.6704000000318047E-2</v>
      </c>
      <c r="J91">
        <f t="shared" si="11"/>
        <v>4.6704000000318047E-2</v>
      </c>
      <c r="Q91" s="2">
        <f t="shared" si="12"/>
        <v>19195.845999999998</v>
      </c>
      <c r="R91">
        <f>G91</f>
        <v>4.6704000000318047E-2</v>
      </c>
    </row>
    <row r="92" spans="1:19">
      <c r="A92" s="66" t="s">
        <v>187</v>
      </c>
      <c r="B92" s="68" t="s">
        <v>79</v>
      </c>
      <c r="C92" s="67">
        <v>34214.368999999999</v>
      </c>
      <c r="D92" s="36"/>
      <c r="E92" s="15">
        <f t="shared" si="8"/>
        <v>-2703.9690325011238</v>
      </c>
      <c r="F92">
        <f t="shared" si="9"/>
        <v>-2704</v>
      </c>
      <c r="G92">
        <f t="shared" si="10"/>
        <v>6.9704000001365785E-2</v>
      </c>
      <c r="J92">
        <f t="shared" si="11"/>
        <v>6.9704000001365785E-2</v>
      </c>
      <c r="Q92" s="2">
        <f t="shared" si="12"/>
        <v>19195.868999999999</v>
      </c>
      <c r="R92">
        <f>G92</f>
        <v>6.9704000001365785E-2</v>
      </c>
    </row>
    <row r="93" spans="1:19">
      <c r="A93" s="66" t="s">
        <v>135</v>
      </c>
      <c r="B93" s="68" t="s">
        <v>70</v>
      </c>
      <c r="C93" s="67">
        <v>34215.497000000003</v>
      </c>
      <c r="D93" s="36"/>
      <c r="E93" s="15">
        <f t="shared" si="8"/>
        <v>-2703.4678942776036</v>
      </c>
      <c r="F93">
        <f t="shared" si="9"/>
        <v>-2703.5</v>
      </c>
      <c r="G93">
        <f t="shared" si="10"/>
        <v>7.2266000002855435E-2</v>
      </c>
      <c r="J93">
        <f t="shared" si="11"/>
        <v>7.2266000002855435E-2</v>
      </c>
      <c r="Q93" s="2">
        <f t="shared" si="12"/>
        <v>19196.997000000003</v>
      </c>
      <c r="S93">
        <f>G93</f>
        <v>7.2266000002855435E-2</v>
      </c>
    </row>
    <row r="94" spans="1:19">
      <c r="A94" s="66" t="s">
        <v>209</v>
      </c>
      <c r="B94" s="68" t="s">
        <v>79</v>
      </c>
      <c r="C94" s="67">
        <v>34223.355000000003</v>
      </c>
      <c r="D94" s="36"/>
      <c r="E94" s="15">
        <f t="shared" si="8"/>
        <v>-2699.9768090290158</v>
      </c>
      <c r="F94">
        <f t="shared" si="9"/>
        <v>-2700</v>
      </c>
      <c r="G94">
        <f t="shared" si="10"/>
        <v>5.2200000005541369E-2</v>
      </c>
      <c r="J94">
        <f t="shared" si="11"/>
        <v>5.2200000005541369E-2</v>
      </c>
      <c r="Q94" s="2">
        <f t="shared" si="12"/>
        <v>19204.855000000003</v>
      </c>
      <c r="R94">
        <f>G94</f>
        <v>5.2200000005541369E-2</v>
      </c>
    </row>
    <row r="95" spans="1:19">
      <c r="A95" s="66" t="s">
        <v>135</v>
      </c>
      <c r="B95" s="68" t="s">
        <v>70</v>
      </c>
      <c r="C95" s="67">
        <v>34224.49</v>
      </c>
      <c r="D95" s="36"/>
      <c r="E95" s="15">
        <f t="shared" si="8"/>
        <v>-2699.4725609051766</v>
      </c>
      <c r="F95">
        <f t="shared" si="9"/>
        <v>-2699.5</v>
      </c>
      <c r="G95">
        <f t="shared" si="10"/>
        <v>6.1761999997543171E-2</v>
      </c>
      <c r="J95">
        <f t="shared" si="11"/>
        <v>6.1761999997543171E-2</v>
      </c>
      <c r="Q95" s="2">
        <f t="shared" si="12"/>
        <v>19205.989999999998</v>
      </c>
      <c r="S95">
        <f>G95</f>
        <v>6.1761999997543171E-2</v>
      </c>
    </row>
    <row r="96" spans="1:19">
      <c r="A96" s="66" t="s">
        <v>228</v>
      </c>
      <c r="B96" s="68" t="s">
        <v>79</v>
      </c>
      <c r="C96" s="67">
        <v>34230.125</v>
      </c>
      <c r="D96" s="36"/>
      <c r="E96" s="15">
        <f t="shared" si="8"/>
        <v>-2696.9690911449579</v>
      </c>
      <c r="F96">
        <f t="shared" si="9"/>
        <v>-2697</v>
      </c>
      <c r="G96">
        <f t="shared" si="10"/>
        <v>6.957200000033481E-2</v>
      </c>
      <c r="J96">
        <f t="shared" si="11"/>
        <v>6.957200000033481E-2</v>
      </c>
      <c r="Q96" s="2">
        <f t="shared" si="12"/>
        <v>19211.625</v>
      </c>
      <c r="R96">
        <f>G96</f>
        <v>6.957200000033481E-2</v>
      </c>
    </row>
    <row r="97" spans="1:19">
      <c r="A97" s="66" t="s">
        <v>228</v>
      </c>
      <c r="B97" s="68" t="s">
        <v>70</v>
      </c>
      <c r="C97" s="67">
        <v>34231.197</v>
      </c>
      <c r="D97" s="36"/>
      <c r="E97" s="15">
        <f t="shared" si="8"/>
        <v>-2696.4928321240254</v>
      </c>
      <c r="F97">
        <f t="shared" si="9"/>
        <v>-2696.5</v>
      </c>
      <c r="G97">
        <f t="shared" si="10"/>
        <v>1.6134000004967675E-2</v>
      </c>
      <c r="J97">
        <f t="shared" si="11"/>
        <v>1.6134000004967675E-2</v>
      </c>
      <c r="Q97" s="2">
        <f t="shared" si="12"/>
        <v>19212.697</v>
      </c>
      <c r="S97">
        <f>G97</f>
        <v>1.6134000004967675E-2</v>
      </c>
    </row>
    <row r="98" spans="1:19">
      <c r="A98" s="66" t="s">
        <v>135</v>
      </c>
      <c r="B98" s="68" t="s">
        <v>79</v>
      </c>
      <c r="C98" s="67">
        <v>34250.374000000003</v>
      </c>
      <c r="D98" s="36"/>
      <c r="E98" s="15">
        <f t="shared" si="8"/>
        <v>-2687.973038052738</v>
      </c>
      <c r="F98">
        <f t="shared" si="9"/>
        <v>-2688</v>
      </c>
      <c r="G98">
        <f t="shared" si="10"/>
        <v>6.0688000005029608E-2</v>
      </c>
      <c r="J98">
        <f t="shared" si="11"/>
        <v>6.0688000005029608E-2</v>
      </c>
      <c r="Q98" s="2">
        <f t="shared" si="12"/>
        <v>19231.874000000003</v>
      </c>
      <c r="R98">
        <f>G98</f>
        <v>6.0688000005029608E-2</v>
      </c>
    </row>
    <row r="99" spans="1:19">
      <c r="A99" s="66" t="s">
        <v>187</v>
      </c>
      <c r="B99" s="68" t="s">
        <v>70</v>
      </c>
      <c r="C99" s="67">
        <v>34294.184999999998</v>
      </c>
      <c r="D99" s="36"/>
      <c r="E99" s="15">
        <f t="shared" si="8"/>
        <v>-2668.5090604724564</v>
      </c>
      <c r="F99">
        <f t="shared" si="9"/>
        <v>-2668.5</v>
      </c>
      <c r="G99">
        <f t="shared" si="10"/>
        <v>-2.0393999999214429E-2</v>
      </c>
      <c r="J99">
        <f t="shared" si="11"/>
        <v>-2.0393999999214429E-2</v>
      </c>
      <c r="Q99" s="2">
        <f t="shared" si="12"/>
        <v>19275.684999999998</v>
      </c>
      <c r="S99">
        <f>G99</f>
        <v>-2.0393999999214429E-2</v>
      </c>
    </row>
    <row r="100" spans="1:19">
      <c r="A100" s="66" t="s">
        <v>187</v>
      </c>
      <c r="B100" s="68" t="s">
        <v>70</v>
      </c>
      <c r="C100" s="67">
        <v>34600.366000000002</v>
      </c>
      <c r="D100" s="36"/>
      <c r="E100" s="15">
        <f t="shared" si="8"/>
        <v>-2532.4815760619404</v>
      </c>
      <c r="F100">
        <f t="shared" si="9"/>
        <v>-2532.5</v>
      </c>
      <c r="G100">
        <f t="shared" si="10"/>
        <v>4.1470000003755558E-2</v>
      </c>
      <c r="J100">
        <f t="shared" si="11"/>
        <v>4.1470000003755558E-2</v>
      </c>
      <c r="Q100" s="2">
        <f t="shared" si="12"/>
        <v>19581.866000000002</v>
      </c>
      <c r="S100">
        <f>G100</f>
        <v>4.1470000003755558E-2</v>
      </c>
    </row>
    <row r="101" spans="1:19">
      <c r="A101" s="66" t="s">
        <v>209</v>
      </c>
      <c r="B101" s="68" t="s">
        <v>70</v>
      </c>
      <c r="C101" s="67">
        <v>34607.1</v>
      </c>
      <c r="D101" s="36"/>
      <c r="E101" s="15">
        <f t="shared" si="8"/>
        <v>-2529.4898519509734</v>
      </c>
      <c r="F101">
        <f t="shared" si="9"/>
        <v>-2529.5</v>
      </c>
      <c r="G101">
        <f t="shared" si="10"/>
        <v>2.2841999998490792E-2</v>
      </c>
      <c r="J101">
        <f t="shared" si="11"/>
        <v>2.2841999998490792E-2</v>
      </c>
      <c r="Q101" s="2">
        <f t="shared" si="12"/>
        <v>19588.599999999999</v>
      </c>
      <c r="S101">
        <f>G101</f>
        <v>2.2841999998490792E-2</v>
      </c>
    </row>
    <row r="102" spans="1:19">
      <c r="A102" s="66" t="s">
        <v>187</v>
      </c>
      <c r="B102" s="68" t="s">
        <v>79</v>
      </c>
      <c r="C102" s="67">
        <v>34608.29</v>
      </c>
      <c r="D102" s="36"/>
      <c r="E102" s="15">
        <f t="shared" si="8"/>
        <v>-2528.9611688960199</v>
      </c>
      <c r="F102">
        <f t="shared" si="9"/>
        <v>-2529</v>
      </c>
      <c r="G102">
        <f t="shared" si="10"/>
        <v>8.7404000005335547E-2</v>
      </c>
      <c r="J102">
        <f t="shared" si="11"/>
        <v>8.7404000005335547E-2</v>
      </c>
      <c r="Q102" s="2">
        <f t="shared" si="12"/>
        <v>19589.79</v>
      </c>
      <c r="R102">
        <f>G102</f>
        <v>8.7404000005335547E-2</v>
      </c>
    </row>
    <row r="103" spans="1:19">
      <c r="A103" s="66" t="s">
        <v>135</v>
      </c>
      <c r="B103" s="68" t="s">
        <v>79</v>
      </c>
      <c r="C103" s="67">
        <v>34653.296000000002</v>
      </c>
      <c r="D103" s="36"/>
      <c r="E103" s="15">
        <f t="shared" si="8"/>
        <v>-2508.9662869034082</v>
      </c>
      <c r="F103">
        <f t="shared" si="9"/>
        <v>-2509</v>
      </c>
      <c r="G103">
        <f t="shared" si="10"/>
        <v>7.5884000005316921E-2</v>
      </c>
      <c r="J103">
        <f t="shared" si="11"/>
        <v>7.5884000005316921E-2</v>
      </c>
      <c r="Q103" s="2">
        <f t="shared" si="12"/>
        <v>19634.796000000002</v>
      </c>
      <c r="R103">
        <f>G103</f>
        <v>7.5884000005316921E-2</v>
      </c>
    </row>
    <row r="104" spans="1:19">
      <c r="A104" s="66" t="s">
        <v>187</v>
      </c>
      <c r="B104" s="68" t="s">
        <v>79</v>
      </c>
      <c r="C104" s="67">
        <v>34984.197</v>
      </c>
      <c r="D104" s="36"/>
      <c r="E104" s="15">
        <f t="shared" si="8"/>
        <v>-2361.9564116370684</v>
      </c>
      <c r="F104">
        <f t="shared" si="9"/>
        <v>-2362</v>
      </c>
      <c r="G104">
        <f t="shared" si="10"/>
        <v>9.8111999999673571E-2</v>
      </c>
      <c r="J104">
        <f t="shared" si="11"/>
        <v>9.8111999999673571E-2</v>
      </c>
      <c r="Q104" s="2">
        <f t="shared" si="12"/>
        <v>19965.697</v>
      </c>
      <c r="R104">
        <f>G104</f>
        <v>9.8111999999673571E-2</v>
      </c>
    </row>
    <row r="105" spans="1:19">
      <c r="A105" s="66" t="s">
        <v>187</v>
      </c>
      <c r="B105" s="68" t="s">
        <v>79</v>
      </c>
      <c r="C105" s="67">
        <v>34984.218999999997</v>
      </c>
      <c r="D105" s="36"/>
      <c r="E105" s="15">
        <f t="shared" si="8"/>
        <v>-2361.9466376646251</v>
      </c>
      <c r="F105">
        <f t="shared" si="9"/>
        <v>-2362</v>
      </c>
      <c r="G105">
        <f t="shared" si="10"/>
        <v>0.1201119999968796</v>
      </c>
      <c r="J105">
        <f t="shared" si="11"/>
        <v>0.1201119999968796</v>
      </c>
      <c r="Q105" s="2">
        <f t="shared" si="12"/>
        <v>19965.718999999997</v>
      </c>
      <c r="R105">
        <f>G105</f>
        <v>0.1201119999968796</v>
      </c>
    </row>
    <row r="106" spans="1:19">
      <c r="A106" s="66" t="s">
        <v>209</v>
      </c>
      <c r="B106" s="68" t="s">
        <v>79</v>
      </c>
      <c r="C106" s="67">
        <v>34999.94</v>
      </c>
      <c r="D106" s="36"/>
      <c r="E106" s="15">
        <f t="shared" si="8"/>
        <v>-2354.9622458100739</v>
      </c>
      <c r="F106">
        <f t="shared" si="9"/>
        <v>-2355</v>
      </c>
      <c r="G106">
        <f t="shared" si="10"/>
        <v>8.4980000006908085E-2</v>
      </c>
      <c r="J106">
        <f t="shared" si="11"/>
        <v>8.4980000006908085E-2</v>
      </c>
      <c r="Q106" s="2">
        <f t="shared" si="12"/>
        <v>19981.440000000002</v>
      </c>
      <c r="R106">
        <f>G106</f>
        <v>8.4980000006908085E-2</v>
      </c>
    </row>
    <row r="107" spans="1:19">
      <c r="A107" s="66" t="s">
        <v>209</v>
      </c>
      <c r="B107" s="68" t="s">
        <v>70</v>
      </c>
      <c r="C107" s="67">
        <v>35000.949999999997</v>
      </c>
      <c r="D107" s="36"/>
      <c r="E107" s="15">
        <f t="shared" si="8"/>
        <v>-2354.5135316205783</v>
      </c>
      <c r="F107">
        <f t="shared" si="9"/>
        <v>-2354.5</v>
      </c>
      <c r="G107">
        <f t="shared" si="10"/>
        <v>-3.0458000001090113E-2</v>
      </c>
      <c r="J107">
        <f t="shared" si="11"/>
        <v>-3.0458000001090113E-2</v>
      </c>
      <c r="Q107" s="2">
        <f t="shared" si="12"/>
        <v>19982.449999999997</v>
      </c>
      <c r="S107">
        <f>G107</f>
        <v>-3.0458000001090113E-2</v>
      </c>
    </row>
    <row r="108" spans="1:19">
      <c r="A108" s="66" t="s">
        <v>187</v>
      </c>
      <c r="B108" s="68" t="s">
        <v>70</v>
      </c>
      <c r="C108" s="67">
        <v>35012.252</v>
      </c>
      <c r="D108" s="36"/>
      <c r="E108" s="15">
        <f t="shared" si="8"/>
        <v>-2349.4923754129495</v>
      </c>
      <c r="F108">
        <f t="shared" si="9"/>
        <v>-2349.5</v>
      </c>
      <c r="G108">
        <f t="shared" si="10"/>
        <v>1.7162000003736466E-2</v>
      </c>
      <c r="J108">
        <f t="shared" si="11"/>
        <v>1.7162000003736466E-2</v>
      </c>
      <c r="Q108" s="2">
        <f t="shared" si="12"/>
        <v>19993.752</v>
      </c>
      <c r="S108">
        <f>G108</f>
        <v>1.7162000003736466E-2</v>
      </c>
    </row>
    <row r="109" spans="1:19">
      <c r="A109" s="66" t="s">
        <v>187</v>
      </c>
      <c r="B109" s="68" t="s">
        <v>79</v>
      </c>
      <c r="C109" s="67">
        <v>35038.182000000001</v>
      </c>
      <c r="D109" s="36"/>
      <c r="E109" s="15">
        <f t="shared" si="8"/>
        <v>-2337.9724160726746</v>
      </c>
      <c r="F109">
        <f t="shared" si="9"/>
        <v>-2338</v>
      </c>
      <c r="G109">
        <f t="shared" si="10"/>
        <v>6.2088000006042421E-2</v>
      </c>
      <c r="J109">
        <f t="shared" si="11"/>
        <v>6.2088000006042421E-2</v>
      </c>
      <c r="Q109" s="2">
        <f t="shared" si="12"/>
        <v>20019.682000000001</v>
      </c>
      <c r="R109">
        <f>G109</f>
        <v>6.2088000006042421E-2</v>
      </c>
    </row>
    <row r="110" spans="1:19">
      <c r="A110" s="66" t="s">
        <v>187</v>
      </c>
      <c r="B110" s="68" t="s">
        <v>79</v>
      </c>
      <c r="C110" s="67">
        <v>35038.205000000002</v>
      </c>
      <c r="D110" s="36"/>
      <c r="E110" s="15">
        <f t="shared" si="8"/>
        <v>-2337.9621978287551</v>
      </c>
      <c r="F110">
        <f t="shared" si="9"/>
        <v>-2338</v>
      </c>
      <c r="G110">
        <f t="shared" si="10"/>
        <v>8.5088000007090159E-2</v>
      </c>
      <c r="J110">
        <f t="shared" si="11"/>
        <v>8.5088000007090159E-2</v>
      </c>
      <c r="Q110" s="2">
        <f t="shared" si="12"/>
        <v>20019.705000000002</v>
      </c>
      <c r="R110">
        <f>G110</f>
        <v>8.5088000007090159E-2</v>
      </c>
    </row>
    <row r="111" spans="1:19">
      <c r="A111" s="66" t="s">
        <v>228</v>
      </c>
      <c r="B111" s="68" t="s">
        <v>79</v>
      </c>
      <c r="C111" s="67">
        <v>35164.256999999998</v>
      </c>
      <c r="D111" s="36"/>
      <c r="E111" s="15">
        <f t="shared" si="8"/>
        <v>-2281.9608898935348</v>
      </c>
      <c r="F111">
        <f t="shared" si="9"/>
        <v>-2282</v>
      </c>
      <c r="G111">
        <f t="shared" si="10"/>
        <v>8.8031999999657273E-2</v>
      </c>
      <c r="J111">
        <f t="shared" si="11"/>
        <v>8.8031999999657273E-2</v>
      </c>
      <c r="Q111" s="2">
        <f t="shared" si="12"/>
        <v>20145.756999999998</v>
      </c>
      <c r="R111">
        <f>G111</f>
        <v>8.8031999999657273E-2</v>
      </c>
    </row>
    <row r="112" spans="1:19">
      <c r="A112" s="66" t="s">
        <v>228</v>
      </c>
      <c r="B112" s="68" t="s">
        <v>70</v>
      </c>
      <c r="C112" s="67">
        <v>35165.317000000003</v>
      </c>
      <c r="D112" s="36"/>
      <c r="E112" s="15">
        <f t="shared" si="8"/>
        <v>-2281.4899621302975</v>
      </c>
      <c r="F112">
        <f t="shared" si="9"/>
        <v>-2281.5</v>
      </c>
      <c r="G112">
        <f t="shared" si="10"/>
        <v>2.2594000001845416E-2</v>
      </c>
      <c r="J112">
        <f t="shared" si="11"/>
        <v>2.2594000001845416E-2</v>
      </c>
      <c r="Q112" s="2">
        <f t="shared" si="12"/>
        <v>20146.817000000003</v>
      </c>
      <c r="S112">
        <f>G112</f>
        <v>2.2594000001845416E-2</v>
      </c>
    </row>
    <row r="113" spans="1:19">
      <c r="A113" s="66" t="s">
        <v>187</v>
      </c>
      <c r="B113" s="68" t="s">
        <v>70</v>
      </c>
      <c r="C113" s="67">
        <v>35282.330999999998</v>
      </c>
      <c r="D113" s="36"/>
      <c r="E113" s="15">
        <f t="shared" si="8"/>
        <v>-2229.5039797838708</v>
      </c>
      <c r="F113">
        <f t="shared" si="9"/>
        <v>-2229.5</v>
      </c>
      <c r="G113">
        <f t="shared" si="10"/>
        <v>-8.957999998528976E-3</v>
      </c>
      <c r="J113">
        <f t="shared" si="11"/>
        <v>-8.957999998528976E-3</v>
      </c>
      <c r="Q113" s="2">
        <f t="shared" si="12"/>
        <v>20263.830999999998</v>
      </c>
      <c r="S113">
        <f>G113</f>
        <v>-8.957999998528976E-3</v>
      </c>
    </row>
    <row r="114" spans="1:19">
      <c r="A114" s="66" t="s">
        <v>187</v>
      </c>
      <c r="B114" s="68" t="s">
        <v>70</v>
      </c>
      <c r="C114" s="67">
        <v>35282.368000000002</v>
      </c>
      <c r="D114" s="36"/>
      <c r="E114" s="15">
        <f t="shared" si="8"/>
        <v>-2229.4875417393032</v>
      </c>
      <c r="F114">
        <f t="shared" si="9"/>
        <v>-2229.5</v>
      </c>
      <c r="G114">
        <f t="shared" si="10"/>
        <v>2.8042000005370937E-2</v>
      </c>
      <c r="J114">
        <f t="shared" si="11"/>
        <v>2.8042000005370937E-2</v>
      </c>
      <c r="Q114" s="2">
        <f t="shared" si="12"/>
        <v>20263.868000000002</v>
      </c>
      <c r="S114">
        <f>G114</f>
        <v>2.8042000005370937E-2</v>
      </c>
    </row>
    <row r="115" spans="1:19">
      <c r="A115" s="66" t="s">
        <v>187</v>
      </c>
      <c r="B115" s="68" t="s">
        <v>79</v>
      </c>
      <c r="C115" s="67">
        <v>35317.307999999997</v>
      </c>
      <c r="D115" s="36"/>
      <c r="E115" s="15">
        <f t="shared" si="8"/>
        <v>-2213.9646964115309</v>
      </c>
      <c r="F115">
        <f t="shared" si="9"/>
        <v>-2214</v>
      </c>
      <c r="G115">
        <f t="shared" si="10"/>
        <v>7.9464000002190005E-2</v>
      </c>
      <c r="J115">
        <f t="shared" si="11"/>
        <v>7.9464000002190005E-2</v>
      </c>
      <c r="Q115" s="2">
        <f t="shared" si="12"/>
        <v>20298.807999999997</v>
      </c>
      <c r="R115">
        <f>G115</f>
        <v>7.9464000002190005E-2</v>
      </c>
    </row>
    <row r="116" spans="1:19">
      <c r="A116" s="66" t="s">
        <v>187</v>
      </c>
      <c r="B116" s="68" t="s">
        <v>70</v>
      </c>
      <c r="C116" s="67">
        <v>35318.411</v>
      </c>
      <c r="D116" s="36"/>
      <c r="E116" s="15">
        <f t="shared" si="8"/>
        <v>-2213.4746649748799</v>
      </c>
      <c r="F116">
        <f t="shared" si="9"/>
        <v>-2213.5</v>
      </c>
      <c r="G116">
        <f t="shared" si="10"/>
        <v>5.7026000002224464E-2</v>
      </c>
      <c r="J116">
        <f t="shared" si="11"/>
        <v>5.7026000002224464E-2</v>
      </c>
      <c r="Q116" s="2">
        <f t="shared" si="12"/>
        <v>20299.911</v>
      </c>
      <c r="S116">
        <f>G116</f>
        <v>5.7026000002224464E-2</v>
      </c>
    </row>
    <row r="117" spans="1:19">
      <c r="A117" s="66" t="s">
        <v>209</v>
      </c>
      <c r="B117" s="68" t="s">
        <v>79</v>
      </c>
      <c r="C117" s="67">
        <v>35351.072999999997</v>
      </c>
      <c r="D117" s="36"/>
      <c r="E117" s="15">
        <f t="shared" si="8"/>
        <v>-2198.9638700665882</v>
      </c>
      <c r="F117">
        <f t="shared" si="9"/>
        <v>-2199</v>
      </c>
      <c r="G117">
        <f t="shared" ref="G117:G148" si="13">+C117-(C$7+F117*C$8)</f>
        <v>8.1323999998858199E-2</v>
      </c>
      <c r="J117">
        <f t="shared" ref="J117:J148" si="14">+G117</f>
        <v>8.1323999998858199E-2</v>
      </c>
      <c r="Q117" s="2">
        <f t="shared" si="12"/>
        <v>20332.572999999997</v>
      </c>
      <c r="R117">
        <f>G117</f>
        <v>8.1323999998858199E-2</v>
      </c>
    </row>
    <row r="118" spans="1:19">
      <c r="A118" s="66" t="s">
        <v>209</v>
      </c>
      <c r="B118" s="68" t="s">
        <v>70</v>
      </c>
      <c r="C118" s="67">
        <v>35352.108</v>
      </c>
      <c r="D118" s="36"/>
      <c r="E118" s="15">
        <f t="shared" si="8"/>
        <v>-2198.5040490902202</v>
      </c>
      <c r="F118">
        <f t="shared" si="9"/>
        <v>-2198.5</v>
      </c>
      <c r="G118">
        <f t="shared" si="13"/>
        <v>-9.1140000004088506E-3</v>
      </c>
      <c r="J118">
        <f t="shared" si="14"/>
        <v>-9.1140000004088506E-3</v>
      </c>
      <c r="Q118" s="2">
        <f t="shared" si="12"/>
        <v>20333.608</v>
      </c>
      <c r="S118">
        <f>G118</f>
        <v>-9.1140000004088506E-3</v>
      </c>
    </row>
    <row r="119" spans="1:19">
      <c r="A119" s="66" t="s">
        <v>187</v>
      </c>
      <c r="B119" s="68" t="s">
        <v>70</v>
      </c>
      <c r="C119" s="67">
        <v>35397.152000000002</v>
      </c>
      <c r="D119" s="36"/>
      <c r="E119" s="15">
        <f t="shared" si="8"/>
        <v>-2178.4922847815678</v>
      </c>
      <c r="F119">
        <f t="shared" si="9"/>
        <v>-2178.5</v>
      </c>
      <c r="G119">
        <f t="shared" si="13"/>
        <v>1.7366000000038184E-2</v>
      </c>
      <c r="J119">
        <f t="shared" si="14"/>
        <v>1.7366000000038184E-2</v>
      </c>
      <c r="Q119" s="2">
        <f t="shared" si="12"/>
        <v>20378.652000000002</v>
      </c>
      <c r="S119">
        <f>G119</f>
        <v>1.7366000000038184E-2</v>
      </c>
    </row>
    <row r="120" spans="1:19">
      <c r="A120" s="66" t="s">
        <v>187</v>
      </c>
      <c r="B120" s="68" t="s">
        <v>70</v>
      </c>
      <c r="C120" s="67">
        <v>36045.385999999999</v>
      </c>
      <c r="D120" s="36"/>
      <c r="E120" s="15">
        <f t="shared" si="8"/>
        <v>-1890.5004096182995</v>
      </c>
      <c r="F120">
        <f t="shared" si="9"/>
        <v>-1890.5</v>
      </c>
      <c r="G120">
        <f t="shared" si="13"/>
        <v>-9.219999992637895E-4</v>
      </c>
      <c r="J120">
        <f t="shared" si="14"/>
        <v>-9.219999992637895E-4</v>
      </c>
      <c r="Q120" s="2">
        <f t="shared" si="12"/>
        <v>21026.885999999999</v>
      </c>
      <c r="S120">
        <f>G120</f>
        <v>-9.219999992637895E-4</v>
      </c>
    </row>
    <row r="121" spans="1:19">
      <c r="A121" s="66" t="s">
        <v>209</v>
      </c>
      <c r="B121" s="68" t="s">
        <v>79</v>
      </c>
      <c r="C121" s="67">
        <v>36048.857000000004</v>
      </c>
      <c r="D121" s="36"/>
      <c r="E121" s="15">
        <f t="shared" si="8"/>
        <v>-1888.958343329439</v>
      </c>
      <c r="F121">
        <f t="shared" si="9"/>
        <v>-1889</v>
      </c>
      <c r="G121">
        <f t="shared" si="13"/>
        <v>9.3764000004739501E-2</v>
      </c>
      <c r="J121">
        <f t="shared" si="14"/>
        <v>9.3764000004739501E-2</v>
      </c>
      <c r="Q121" s="2">
        <f t="shared" si="12"/>
        <v>21030.357000000004</v>
      </c>
      <c r="R121">
        <f>G121</f>
        <v>9.3764000004739501E-2</v>
      </c>
    </row>
    <row r="122" spans="1:19">
      <c r="A122" s="66" t="s">
        <v>228</v>
      </c>
      <c r="B122" s="68" t="s">
        <v>79</v>
      </c>
      <c r="C122" s="67">
        <v>36048.872000000003</v>
      </c>
      <c r="D122" s="36"/>
      <c r="E122" s="15">
        <f t="shared" si="8"/>
        <v>-1888.9516792573181</v>
      </c>
      <c r="F122">
        <f t="shared" si="9"/>
        <v>-1889</v>
      </c>
      <c r="G122">
        <f t="shared" si="13"/>
        <v>0.10876400000415742</v>
      </c>
      <c r="J122">
        <f t="shared" si="14"/>
        <v>0.10876400000415742</v>
      </c>
      <c r="Q122" s="2">
        <f t="shared" si="12"/>
        <v>21030.372000000003</v>
      </c>
      <c r="R122">
        <f>G122</f>
        <v>0.10876400000415742</v>
      </c>
    </row>
    <row r="123" spans="1:19">
      <c r="A123" s="66" t="s">
        <v>209</v>
      </c>
      <c r="B123" s="68" t="s">
        <v>70</v>
      </c>
      <c r="C123" s="67">
        <v>36049.858</v>
      </c>
      <c r="D123" s="36"/>
      <c r="E123" s="15">
        <f t="shared" si="8"/>
        <v>-1888.5136275832156</v>
      </c>
      <c r="F123">
        <f t="shared" si="9"/>
        <v>-1888.5</v>
      </c>
      <c r="G123">
        <f t="shared" si="13"/>
        <v>-3.067400000145426E-2</v>
      </c>
      <c r="J123">
        <f t="shared" si="14"/>
        <v>-3.067400000145426E-2</v>
      </c>
      <c r="Q123" s="2">
        <f t="shared" si="12"/>
        <v>21031.358</v>
      </c>
      <c r="S123">
        <f>G123</f>
        <v>-3.067400000145426E-2</v>
      </c>
    </row>
    <row r="124" spans="1:19">
      <c r="A124" s="66" t="s">
        <v>228</v>
      </c>
      <c r="B124" s="68" t="s">
        <v>70</v>
      </c>
      <c r="C124" s="67">
        <v>36049.887999999999</v>
      </c>
      <c r="D124" s="36"/>
      <c r="E124" s="15">
        <f t="shared" si="8"/>
        <v>-1888.5002994389736</v>
      </c>
      <c r="F124">
        <f t="shared" si="9"/>
        <v>-1888.5</v>
      </c>
      <c r="G124">
        <f t="shared" si="13"/>
        <v>-6.7400000261841342E-4</v>
      </c>
      <c r="J124">
        <f t="shared" si="14"/>
        <v>-6.7400000261841342E-4</v>
      </c>
      <c r="Q124" s="2">
        <f t="shared" si="12"/>
        <v>21031.387999999999</v>
      </c>
      <c r="S124">
        <f>G124</f>
        <v>-6.7400000261841342E-4</v>
      </c>
    </row>
    <row r="125" spans="1:19">
      <c r="A125" s="66" t="s">
        <v>187</v>
      </c>
      <c r="B125" s="68" t="s">
        <v>79</v>
      </c>
      <c r="C125" s="67">
        <v>36053.374000000003</v>
      </c>
      <c r="D125" s="36"/>
      <c r="E125" s="15">
        <f t="shared" si="8"/>
        <v>-1886.9515690779922</v>
      </c>
      <c r="F125">
        <f t="shared" si="9"/>
        <v>-1887</v>
      </c>
      <c r="G125">
        <f t="shared" si="13"/>
        <v>0.10901200000807876</v>
      </c>
      <c r="J125">
        <f t="shared" si="14"/>
        <v>0.10901200000807876</v>
      </c>
      <c r="Q125" s="2">
        <f t="shared" si="12"/>
        <v>21034.874000000003</v>
      </c>
      <c r="R125">
        <f>G125</f>
        <v>0.10901200000807876</v>
      </c>
    </row>
    <row r="126" spans="1:19">
      <c r="A126" s="66" t="s">
        <v>209</v>
      </c>
      <c r="B126" s="68" t="s">
        <v>70</v>
      </c>
      <c r="C126" s="67">
        <v>36439.248</v>
      </c>
      <c r="D126" s="36"/>
      <c r="E126" s="15">
        <f t="shared" si="8"/>
        <v>-1715.5187580302063</v>
      </c>
      <c r="F126">
        <f t="shared" si="9"/>
        <v>-1715.5</v>
      </c>
      <c r="G126">
        <f t="shared" si="13"/>
        <v>-4.2221999996399973E-2</v>
      </c>
      <c r="J126">
        <f t="shared" si="14"/>
        <v>-4.2221999996399973E-2</v>
      </c>
      <c r="Q126" s="2">
        <f t="shared" si="12"/>
        <v>21420.748</v>
      </c>
      <c r="S126">
        <f>G126</f>
        <v>-4.2221999996399973E-2</v>
      </c>
    </row>
    <row r="127" spans="1:19">
      <c r="A127" s="66" t="s">
        <v>135</v>
      </c>
      <c r="B127" s="68" t="s">
        <v>79</v>
      </c>
      <c r="C127" s="67">
        <v>36737.523999999998</v>
      </c>
      <c r="D127" s="36"/>
      <c r="E127" s="15">
        <f t="shared" si="8"/>
        <v>-1583.003239627594</v>
      </c>
      <c r="F127">
        <f t="shared" si="9"/>
        <v>-1583</v>
      </c>
      <c r="G127">
        <f t="shared" si="13"/>
        <v>-7.2920000020531006E-3</v>
      </c>
      <c r="J127">
        <f t="shared" si="14"/>
        <v>-7.2920000020531006E-3</v>
      </c>
      <c r="Q127" s="2">
        <f t="shared" si="12"/>
        <v>21719.023999999998</v>
      </c>
      <c r="R127">
        <f>G127</f>
        <v>-7.2920000020531006E-3</v>
      </c>
    </row>
    <row r="128" spans="1:19">
      <c r="A128" s="66" t="s">
        <v>135</v>
      </c>
      <c r="B128" s="68" t="s">
        <v>79</v>
      </c>
      <c r="C128" s="67">
        <v>36789.438999999998</v>
      </c>
      <c r="D128" s="36"/>
      <c r="E128" s="15">
        <f t="shared" si="8"/>
        <v>-1559.9388860159331</v>
      </c>
      <c r="F128">
        <f t="shared" si="9"/>
        <v>-1560</v>
      </c>
      <c r="G128">
        <f t="shared" si="13"/>
        <v>0.13756000000284985</v>
      </c>
      <c r="J128">
        <f t="shared" si="14"/>
        <v>0.13756000000284985</v>
      </c>
      <c r="Q128" s="2">
        <f t="shared" si="12"/>
        <v>21770.938999999998</v>
      </c>
      <c r="R128">
        <f>G128</f>
        <v>0.13756000000284985</v>
      </c>
    </row>
    <row r="129" spans="1:19">
      <c r="A129" s="66" t="s">
        <v>135</v>
      </c>
      <c r="B129" s="68" t="s">
        <v>70</v>
      </c>
      <c r="C129" s="67">
        <v>36790.413999999997</v>
      </c>
      <c r="D129" s="36"/>
      <c r="E129" s="15">
        <f t="shared" si="8"/>
        <v>-1559.5057213280522</v>
      </c>
      <c r="F129">
        <f t="shared" si="9"/>
        <v>-1559.5</v>
      </c>
      <c r="G129">
        <f t="shared" si="13"/>
        <v>-1.2878000001364853E-2</v>
      </c>
      <c r="J129">
        <f t="shared" si="14"/>
        <v>-1.2878000001364853E-2</v>
      </c>
      <c r="Q129" s="2">
        <f t="shared" si="12"/>
        <v>21771.913999999997</v>
      </c>
      <c r="S129">
        <f>G129</f>
        <v>-1.2878000001364853E-2</v>
      </c>
    </row>
    <row r="130" spans="1:19">
      <c r="A130" s="66" t="s">
        <v>209</v>
      </c>
      <c r="B130" s="68" t="s">
        <v>79</v>
      </c>
      <c r="C130" s="67">
        <v>36802.915000000001</v>
      </c>
      <c r="D130" s="36"/>
      <c r="E130" s="15">
        <f t="shared" si="8"/>
        <v>-1553.9518836221973</v>
      </c>
      <c r="F130">
        <f t="shared" si="9"/>
        <v>-1554</v>
      </c>
      <c r="G130">
        <f t="shared" si="13"/>
        <v>0.10830400000122609</v>
      </c>
      <c r="J130">
        <f t="shared" si="14"/>
        <v>0.10830400000122609</v>
      </c>
      <c r="Q130" s="2">
        <f t="shared" si="12"/>
        <v>21784.415000000001</v>
      </c>
      <c r="R130">
        <f>G130</f>
        <v>0.10830400000122609</v>
      </c>
    </row>
    <row r="131" spans="1:19">
      <c r="A131" s="66" t="s">
        <v>209</v>
      </c>
      <c r="B131" s="68" t="s">
        <v>70</v>
      </c>
      <c r="C131" s="67">
        <v>36803.839999999997</v>
      </c>
      <c r="D131" s="36"/>
      <c r="E131" s="15">
        <f t="shared" si="8"/>
        <v>-1553.5409325080552</v>
      </c>
      <c r="F131">
        <f t="shared" si="9"/>
        <v>-1553.5</v>
      </c>
      <c r="G131">
        <f t="shared" si="13"/>
        <v>-9.213399999862304E-2</v>
      </c>
      <c r="J131">
        <f t="shared" si="14"/>
        <v>-9.213399999862304E-2</v>
      </c>
      <c r="Q131" s="2">
        <f t="shared" si="12"/>
        <v>21785.339999999997</v>
      </c>
      <c r="S131">
        <f>G131</f>
        <v>-9.213399999862304E-2</v>
      </c>
    </row>
    <row r="132" spans="1:19">
      <c r="A132" s="66" t="s">
        <v>135</v>
      </c>
      <c r="B132" s="68" t="s">
        <v>79</v>
      </c>
      <c r="C132" s="67">
        <v>36816.353999999999</v>
      </c>
      <c r="D132" s="36"/>
      <c r="E132" s="15">
        <f t="shared" si="8"/>
        <v>-1547.9813192730292</v>
      </c>
      <c r="F132">
        <f t="shared" si="9"/>
        <v>-1548</v>
      </c>
      <c r="G132">
        <f t="shared" si="13"/>
        <v>4.204800000297837E-2</v>
      </c>
      <c r="J132">
        <f t="shared" si="14"/>
        <v>4.204800000297837E-2</v>
      </c>
      <c r="Q132" s="2">
        <f t="shared" si="12"/>
        <v>21797.853999999999</v>
      </c>
      <c r="R132">
        <f>G132</f>
        <v>4.204800000297837E-2</v>
      </c>
    </row>
    <row r="133" spans="1:19">
      <c r="A133" s="66" t="s">
        <v>135</v>
      </c>
      <c r="B133" s="68" t="s">
        <v>70</v>
      </c>
      <c r="C133" s="67">
        <v>36817.353999999999</v>
      </c>
      <c r="D133" s="36"/>
      <c r="E133" s="15">
        <f t="shared" si="8"/>
        <v>-1547.5370477982788</v>
      </c>
      <c r="F133">
        <f t="shared" si="9"/>
        <v>-1547.5</v>
      </c>
      <c r="G133">
        <f t="shared" si="13"/>
        <v>-8.3389999999781139E-2</v>
      </c>
      <c r="J133">
        <f t="shared" si="14"/>
        <v>-8.3389999999781139E-2</v>
      </c>
      <c r="Q133" s="2">
        <f t="shared" si="12"/>
        <v>21798.853999999999</v>
      </c>
      <c r="S133">
        <f>G133</f>
        <v>-8.3389999999781139E-2</v>
      </c>
    </row>
    <row r="134" spans="1:19">
      <c r="A134" s="66" t="s">
        <v>209</v>
      </c>
      <c r="B134" s="68" t="s">
        <v>79</v>
      </c>
      <c r="C134" s="67">
        <v>36834.413</v>
      </c>
      <c r="D134" s="36"/>
      <c r="E134" s="15">
        <f t="shared" si="8"/>
        <v>-1539.9582207105134</v>
      </c>
      <c r="F134">
        <f t="shared" si="9"/>
        <v>-1540</v>
      </c>
      <c r="G134">
        <f t="shared" si="13"/>
        <v>9.404000000358792E-2</v>
      </c>
      <c r="J134">
        <f t="shared" si="14"/>
        <v>9.404000000358792E-2</v>
      </c>
      <c r="Q134" s="2">
        <f t="shared" si="12"/>
        <v>21815.913</v>
      </c>
      <c r="R134">
        <f>G134</f>
        <v>9.404000000358792E-2</v>
      </c>
    </row>
    <row r="135" spans="1:19">
      <c r="A135" s="66" t="s">
        <v>209</v>
      </c>
      <c r="B135" s="68" t="s">
        <v>70</v>
      </c>
      <c r="C135" s="67">
        <v>36835.392</v>
      </c>
      <c r="D135" s="36"/>
      <c r="E135" s="15">
        <f t="shared" si="8"/>
        <v>-1539.5232789367333</v>
      </c>
      <c r="F135">
        <f t="shared" si="9"/>
        <v>-1539.5</v>
      </c>
      <c r="G135">
        <f t="shared" si="13"/>
        <v>-5.2397999999811873E-2</v>
      </c>
      <c r="J135">
        <f t="shared" si="14"/>
        <v>-5.2397999999811873E-2</v>
      </c>
      <c r="Q135" s="2">
        <f t="shared" si="12"/>
        <v>21816.892</v>
      </c>
      <c r="S135">
        <f>G135</f>
        <v>-5.2397999999811873E-2</v>
      </c>
    </row>
    <row r="136" spans="1:19">
      <c r="A136" s="66" t="s">
        <v>135</v>
      </c>
      <c r="B136" s="68" t="s">
        <v>79</v>
      </c>
      <c r="C136" s="67">
        <v>36843.332999999999</v>
      </c>
      <c r="D136" s="36"/>
      <c r="E136" s="15">
        <f t="shared" si="8"/>
        <v>-1535.9953191557418</v>
      </c>
      <c r="F136">
        <f t="shared" si="9"/>
        <v>-1536</v>
      </c>
      <c r="G136">
        <f t="shared" si="13"/>
        <v>1.0536000001593493E-2</v>
      </c>
      <c r="J136">
        <f t="shared" si="14"/>
        <v>1.0536000001593493E-2</v>
      </c>
      <c r="Q136" s="2">
        <f t="shared" si="12"/>
        <v>21824.832999999999</v>
      </c>
      <c r="R136">
        <f>G136</f>
        <v>1.0536000001593493E-2</v>
      </c>
    </row>
    <row r="137" spans="1:19">
      <c r="A137" s="66" t="s">
        <v>135</v>
      </c>
      <c r="B137" s="68" t="s">
        <v>70</v>
      </c>
      <c r="C137" s="67">
        <v>36844.307000000001</v>
      </c>
      <c r="D137" s="36"/>
      <c r="E137" s="15">
        <f t="shared" si="8"/>
        <v>-1535.5625987393341</v>
      </c>
      <c r="F137">
        <f t="shared" si="9"/>
        <v>-1535.5</v>
      </c>
      <c r="G137">
        <f t="shared" si="13"/>
        <v>-0.14090199999918696</v>
      </c>
      <c r="J137">
        <f t="shared" si="14"/>
        <v>-0.14090199999918696</v>
      </c>
      <c r="Q137" s="2">
        <f t="shared" si="12"/>
        <v>21825.807000000001</v>
      </c>
      <c r="S137">
        <f>G137</f>
        <v>-0.14090199999918696</v>
      </c>
    </row>
    <row r="138" spans="1:19">
      <c r="A138" s="66" t="s">
        <v>135</v>
      </c>
      <c r="B138" s="68" t="s">
        <v>79</v>
      </c>
      <c r="C138" s="67">
        <v>36868.260999999999</v>
      </c>
      <c r="D138" s="36"/>
      <c r="E138" s="15">
        <f t="shared" si="8"/>
        <v>-1524.920519833167</v>
      </c>
      <c r="F138">
        <f t="shared" si="9"/>
        <v>-1525</v>
      </c>
      <c r="G138">
        <f t="shared" si="13"/>
        <v>0.17889999999897555</v>
      </c>
      <c r="J138">
        <f t="shared" si="14"/>
        <v>0.17889999999897555</v>
      </c>
      <c r="Q138" s="2">
        <f t="shared" si="12"/>
        <v>21849.760999999999</v>
      </c>
      <c r="R138">
        <f>G138</f>
        <v>0.17889999999897555</v>
      </c>
    </row>
    <row r="139" spans="1:19">
      <c r="A139" s="66" t="s">
        <v>209</v>
      </c>
      <c r="B139" s="68" t="s">
        <v>79</v>
      </c>
      <c r="C139" s="67">
        <v>37165.286999999997</v>
      </c>
      <c r="D139" s="36"/>
      <c r="E139" s="15">
        <f t="shared" si="8"/>
        <v>-1392.9603407739926</v>
      </c>
      <c r="F139">
        <f t="shared" si="9"/>
        <v>-1393</v>
      </c>
      <c r="G139">
        <f t="shared" si="13"/>
        <v>8.9267999996081926E-2</v>
      </c>
      <c r="J139">
        <f t="shared" si="14"/>
        <v>8.9267999996081926E-2</v>
      </c>
      <c r="Q139" s="2">
        <f t="shared" si="12"/>
        <v>22146.786999999997</v>
      </c>
      <c r="R139">
        <f>G139</f>
        <v>8.9267999996081926E-2</v>
      </c>
    </row>
    <row r="140" spans="1:19">
      <c r="A140" s="66" t="s">
        <v>209</v>
      </c>
      <c r="B140" s="68" t="s">
        <v>70</v>
      </c>
      <c r="C140" s="67">
        <v>37166.277000000002</v>
      </c>
      <c r="D140" s="36"/>
      <c r="E140" s="15">
        <f t="shared" si="8"/>
        <v>-1392.5205120139874</v>
      </c>
      <c r="F140">
        <f t="shared" si="9"/>
        <v>-1392.5</v>
      </c>
      <c r="G140">
        <f t="shared" si="13"/>
        <v>-4.6169999994162936E-2</v>
      </c>
      <c r="J140">
        <f t="shared" si="14"/>
        <v>-4.6169999994162936E-2</v>
      </c>
      <c r="Q140" s="2">
        <f t="shared" si="12"/>
        <v>22147.777000000002</v>
      </c>
      <c r="S140">
        <f>G140</f>
        <v>-4.6169999994162936E-2</v>
      </c>
    </row>
    <row r="141" spans="1:19">
      <c r="A141" s="66" t="s">
        <v>209</v>
      </c>
      <c r="B141" s="68" t="s">
        <v>79</v>
      </c>
      <c r="C141" s="67">
        <v>37581.692999999999</v>
      </c>
      <c r="D141" s="36"/>
      <c r="E141" s="15">
        <f t="shared" si="8"/>
        <v>-1207.9630330591283</v>
      </c>
      <c r="F141">
        <f t="shared" si="9"/>
        <v>-1208</v>
      </c>
      <c r="G141">
        <f t="shared" si="13"/>
        <v>8.320800000365125E-2</v>
      </c>
      <c r="J141">
        <f t="shared" si="14"/>
        <v>8.320800000365125E-2</v>
      </c>
      <c r="Q141" s="2">
        <f t="shared" si="12"/>
        <v>22563.192999999999</v>
      </c>
      <c r="R141">
        <f>G141</f>
        <v>8.320800000365125E-2</v>
      </c>
    </row>
    <row r="142" spans="1:19">
      <c r="A142" s="66" t="s">
        <v>209</v>
      </c>
      <c r="B142" s="68" t="s">
        <v>70</v>
      </c>
      <c r="C142" s="67">
        <v>37582.69</v>
      </c>
      <c r="D142" s="36"/>
      <c r="E142" s="15">
        <f t="shared" si="8"/>
        <v>-1207.5200943988011</v>
      </c>
      <c r="F142">
        <f t="shared" si="9"/>
        <v>-1207.5</v>
      </c>
      <c r="G142">
        <f t="shared" si="13"/>
        <v>-4.522999999608146E-2</v>
      </c>
      <c r="J142">
        <f t="shared" si="14"/>
        <v>-4.522999999608146E-2</v>
      </c>
      <c r="Q142" s="2">
        <f t="shared" si="12"/>
        <v>22564.190000000002</v>
      </c>
      <c r="S142">
        <f>G142</f>
        <v>-4.522999999608146E-2</v>
      </c>
    </row>
    <row r="143" spans="1:19">
      <c r="A143" s="66" t="s">
        <v>209</v>
      </c>
      <c r="B143" s="68" t="s">
        <v>79</v>
      </c>
      <c r="C143" s="67">
        <v>37833.794999999998</v>
      </c>
      <c r="D143" s="36"/>
      <c r="E143" s="15">
        <f t="shared" si="8"/>
        <v>-1095.9613057316351</v>
      </c>
      <c r="F143">
        <f t="shared" si="9"/>
        <v>-1096</v>
      </c>
      <c r="G143">
        <f t="shared" si="13"/>
        <v>8.7096000002929941E-2</v>
      </c>
      <c r="J143">
        <f t="shared" si="14"/>
        <v>8.7096000002929941E-2</v>
      </c>
      <c r="Q143" s="2">
        <f t="shared" si="12"/>
        <v>22815.294999999998</v>
      </c>
      <c r="R143">
        <f>G143</f>
        <v>8.7096000002929941E-2</v>
      </c>
    </row>
    <row r="144" spans="1:19">
      <c r="A144" s="66" t="s">
        <v>209</v>
      </c>
      <c r="B144" s="68" t="s">
        <v>70</v>
      </c>
      <c r="C144" s="67">
        <v>37834.786</v>
      </c>
      <c r="D144" s="36"/>
      <c r="E144" s="15">
        <f t="shared" si="8"/>
        <v>-1095.5210327001566</v>
      </c>
      <c r="F144">
        <f t="shared" si="9"/>
        <v>-1095.5</v>
      </c>
      <c r="G144">
        <f t="shared" si="13"/>
        <v>-4.734199999802513E-2</v>
      </c>
      <c r="J144">
        <f t="shared" si="14"/>
        <v>-4.734199999802513E-2</v>
      </c>
      <c r="Q144" s="2">
        <f t="shared" si="12"/>
        <v>22816.286</v>
      </c>
      <c r="S144">
        <f>G144</f>
        <v>-4.734199999802513E-2</v>
      </c>
    </row>
    <row r="145" spans="1:19">
      <c r="A145" s="66" t="s">
        <v>209</v>
      </c>
      <c r="B145" s="68" t="s">
        <v>70</v>
      </c>
      <c r="C145" s="67">
        <v>37879.805999999997</v>
      </c>
      <c r="D145" s="36"/>
      <c r="E145" s="15">
        <f t="shared" si="8"/>
        <v>-1075.5199309069008</v>
      </c>
      <c r="F145">
        <f t="shared" si="9"/>
        <v>-1075.5</v>
      </c>
      <c r="G145">
        <f t="shared" si="13"/>
        <v>-4.4862000002467539E-2</v>
      </c>
      <c r="J145">
        <f t="shared" si="14"/>
        <v>-4.4862000002467539E-2</v>
      </c>
      <c r="Q145" s="2">
        <f t="shared" si="12"/>
        <v>22861.305999999997</v>
      </c>
      <c r="S145">
        <f>G145</f>
        <v>-4.4862000002467539E-2</v>
      </c>
    </row>
    <row r="146" spans="1:19">
      <c r="A146" s="66" t="s">
        <v>489</v>
      </c>
      <c r="B146" s="68" t="s">
        <v>70</v>
      </c>
      <c r="C146" s="67">
        <v>38226.464</v>
      </c>
      <c r="D146" s="36"/>
      <c r="E146" s="15">
        <f t="shared" si="8"/>
        <v>-921.50967001291849</v>
      </c>
      <c r="F146">
        <f t="shared" si="9"/>
        <v>-921.5</v>
      </c>
      <c r="G146">
        <f t="shared" si="13"/>
        <v>-2.1765999998024199E-2</v>
      </c>
      <c r="J146">
        <f t="shared" si="14"/>
        <v>-2.1765999998024199E-2</v>
      </c>
      <c r="Q146" s="2">
        <f t="shared" si="12"/>
        <v>23207.964</v>
      </c>
      <c r="S146">
        <f>G146</f>
        <v>-2.1765999998024199E-2</v>
      </c>
    </row>
    <row r="147" spans="1:19">
      <c r="A147" s="66" t="s">
        <v>496</v>
      </c>
      <c r="B147" s="68" t="s">
        <v>79</v>
      </c>
      <c r="C147" s="67">
        <v>38243.436099999999</v>
      </c>
      <c r="D147" s="36"/>
      <c r="E147" s="15">
        <f t="shared" si="8"/>
        <v>-913.96945011630976</v>
      </c>
      <c r="F147">
        <f t="shared" si="9"/>
        <v>-914</v>
      </c>
      <c r="G147">
        <f t="shared" si="13"/>
        <v>6.8764000003284309E-2</v>
      </c>
      <c r="J147">
        <f t="shared" si="14"/>
        <v>6.8764000003284309E-2</v>
      </c>
      <c r="Q147" s="2">
        <f t="shared" si="12"/>
        <v>23224.936099999999</v>
      </c>
      <c r="R147">
        <f>G147</f>
        <v>6.8764000003284309E-2</v>
      </c>
    </row>
    <row r="148" spans="1:19">
      <c r="A148" s="66" t="s">
        <v>496</v>
      </c>
      <c r="B148" s="68" t="s">
        <v>79</v>
      </c>
      <c r="C148" s="67">
        <v>38252.440499999997</v>
      </c>
      <c r="D148" s="36"/>
      <c r="E148" s="15">
        <f t="shared" si="8"/>
        <v>-909.96905204906932</v>
      </c>
      <c r="F148">
        <f t="shared" si="9"/>
        <v>-910</v>
      </c>
      <c r="G148">
        <f t="shared" si="13"/>
        <v>6.9660000001022127E-2</v>
      </c>
      <c r="J148">
        <f t="shared" si="14"/>
        <v>6.9660000001022127E-2</v>
      </c>
      <c r="Q148" s="2">
        <f t="shared" si="12"/>
        <v>23233.940499999997</v>
      </c>
      <c r="R148">
        <f>G148</f>
        <v>6.9660000001022127E-2</v>
      </c>
    </row>
    <row r="149" spans="1:19">
      <c r="A149" s="66" t="s">
        <v>228</v>
      </c>
      <c r="B149" s="68" t="s">
        <v>70</v>
      </c>
      <c r="C149" s="67">
        <v>38253.452499999999</v>
      </c>
      <c r="D149" s="36"/>
      <c r="E149" s="15">
        <f t="shared" ref="E149:E212" si="15">+(C149-C$7)/C$8</f>
        <v>-909.51944931662092</v>
      </c>
      <c r="F149">
        <f t="shared" ref="F149:F212" si="16">ROUND(2*E149,0)/2</f>
        <v>-909.5</v>
      </c>
      <c r="G149">
        <f t="shared" ref="G149:G180" si="17">+C149-(C$7+F149*C$8)</f>
        <v>-4.3777999999292661E-2</v>
      </c>
      <c r="J149">
        <f t="shared" ref="J149:J176" si="18">+G149</f>
        <v>-4.3777999999292661E-2</v>
      </c>
      <c r="Q149" s="2">
        <f t="shared" ref="Q149:Q212" si="19">+C149-15018.5</f>
        <v>23234.952499999999</v>
      </c>
      <c r="S149">
        <f>G149</f>
        <v>-4.3777999999292661E-2</v>
      </c>
    </row>
    <row r="150" spans="1:19">
      <c r="A150" s="66" t="s">
        <v>209</v>
      </c>
      <c r="B150" s="68" t="s">
        <v>79</v>
      </c>
      <c r="C150" s="67">
        <v>38268.18</v>
      </c>
      <c r="D150" s="36"/>
      <c r="E150" s="15">
        <f t="shared" si="15"/>
        <v>-902.97644117223592</v>
      </c>
      <c r="F150">
        <f t="shared" si="16"/>
        <v>-903</v>
      </c>
      <c r="G150">
        <f t="shared" si="17"/>
        <v>5.3028000002086628E-2</v>
      </c>
      <c r="J150">
        <f t="shared" si="18"/>
        <v>5.3028000002086628E-2</v>
      </c>
      <c r="Q150" s="2">
        <f t="shared" si="19"/>
        <v>23249.68</v>
      </c>
      <c r="R150">
        <f>G150</f>
        <v>5.3028000002086628E-2</v>
      </c>
    </row>
    <row r="151" spans="1:19">
      <c r="A151" s="66" t="s">
        <v>209</v>
      </c>
      <c r="B151" s="68" t="s">
        <v>70</v>
      </c>
      <c r="C151" s="67">
        <v>38269.19</v>
      </c>
      <c r="D151" s="36"/>
      <c r="E151" s="15">
        <f t="shared" si="15"/>
        <v>-902.52772698273725</v>
      </c>
      <c r="F151">
        <f t="shared" si="16"/>
        <v>-902.5</v>
      </c>
      <c r="G151">
        <f t="shared" si="17"/>
        <v>-6.2409999998635612E-2</v>
      </c>
      <c r="J151">
        <f t="shared" si="18"/>
        <v>-6.2409999998635612E-2</v>
      </c>
      <c r="Q151" s="2">
        <f t="shared" si="19"/>
        <v>23250.690000000002</v>
      </c>
      <c r="S151">
        <f>G151</f>
        <v>-6.2409999998635612E-2</v>
      </c>
    </row>
    <row r="152" spans="1:19">
      <c r="A152" s="66" t="s">
        <v>496</v>
      </c>
      <c r="B152" s="68" t="s">
        <v>79</v>
      </c>
      <c r="C152" s="67">
        <v>38270.4473</v>
      </c>
      <c r="D152" s="36"/>
      <c r="E152" s="15">
        <f t="shared" si="15"/>
        <v>-901.96914445753487</v>
      </c>
      <c r="F152">
        <f t="shared" si="16"/>
        <v>-902</v>
      </c>
      <c r="G152">
        <f t="shared" si="17"/>
        <v>6.9452000003366265E-2</v>
      </c>
      <c r="J152">
        <f t="shared" si="18"/>
        <v>6.9452000003366265E-2</v>
      </c>
      <c r="Q152" s="2">
        <f t="shared" si="19"/>
        <v>23251.9473</v>
      </c>
      <c r="R152">
        <f>G152</f>
        <v>6.9452000003366265E-2</v>
      </c>
    </row>
    <row r="153" spans="1:19">
      <c r="A153" s="66" t="s">
        <v>496</v>
      </c>
      <c r="B153" s="68" t="s">
        <v>70</v>
      </c>
      <c r="C153" s="67">
        <v>38296.219799999999</v>
      </c>
      <c r="D153" s="36"/>
      <c r="E153" s="15">
        <f t="shared" si="15"/>
        <v>-890.51915787453379</v>
      </c>
      <c r="F153">
        <f t="shared" si="16"/>
        <v>-890.5</v>
      </c>
      <c r="G153">
        <f t="shared" si="17"/>
        <v>-4.3121999995491933E-2</v>
      </c>
      <c r="J153">
        <f t="shared" si="18"/>
        <v>-4.3121999995491933E-2</v>
      </c>
      <c r="Q153" s="2">
        <f t="shared" si="19"/>
        <v>23277.719799999999</v>
      </c>
      <c r="S153">
        <f>G153</f>
        <v>-4.3121999995491933E-2</v>
      </c>
    </row>
    <row r="154" spans="1:19">
      <c r="A154" s="66" t="s">
        <v>518</v>
      </c>
      <c r="B154" s="68" t="s">
        <v>79</v>
      </c>
      <c r="C154" s="67">
        <v>38322.315999999999</v>
      </c>
      <c r="D154" s="36"/>
      <c r="E154" s="15">
        <f t="shared" si="15"/>
        <v>-878.92536061515568</v>
      </c>
      <c r="F154">
        <f t="shared" si="16"/>
        <v>-879</v>
      </c>
      <c r="G154">
        <f t="shared" si="17"/>
        <v>0.16800399999920046</v>
      </c>
      <c r="J154">
        <f t="shared" si="18"/>
        <v>0.16800399999920046</v>
      </c>
      <c r="Q154" s="2">
        <f t="shared" si="19"/>
        <v>23303.815999999999</v>
      </c>
      <c r="R154">
        <f>G154</f>
        <v>0.16800399999920046</v>
      </c>
    </row>
    <row r="155" spans="1:19">
      <c r="A155" s="66" t="s">
        <v>496</v>
      </c>
      <c r="B155" s="68" t="s">
        <v>70</v>
      </c>
      <c r="C155" s="67">
        <v>38926.475100000003</v>
      </c>
      <c r="D155" s="36"/>
      <c r="E155" s="15">
        <f t="shared" si="15"/>
        <v>-610.51470627435481</v>
      </c>
      <c r="F155">
        <f t="shared" si="16"/>
        <v>-610.5</v>
      </c>
      <c r="G155">
        <f t="shared" si="17"/>
        <v>-3.3101999993959907E-2</v>
      </c>
      <c r="J155">
        <f t="shared" si="18"/>
        <v>-3.3101999993959907E-2</v>
      </c>
      <c r="Q155" s="2">
        <f t="shared" si="19"/>
        <v>23907.975100000003</v>
      </c>
      <c r="S155">
        <f>G155</f>
        <v>-3.3101999993959907E-2</v>
      </c>
    </row>
    <row r="156" spans="1:19">
      <c r="A156" s="66" t="s">
        <v>209</v>
      </c>
      <c r="B156" s="68" t="s">
        <v>79</v>
      </c>
      <c r="C156" s="67">
        <v>38983.96</v>
      </c>
      <c r="D156" s="36"/>
      <c r="E156" s="15">
        <f t="shared" si="15"/>
        <v>-584.97580497548461</v>
      </c>
      <c r="F156">
        <f t="shared" si="16"/>
        <v>-585</v>
      </c>
      <c r="G156">
        <f t="shared" si="17"/>
        <v>5.445999999938067E-2</v>
      </c>
      <c r="J156">
        <f t="shared" si="18"/>
        <v>5.445999999938067E-2</v>
      </c>
      <c r="Q156" s="2">
        <f t="shared" si="19"/>
        <v>23965.46</v>
      </c>
      <c r="R156">
        <f>G156</f>
        <v>5.445999999938067E-2</v>
      </c>
    </row>
    <row r="157" spans="1:19">
      <c r="A157" s="66" t="s">
        <v>209</v>
      </c>
      <c r="B157" s="68" t="s">
        <v>70</v>
      </c>
      <c r="C157" s="67">
        <v>38985.014999999999</v>
      </c>
      <c r="D157" s="36"/>
      <c r="E157" s="15">
        <f t="shared" si="15"/>
        <v>-584.50709856962294</v>
      </c>
      <c r="F157">
        <f t="shared" si="16"/>
        <v>-584.5</v>
      </c>
      <c r="G157">
        <f t="shared" si="17"/>
        <v>-1.5977999995811842E-2</v>
      </c>
      <c r="J157">
        <f t="shared" si="18"/>
        <v>-1.5977999995811842E-2</v>
      </c>
      <c r="Q157" s="2">
        <f t="shared" si="19"/>
        <v>23966.514999999999</v>
      </c>
      <c r="S157">
        <f>G157</f>
        <v>-1.5977999995811842E-2</v>
      </c>
    </row>
    <row r="158" spans="1:19">
      <c r="A158" s="66" t="s">
        <v>228</v>
      </c>
      <c r="B158" s="68" t="s">
        <v>79</v>
      </c>
      <c r="C158" s="67">
        <v>38992.9588</v>
      </c>
      <c r="D158" s="36"/>
      <c r="E158" s="15">
        <f t="shared" si="15"/>
        <v>-580.97789482850123</v>
      </c>
      <c r="F158">
        <f t="shared" si="16"/>
        <v>-581</v>
      </c>
      <c r="G158">
        <f t="shared" si="17"/>
        <v>4.9756000000343192E-2</v>
      </c>
      <c r="J158">
        <f t="shared" si="18"/>
        <v>4.9756000000343192E-2</v>
      </c>
      <c r="Q158" s="2">
        <f t="shared" si="19"/>
        <v>23974.4588</v>
      </c>
      <c r="R158">
        <f>G158</f>
        <v>4.9756000000343192E-2</v>
      </c>
    </row>
    <row r="159" spans="1:19">
      <c r="A159" s="66" t="s">
        <v>228</v>
      </c>
      <c r="B159" s="68" t="s">
        <v>70</v>
      </c>
      <c r="C159" s="67">
        <v>38994.002399999998</v>
      </c>
      <c r="D159" s="36"/>
      <c r="E159" s="15">
        <f t="shared" si="15"/>
        <v>-580.51425311745311</v>
      </c>
      <c r="F159">
        <f t="shared" si="16"/>
        <v>-580.5</v>
      </c>
      <c r="G159">
        <f t="shared" si="17"/>
        <v>-3.2081999997899402E-2</v>
      </c>
      <c r="J159">
        <f t="shared" si="18"/>
        <v>-3.2081999997899402E-2</v>
      </c>
      <c r="Q159" s="2">
        <f t="shared" si="19"/>
        <v>23975.502399999998</v>
      </c>
      <c r="S159">
        <f>G159</f>
        <v>-3.2081999997899402E-2</v>
      </c>
    </row>
    <row r="160" spans="1:19">
      <c r="A160" s="66" t="s">
        <v>496</v>
      </c>
      <c r="B160" s="68" t="s">
        <v>79</v>
      </c>
      <c r="C160" s="67">
        <v>39062.734199999999</v>
      </c>
      <c r="D160" s="36"/>
      <c r="E160" s="15">
        <f t="shared" si="15"/>
        <v>-549.97867496921151</v>
      </c>
      <c r="F160">
        <f t="shared" si="16"/>
        <v>-550</v>
      </c>
      <c r="G160">
        <f t="shared" si="17"/>
        <v>4.8000000002502929E-2</v>
      </c>
      <c r="J160">
        <f t="shared" si="18"/>
        <v>4.8000000002502929E-2</v>
      </c>
      <c r="Q160" s="2">
        <f t="shared" si="19"/>
        <v>24044.234199999999</v>
      </c>
      <c r="R160">
        <f t="shared" ref="R160:R167" si="20">G160</f>
        <v>4.8000000002502929E-2</v>
      </c>
    </row>
    <row r="161" spans="1:19">
      <c r="A161" s="66" t="s">
        <v>541</v>
      </c>
      <c r="B161" s="68" t="s">
        <v>79</v>
      </c>
      <c r="C161" s="67">
        <v>39679.417999999998</v>
      </c>
      <c r="D161" s="36"/>
      <c r="E161" s="15">
        <f t="shared" si="15"/>
        <v>-276.00365368860838</v>
      </c>
      <c r="F161">
        <f t="shared" si="16"/>
        <v>-276</v>
      </c>
      <c r="G161">
        <f t="shared" si="17"/>
        <v>-8.2239999974262901E-3</v>
      </c>
      <c r="J161">
        <f t="shared" si="18"/>
        <v>-8.2239999974262901E-3</v>
      </c>
      <c r="Q161" s="2">
        <f t="shared" si="19"/>
        <v>24660.917999999998</v>
      </c>
      <c r="R161">
        <f t="shared" si="20"/>
        <v>-8.2239999974262901E-3</v>
      </c>
    </row>
    <row r="162" spans="1:19">
      <c r="A162" s="66" t="s">
        <v>541</v>
      </c>
      <c r="B162" s="68" t="s">
        <v>79</v>
      </c>
      <c r="C162" s="67">
        <v>39679.423000000003</v>
      </c>
      <c r="D162" s="36"/>
      <c r="E162" s="15">
        <f t="shared" si="15"/>
        <v>-276.00143233123254</v>
      </c>
      <c r="F162">
        <f t="shared" si="16"/>
        <v>-276</v>
      </c>
      <c r="G162">
        <f t="shared" si="17"/>
        <v>-3.2239999927696772E-3</v>
      </c>
      <c r="J162">
        <f t="shared" si="18"/>
        <v>-3.2239999927696772E-3</v>
      </c>
      <c r="Q162" s="2">
        <f t="shared" si="19"/>
        <v>24660.923000000003</v>
      </c>
      <c r="R162">
        <f t="shared" si="20"/>
        <v>-3.2239999927696772E-3</v>
      </c>
    </row>
    <row r="163" spans="1:19">
      <c r="A163" s="66" t="s">
        <v>541</v>
      </c>
      <c r="B163" s="68" t="s">
        <v>79</v>
      </c>
      <c r="C163" s="67">
        <v>39679.427000000003</v>
      </c>
      <c r="D163" s="36"/>
      <c r="E163" s="15">
        <f t="shared" si="15"/>
        <v>-275.9996552453332</v>
      </c>
      <c r="F163">
        <f t="shared" si="16"/>
        <v>-276</v>
      </c>
      <c r="G163">
        <f t="shared" si="17"/>
        <v>7.7600000804523006E-4</v>
      </c>
      <c r="J163">
        <f t="shared" si="18"/>
        <v>7.7600000804523006E-4</v>
      </c>
      <c r="Q163" s="2">
        <f t="shared" si="19"/>
        <v>24660.927000000003</v>
      </c>
      <c r="R163">
        <f t="shared" si="20"/>
        <v>7.7600000804523006E-4</v>
      </c>
    </row>
    <row r="164" spans="1:19">
      <c r="A164" s="66" t="s">
        <v>553</v>
      </c>
      <c r="B164" s="68" t="s">
        <v>79</v>
      </c>
      <c r="C164" s="67">
        <v>39679.451300000001</v>
      </c>
      <c r="D164" s="36"/>
      <c r="E164" s="15">
        <f t="shared" si="15"/>
        <v>-275.98885944849792</v>
      </c>
      <c r="F164">
        <f t="shared" si="16"/>
        <v>-276</v>
      </c>
      <c r="G164">
        <f t="shared" si="17"/>
        <v>2.5076000005356036E-2</v>
      </c>
      <c r="J164">
        <f t="shared" si="18"/>
        <v>2.5076000005356036E-2</v>
      </c>
      <c r="Q164" s="2">
        <f t="shared" si="19"/>
        <v>24660.951300000001</v>
      </c>
      <c r="R164">
        <f t="shared" si="20"/>
        <v>2.5076000005356036E-2</v>
      </c>
    </row>
    <row r="165" spans="1:19">
      <c r="A165" s="66" t="s">
        <v>541</v>
      </c>
      <c r="B165" s="68" t="s">
        <v>79</v>
      </c>
      <c r="C165" s="67">
        <v>39697.421999999999</v>
      </c>
      <c r="D165" s="36"/>
      <c r="E165" s="15">
        <f t="shared" si="15"/>
        <v>-268.00499005720405</v>
      </c>
      <c r="F165">
        <f t="shared" si="16"/>
        <v>-268</v>
      </c>
      <c r="G165">
        <f t="shared" si="17"/>
        <v>-1.1231999997107778E-2</v>
      </c>
      <c r="J165">
        <f t="shared" si="18"/>
        <v>-1.1231999997107778E-2</v>
      </c>
      <c r="Q165" s="2">
        <f t="shared" si="19"/>
        <v>24678.921999999999</v>
      </c>
      <c r="R165">
        <f t="shared" si="20"/>
        <v>-1.1231999997107778E-2</v>
      </c>
    </row>
    <row r="166" spans="1:19">
      <c r="A166" s="66" t="s">
        <v>553</v>
      </c>
      <c r="B166" s="68" t="s">
        <v>79</v>
      </c>
      <c r="C166" s="67">
        <v>39697.457799999996</v>
      </c>
      <c r="D166" s="36"/>
      <c r="E166" s="15">
        <f t="shared" si="15"/>
        <v>-267.98908513840894</v>
      </c>
      <c r="F166">
        <f t="shared" si="16"/>
        <v>-268</v>
      </c>
      <c r="G166">
        <f t="shared" si="17"/>
        <v>2.4568000000726897E-2</v>
      </c>
      <c r="J166">
        <f t="shared" si="18"/>
        <v>2.4568000000726897E-2</v>
      </c>
      <c r="Q166" s="2">
        <f t="shared" si="19"/>
        <v>24678.957799999996</v>
      </c>
      <c r="R166">
        <f t="shared" si="20"/>
        <v>2.4568000000726897E-2</v>
      </c>
    </row>
    <row r="167" spans="1:19">
      <c r="A167" s="66" t="s">
        <v>564</v>
      </c>
      <c r="B167" s="68" t="s">
        <v>79</v>
      </c>
      <c r="C167" s="67">
        <v>39706.459000000003</v>
      </c>
      <c r="D167" s="36"/>
      <c r="E167" s="15">
        <f t="shared" si="15"/>
        <v>-263.99010873988408</v>
      </c>
      <c r="F167">
        <f t="shared" si="16"/>
        <v>-264</v>
      </c>
      <c r="G167">
        <f t="shared" si="17"/>
        <v>2.2264000006543938E-2</v>
      </c>
      <c r="J167">
        <f t="shared" si="18"/>
        <v>2.2264000006543938E-2</v>
      </c>
      <c r="Q167" s="2">
        <f t="shared" si="19"/>
        <v>24687.959000000003</v>
      </c>
      <c r="R167">
        <f t="shared" si="20"/>
        <v>2.2264000006543938E-2</v>
      </c>
    </row>
    <row r="168" spans="1:19">
      <c r="A168" s="66" t="s">
        <v>553</v>
      </c>
      <c r="B168" s="68" t="s">
        <v>70</v>
      </c>
      <c r="C168" s="67">
        <v>39707.546000000002</v>
      </c>
      <c r="D168" s="36"/>
      <c r="E168" s="15">
        <f t="shared" si="15"/>
        <v>-263.50718564683075</v>
      </c>
      <c r="F168">
        <f t="shared" si="16"/>
        <v>-263.5</v>
      </c>
      <c r="G168">
        <f t="shared" si="17"/>
        <v>-1.6173999996681232E-2</v>
      </c>
      <c r="J168">
        <f t="shared" si="18"/>
        <v>-1.6173999996681232E-2</v>
      </c>
      <c r="Q168" s="2">
        <f t="shared" si="19"/>
        <v>24689.046000000002</v>
      </c>
      <c r="S168">
        <f>G168</f>
        <v>-1.6173999996681232E-2</v>
      </c>
    </row>
    <row r="169" spans="1:19">
      <c r="A169" s="66" t="s">
        <v>209</v>
      </c>
      <c r="B169" s="68" t="s">
        <v>79</v>
      </c>
      <c r="C169" s="67">
        <v>39726.74</v>
      </c>
      <c r="D169" s="36"/>
      <c r="E169" s="15">
        <f t="shared" si="15"/>
        <v>-254.9798389604758</v>
      </c>
      <c r="F169">
        <f t="shared" si="16"/>
        <v>-255</v>
      </c>
      <c r="G169">
        <f t="shared" si="17"/>
        <v>4.5380000003206078E-2</v>
      </c>
      <c r="J169">
        <f t="shared" si="18"/>
        <v>4.5380000003206078E-2</v>
      </c>
      <c r="Q169" s="2">
        <f t="shared" si="19"/>
        <v>24708.239999999998</v>
      </c>
      <c r="R169">
        <f>G169</f>
        <v>4.5380000003206078E-2</v>
      </c>
    </row>
    <row r="170" spans="1:19">
      <c r="A170" s="66" t="s">
        <v>209</v>
      </c>
      <c r="B170" s="68" t="s">
        <v>70</v>
      </c>
      <c r="C170" s="67">
        <v>39727.82</v>
      </c>
      <c r="D170" s="36"/>
      <c r="E170" s="15">
        <f t="shared" si="15"/>
        <v>-254.50002576774472</v>
      </c>
      <c r="F170">
        <f t="shared" si="16"/>
        <v>-254.5</v>
      </c>
      <c r="G170">
        <f t="shared" si="17"/>
        <v>-5.7999997807200998E-5</v>
      </c>
      <c r="J170">
        <f t="shared" si="18"/>
        <v>-5.7999997807200998E-5</v>
      </c>
      <c r="Q170" s="2">
        <f t="shared" si="19"/>
        <v>24709.32</v>
      </c>
      <c r="S170">
        <f>G170</f>
        <v>-5.7999997807200998E-5</v>
      </c>
    </row>
    <row r="171" spans="1:19">
      <c r="A171" s="66" t="s">
        <v>209</v>
      </c>
      <c r="B171" s="68" t="s">
        <v>79</v>
      </c>
      <c r="C171" s="67">
        <v>39735.72</v>
      </c>
      <c r="D171" s="36"/>
      <c r="E171" s="15">
        <f t="shared" si="15"/>
        <v>-250.99028111721691</v>
      </c>
      <c r="F171">
        <f t="shared" si="16"/>
        <v>-251</v>
      </c>
      <c r="G171">
        <f t="shared" si="17"/>
        <v>2.1876000006159302E-2</v>
      </c>
      <c r="J171">
        <f t="shared" si="18"/>
        <v>2.1876000006159302E-2</v>
      </c>
      <c r="Q171" s="2">
        <f t="shared" si="19"/>
        <v>24717.22</v>
      </c>
      <c r="R171">
        <f>G171</f>
        <v>2.1876000006159302E-2</v>
      </c>
    </row>
    <row r="172" spans="1:19">
      <c r="A172" s="66" t="s">
        <v>209</v>
      </c>
      <c r="B172" s="68" t="s">
        <v>70</v>
      </c>
      <c r="C172" s="67">
        <v>39736.82</v>
      </c>
      <c r="D172" s="36"/>
      <c r="E172" s="15">
        <f t="shared" si="15"/>
        <v>-250.50158249499225</v>
      </c>
      <c r="F172">
        <f t="shared" si="16"/>
        <v>-250.5</v>
      </c>
      <c r="G172">
        <f t="shared" si="17"/>
        <v>-3.5619999980553985E-3</v>
      </c>
      <c r="J172">
        <f t="shared" si="18"/>
        <v>-3.5619999980553985E-3</v>
      </c>
      <c r="Q172" s="2">
        <f t="shared" si="19"/>
        <v>24718.32</v>
      </c>
      <c r="S172">
        <f>G172</f>
        <v>-3.5619999980553985E-3</v>
      </c>
    </row>
    <row r="173" spans="1:19">
      <c r="A173" s="66" t="s">
        <v>209</v>
      </c>
      <c r="B173" s="68" t="s">
        <v>79</v>
      </c>
      <c r="C173" s="67">
        <v>39737.97</v>
      </c>
      <c r="D173" s="36"/>
      <c r="E173" s="15">
        <f t="shared" si="15"/>
        <v>-249.99067029902878</v>
      </c>
      <c r="F173">
        <f t="shared" si="16"/>
        <v>-250</v>
      </c>
      <c r="G173">
        <f t="shared" si="17"/>
        <v>2.1000000000640284E-2</v>
      </c>
      <c r="J173">
        <f t="shared" si="18"/>
        <v>2.1000000000640284E-2</v>
      </c>
      <c r="Q173" s="2">
        <f t="shared" si="19"/>
        <v>24719.47</v>
      </c>
      <c r="R173">
        <f>G173</f>
        <v>2.1000000000640284E-2</v>
      </c>
    </row>
    <row r="174" spans="1:19">
      <c r="A174" s="66" t="s">
        <v>209</v>
      </c>
      <c r="B174" s="68" t="s">
        <v>70</v>
      </c>
      <c r="C174" s="67">
        <v>39739.040000000001</v>
      </c>
      <c r="D174" s="36"/>
      <c r="E174" s="15">
        <f t="shared" si="15"/>
        <v>-249.51529982104611</v>
      </c>
      <c r="F174">
        <f t="shared" si="16"/>
        <v>-249.5</v>
      </c>
      <c r="G174">
        <f t="shared" si="17"/>
        <v>-3.4437999995134305E-2</v>
      </c>
      <c r="J174">
        <f t="shared" si="18"/>
        <v>-3.4437999995134305E-2</v>
      </c>
      <c r="Q174" s="2">
        <f t="shared" si="19"/>
        <v>24720.54</v>
      </c>
      <c r="S174">
        <f>G174</f>
        <v>-3.4437999995134305E-2</v>
      </c>
    </row>
    <row r="175" spans="1:19">
      <c r="A175" s="66" t="s">
        <v>564</v>
      </c>
      <c r="B175" s="68" t="s">
        <v>70</v>
      </c>
      <c r="C175" s="67">
        <v>39741.311000000002</v>
      </c>
      <c r="D175" s="36"/>
      <c r="E175" s="15">
        <f t="shared" si="15"/>
        <v>-248.50635930188795</v>
      </c>
      <c r="F175">
        <f t="shared" si="16"/>
        <v>-248.5</v>
      </c>
      <c r="G175">
        <f t="shared" si="17"/>
        <v>-1.4314000000013039E-2</v>
      </c>
      <c r="J175">
        <f t="shared" si="18"/>
        <v>-1.4314000000013039E-2</v>
      </c>
      <c r="Q175" s="2">
        <f t="shared" si="19"/>
        <v>24722.811000000002</v>
      </c>
      <c r="S175">
        <f>G175</f>
        <v>-1.4314000000013039E-2</v>
      </c>
    </row>
    <row r="176" spans="1:19">
      <c r="A176" s="66" t="s">
        <v>564</v>
      </c>
      <c r="B176" s="68" t="s">
        <v>79</v>
      </c>
      <c r="C176" s="67">
        <v>40064.337</v>
      </c>
      <c r="D176" s="36"/>
      <c r="E176" s="15">
        <f t="shared" si="15"/>
        <v>-104.9951218992065</v>
      </c>
      <c r="F176">
        <f t="shared" si="16"/>
        <v>-105</v>
      </c>
      <c r="G176">
        <f t="shared" si="17"/>
        <v>1.0979999999108259E-2</v>
      </c>
      <c r="J176">
        <f t="shared" si="18"/>
        <v>1.0979999999108259E-2</v>
      </c>
      <c r="Q176" s="2">
        <f t="shared" si="19"/>
        <v>25045.837</v>
      </c>
      <c r="R176">
        <f>G176</f>
        <v>1.0979999999108259E-2</v>
      </c>
    </row>
    <row r="177" spans="1:32">
      <c r="A177" t="s">
        <v>33</v>
      </c>
      <c r="B177" s="6"/>
      <c r="C177" s="36">
        <v>40068.839999999997</v>
      </c>
      <c r="D177" s="36"/>
      <c r="E177">
        <f t="shared" si="15"/>
        <v>-102.99456744840735</v>
      </c>
      <c r="F177">
        <f t="shared" si="16"/>
        <v>-103</v>
      </c>
      <c r="G177">
        <f t="shared" si="17"/>
        <v>1.222799999959534E-2</v>
      </c>
      <c r="K177">
        <f>+G177</f>
        <v>1.222799999959534E-2</v>
      </c>
      <c r="Q177" s="2">
        <f t="shared" si="19"/>
        <v>25050.339999999997</v>
      </c>
      <c r="R177">
        <f>G177</f>
        <v>1.222799999959534E-2</v>
      </c>
      <c r="AA177" t="s">
        <v>32</v>
      </c>
      <c r="AF177" t="s">
        <v>34</v>
      </c>
    </row>
    <row r="178" spans="1:32">
      <c r="A178" s="15" t="s">
        <v>35</v>
      </c>
      <c r="B178" s="6" t="s">
        <v>70</v>
      </c>
      <c r="C178" s="36">
        <v>40069.955000000002</v>
      </c>
      <c r="D178" s="36"/>
      <c r="E178">
        <f t="shared" si="15"/>
        <v>-102.49920475405847</v>
      </c>
      <c r="F178">
        <f t="shared" si="16"/>
        <v>-102.5</v>
      </c>
      <c r="G178">
        <f t="shared" si="17"/>
        <v>1.790000002074521E-3</v>
      </c>
      <c r="K178">
        <f>+G178</f>
        <v>1.790000002074521E-3</v>
      </c>
      <c r="Q178" s="2">
        <f t="shared" si="19"/>
        <v>25051.455000000002</v>
      </c>
      <c r="S178">
        <f>G178</f>
        <v>1.790000002074521E-3</v>
      </c>
      <c r="AA178" t="s">
        <v>32</v>
      </c>
      <c r="AF178" t="s">
        <v>34</v>
      </c>
    </row>
    <row r="179" spans="1:32">
      <c r="A179" s="18" t="s">
        <v>81</v>
      </c>
      <c r="B179" s="16"/>
      <c r="C179" s="36">
        <v>40109.352299999999</v>
      </c>
      <c r="D179" s="36"/>
      <c r="E179">
        <f t="shared" si="15"/>
        <v>-84.996108181880842</v>
      </c>
      <c r="F179">
        <f t="shared" si="16"/>
        <v>-85</v>
      </c>
      <c r="G179">
        <f t="shared" si="17"/>
        <v>8.7600000042584725E-3</v>
      </c>
      <c r="J179">
        <f>+G179</f>
        <v>8.7600000042584725E-3</v>
      </c>
      <c r="Q179" s="2">
        <f t="shared" si="19"/>
        <v>25090.852299999999</v>
      </c>
      <c r="R179">
        <f>G179</f>
        <v>8.7600000042584725E-3</v>
      </c>
    </row>
    <row r="180" spans="1:32">
      <c r="A180" s="15" t="s">
        <v>14</v>
      </c>
      <c r="C180" s="36">
        <v>40300.667999999998</v>
      </c>
      <c r="D180" s="36" t="s">
        <v>16</v>
      </c>
      <c r="E180">
        <f t="shared" si="15"/>
        <v>0</v>
      </c>
      <c r="F180">
        <f t="shared" si="16"/>
        <v>0</v>
      </c>
      <c r="G180">
        <f t="shared" si="17"/>
        <v>0</v>
      </c>
      <c r="H180">
        <f>+G180</f>
        <v>0</v>
      </c>
      <c r="Q180" s="2">
        <f t="shared" si="19"/>
        <v>25282.167999999998</v>
      </c>
      <c r="R180">
        <f>G180</f>
        <v>0</v>
      </c>
    </row>
    <row r="181" spans="1:32">
      <c r="A181" s="15" t="s">
        <v>35</v>
      </c>
      <c r="B181" s="6"/>
      <c r="C181" s="36">
        <v>40370.440999999999</v>
      </c>
      <c r="D181" s="36"/>
      <c r="E181">
        <f t="shared" si="15"/>
        <v>30.998153607751405</v>
      </c>
      <c r="F181">
        <f t="shared" si="16"/>
        <v>31</v>
      </c>
      <c r="G181">
        <f t="shared" ref="G181:G212" si="21">+C181-(C$7+F181*C$8)</f>
        <v>-4.1559999954188243E-3</v>
      </c>
      <c r="K181">
        <f>+G181</f>
        <v>-4.1559999954188243E-3</v>
      </c>
      <c r="Q181" s="2">
        <f t="shared" si="19"/>
        <v>25351.940999999999</v>
      </c>
      <c r="R181">
        <f>G181</f>
        <v>-4.1559999954188243E-3</v>
      </c>
      <c r="AA181" t="s">
        <v>36</v>
      </c>
      <c r="AF181" t="s">
        <v>34</v>
      </c>
    </row>
    <row r="182" spans="1:32">
      <c r="A182" s="15" t="s">
        <v>35</v>
      </c>
      <c r="B182" s="6"/>
      <c r="C182" s="36">
        <v>40460.480000000003</v>
      </c>
      <c r="D182" s="36"/>
      <c r="E182">
        <f t="shared" si="15"/>
        <v>70.999912922793328</v>
      </c>
      <c r="F182">
        <f t="shared" si="16"/>
        <v>71</v>
      </c>
      <c r="G182">
        <f t="shared" si="21"/>
        <v>-1.9599999359343201E-4</v>
      </c>
      <c r="K182">
        <f>+G182</f>
        <v>-1.9599999359343201E-4</v>
      </c>
      <c r="Q182" s="2">
        <f t="shared" si="19"/>
        <v>25441.980000000003</v>
      </c>
      <c r="R182">
        <f>G182</f>
        <v>-1.9599999359343201E-4</v>
      </c>
      <c r="AA182" t="s">
        <v>32</v>
      </c>
      <c r="AF182" t="s">
        <v>34</v>
      </c>
    </row>
    <row r="183" spans="1:32">
      <c r="A183" s="15" t="s">
        <v>35</v>
      </c>
      <c r="B183" s="6" t="s">
        <v>70</v>
      </c>
      <c r="C183" s="36">
        <v>40461.589999999997</v>
      </c>
      <c r="D183" s="36"/>
      <c r="E183">
        <f t="shared" si="15"/>
        <v>71.49305425976317</v>
      </c>
      <c r="F183">
        <f t="shared" si="16"/>
        <v>71.5</v>
      </c>
      <c r="G183">
        <f t="shared" si="21"/>
        <v>-1.5634000003046822E-2</v>
      </c>
      <c r="K183">
        <f>+G183</f>
        <v>-1.5634000003046822E-2</v>
      </c>
      <c r="Q183" s="2">
        <f t="shared" si="19"/>
        <v>25443.089999999997</v>
      </c>
      <c r="S183">
        <f>G183</f>
        <v>-1.5634000003046822E-2</v>
      </c>
      <c r="AA183" t="s">
        <v>32</v>
      </c>
      <c r="AF183" t="s">
        <v>34</v>
      </c>
    </row>
    <row r="184" spans="1:32">
      <c r="A184" s="15" t="s">
        <v>35</v>
      </c>
      <c r="B184" s="6"/>
      <c r="C184" s="36">
        <v>40480.74</v>
      </c>
      <c r="D184" s="36"/>
      <c r="E184">
        <f t="shared" si="15"/>
        <v>80.000853001231576</v>
      </c>
      <c r="F184">
        <f t="shared" si="16"/>
        <v>80</v>
      </c>
      <c r="G184">
        <f t="shared" si="21"/>
        <v>1.9200000024284236E-3</v>
      </c>
      <c r="K184">
        <f>+G184</f>
        <v>1.9200000024284236E-3</v>
      </c>
      <c r="Q184" s="2">
        <f t="shared" si="19"/>
        <v>25462.239999999998</v>
      </c>
      <c r="R184">
        <f>G184</f>
        <v>1.9200000024284236E-3</v>
      </c>
      <c r="AA184" t="s">
        <v>37</v>
      </c>
      <c r="AF184" t="s">
        <v>34</v>
      </c>
    </row>
    <row r="185" spans="1:32">
      <c r="A185" s="15" t="s">
        <v>35</v>
      </c>
      <c r="B185" s="6"/>
      <c r="C185" s="36">
        <v>40530.248</v>
      </c>
      <c r="D185" s="36"/>
      <c r="E185">
        <f t="shared" si="15"/>
        <v>101.99584517316892</v>
      </c>
      <c r="F185">
        <f t="shared" si="16"/>
        <v>102</v>
      </c>
      <c r="G185">
        <f t="shared" si="21"/>
        <v>-9.3520000009448268E-3</v>
      </c>
      <c r="K185">
        <f>+G185</f>
        <v>-9.3520000009448268E-3</v>
      </c>
      <c r="Q185" s="2">
        <f t="shared" si="19"/>
        <v>25511.748</v>
      </c>
      <c r="R185">
        <f>G185</f>
        <v>-9.3520000009448268E-3</v>
      </c>
      <c r="AA185" t="s">
        <v>36</v>
      </c>
      <c r="AF185" t="s">
        <v>34</v>
      </c>
    </row>
    <row r="186" spans="1:32">
      <c r="A186" s="19" t="s">
        <v>82</v>
      </c>
      <c r="B186" s="6" t="s">
        <v>70</v>
      </c>
      <c r="C186" s="36">
        <v>40774.487000000001</v>
      </c>
      <c r="D186" s="36"/>
      <c r="E186">
        <f t="shared" si="15"/>
        <v>210.50426589470197</v>
      </c>
      <c r="F186">
        <f t="shared" si="16"/>
        <v>210.5</v>
      </c>
      <c r="G186">
        <f t="shared" si="21"/>
        <v>9.602000005543232E-3</v>
      </c>
      <c r="J186">
        <f>+G186</f>
        <v>9.602000005543232E-3</v>
      </c>
      <c r="Q186" s="2">
        <f t="shared" si="19"/>
        <v>25755.987000000001</v>
      </c>
    </row>
    <row r="187" spans="1:32">
      <c r="A187" s="15" t="s">
        <v>35</v>
      </c>
      <c r="B187" s="6"/>
      <c r="C187" s="36">
        <v>40807.089999999997</v>
      </c>
      <c r="D187" s="36"/>
      <c r="E187">
        <f t="shared" si="15"/>
        <v>224.98884878598318</v>
      </c>
      <c r="F187">
        <f t="shared" si="16"/>
        <v>225</v>
      </c>
      <c r="G187">
        <f t="shared" si="21"/>
        <v>-2.5099999998928979E-2</v>
      </c>
      <c r="K187">
        <f>+G187</f>
        <v>-2.5099999998928979E-2</v>
      </c>
      <c r="Q187" s="2">
        <f t="shared" si="19"/>
        <v>25788.589999999997</v>
      </c>
      <c r="R187">
        <f>G187</f>
        <v>-2.5099999998928979E-2</v>
      </c>
      <c r="AA187" t="s">
        <v>32</v>
      </c>
      <c r="AF187" t="s">
        <v>34</v>
      </c>
    </row>
    <row r="188" spans="1:32">
      <c r="A188" s="15" t="s">
        <v>35</v>
      </c>
      <c r="B188" s="6" t="s">
        <v>70</v>
      </c>
      <c r="C188" s="36">
        <v>40808.239999999998</v>
      </c>
      <c r="D188" s="36"/>
      <c r="E188">
        <f t="shared" si="15"/>
        <v>225.49976098194665</v>
      </c>
      <c r="F188">
        <f t="shared" si="16"/>
        <v>225.5</v>
      </c>
      <c r="G188">
        <f t="shared" si="21"/>
        <v>-5.380000002332963E-4</v>
      </c>
      <c r="K188">
        <f>+G188</f>
        <v>-5.380000002332963E-4</v>
      </c>
      <c r="Q188" s="2">
        <f t="shared" si="19"/>
        <v>25789.739999999998</v>
      </c>
      <c r="S188">
        <f>G188</f>
        <v>-5.380000002332963E-4</v>
      </c>
      <c r="AA188" t="s">
        <v>32</v>
      </c>
      <c r="AF188" t="s">
        <v>34</v>
      </c>
    </row>
    <row r="189" spans="1:32">
      <c r="A189" s="15" t="s">
        <v>35</v>
      </c>
      <c r="B189" s="6"/>
      <c r="C189" s="36">
        <v>40822.85</v>
      </c>
      <c r="D189" s="36"/>
      <c r="E189">
        <f t="shared" si="15"/>
        <v>231.99056722804843</v>
      </c>
      <c r="F189">
        <f t="shared" si="16"/>
        <v>232</v>
      </c>
      <c r="G189">
        <f t="shared" si="21"/>
        <v>-2.1231999999145046E-2</v>
      </c>
      <c r="K189">
        <f>+G189</f>
        <v>-2.1231999999145046E-2</v>
      </c>
      <c r="Q189" s="2">
        <f t="shared" si="19"/>
        <v>25804.35</v>
      </c>
      <c r="R189">
        <f>G189</f>
        <v>-2.1231999999145046E-2</v>
      </c>
      <c r="AA189" t="s">
        <v>32</v>
      </c>
      <c r="AF189" t="s">
        <v>34</v>
      </c>
    </row>
    <row r="190" spans="1:32">
      <c r="A190" s="15" t="s">
        <v>35</v>
      </c>
      <c r="B190" s="6" t="s">
        <v>70</v>
      </c>
      <c r="C190" s="36">
        <v>40824.019999999997</v>
      </c>
      <c r="D190" s="36"/>
      <c r="E190">
        <f t="shared" si="15"/>
        <v>232.51036485350548</v>
      </c>
      <c r="F190">
        <f t="shared" si="16"/>
        <v>232.5</v>
      </c>
      <c r="G190">
        <f t="shared" si="21"/>
        <v>2.3329999996349216E-2</v>
      </c>
      <c r="K190">
        <f>+G190</f>
        <v>2.3329999996349216E-2</v>
      </c>
      <c r="Q190" s="2">
        <f t="shared" si="19"/>
        <v>25805.519999999997</v>
      </c>
      <c r="S190">
        <f>G190</f>
        <v>2.3329999996349216E-2</v>
      </c>
      <c r="AA190" t="s">
        <v>32</v>
      </c>
      <c r="AF190" t="s">
        <v>34</v>
      </c>
    </row>
    <row r="191" spans="1:32">
      <c r="A191" s="19" t="s">
        <v>82</v>
      </c>
      <c r="B191" s="16"/>
      <c r="C191" s="36">
        <v>40827.355300000003</v>
      </c>
      <c r="D191" s="36"/>
      <c r="E191">
        <f t="shared" si="15"/>
        <v>233.99214350324277</v>
      </c>
      <c r="F191">
        <f t="shared" si="16"/>
        <v>234</v>
      </c>
      <c r="G191">
        <f t="shared" si="21"/>
        <v>-1.768399999855319E-2</v>
      </c>
      <c r="J191">
        <f>+G191</f>
        <v>-1.768399999855319E-2</v>
      </c>
      <c r="Q191" s="2">
        <f t="shared" si="19"/>
        <v>25808.855300000003</v>
      </c>
      <c r="R191">
        <f>G191</f>
        <v>-1.768399999855319E-2</v>
      </c>
    </row>
    <row r="192" spans="1:32">
      <c r="A192" s="15" t="s">
        <v>35</v>
      </c>
      <c r="B192" s="6"/>
      <c r="C192" s="36">
        <v>40836.356</v>
      </c>
      <c r="D192" s="36"/>
      <c r="E192">
        <f t="shared" si="15"/>
        <v>237.99089776602619</v>
      </c>
      <c r="F192">
        <f t="shared" si="16"/>
        <v>238</v>
      </c>
      <c r="G192">
        <f t="shared" si="21"/>
        <v>-2.0487999994657002E-2</v>
      </c>
      <c r="K192">
        <f>+G192</f>
        <v>-2.0487999994657002E-2</v>
      </c>
      <c r="Q192" s="2">
        <f t="shared" si="19"/>
        <v>25817.856</v>
      </c>
      <c r="R192">
        <f>G192</f>
        <v>-2.0487999994657002E-2</v>
      </c>
      <c r="AA192" t="s">
        <v>36</v>
      </c>
      <c r="AF192" t="s">
        <v>34</v>
      </c>
    </row>
    <row r="193" spans="1:32">
      <c r="A193" s="19" t="s">
        <v>83</v>
      </c>
      <c r="B193" s="16" t="s">
        <v>79</v>
      </c>
      <c r="C193" s="36">
        <v>40845.356599999999</v>
      </c>
      <c r="D193" s="36"/>
      <c r="E193">
        <f t="shared" si="15"/>
        <v>241.98960760166324</v>
      </c>
      <c r="F193">
        <f t="shared" si="16"/>
        <v>242</v>
      </c>
      <c r="G193">
        <f t="shared" si="21"/>
        <v>-2.339199999551056E-2</v>
      </c>
      <c r="J193">
        <f>+G193</f>
        <v>-2.339199999551056E-2</v>
      </c>
      <c r="Q193" s="2">
        <f t="shared" si="19"/>
        <v>25826.856599999999</v>
      </c>
      <c r="R193">
        <f>G193</f>
        <v>-2.339199999551056E-2</v>
      </c>
    </row>
    <row r="194" spans="1:32">
      <c r="A194" s="19" t="s">
        <v>82</v>
      </c>
      <c r="B194" s="16"/>
      <c r="C194" s="36">
        <v>40871.280299999999</v>
      </c>
      <c r="D194" s="36"/>
      <c r="E194">
        <f t="shared" si="15"/>
        <v>253.50676803164666</v>
      </c>
      <c r="F194">
        <f t="shared" si="16"/>
        <v>253.5</v>
      </c>
      <c r="G194">
        <f t="shared" si="21"/>
        <v>1.5233999998599757E-2</v>
      </c>
      <c r="J194">
        <f>+G194</f>
        <v>1.5233999998599757E-2</v>
      </c>
      <c r="Q194" s="2">
        <f t="shared" si="19"/>
        <v>25852.780299999999</v>
      </c>
      <c r="S194">
        <f>G194</f>
        <v>1.5233999998599757E-2</v>
      </c>
    </row>
    <row r="195" spans="1:32">
      <c r="A195" s="19" t="s">
        <v>84</v>
      </c>
      <c r="B195" s="16"/>
      <c r="C195" s="36">
        <v>41124.459000000003</v>
      </c>
      <c r="D195" s="36"/>
      <c r="E195">
        <f t="shared" si="15"/>
        <v>365.98684245600589</v>
      </c>
      <c r="F195">
        <f t="shared" si="16"/>
        <v>366</v>
      </c>
      <c r="G195">
        <f t="shared" si="21"/>
        <v>-2.9615999992529396E-2</v>
      </c>
      <c r="J195">
        <f>+G195</f>
        <v>-2.9615999992529396E-2</v>
      </c>
      <c r="Q195" s="2">
        <f t="shared" si="19"/>
        <v>26105.959000000003</v>
      </c>
      <c r="R195">
        <f>G195</f>
        <v>-2.9615999992529396E-2</v>
      </c>
    </row>
    <row r="196" spans="1:32">
      <c r="A196" s="19" t="s">
        <v>84</v>
      </c>
      <c r="B196" s="16"/>
      <c r="C196" s="36">
        <v>41177.409699999997</v>
      </c>
      <c r="D196" s="36"/>
      <c r="E196">
        <f t="shared" si="15"/>
        <v>389.51132803406261</v>
      </c>
      <c r="F196">
        <f t="shared" si="16"/>
        <v>389.5</v>
      </c>
      <c r="G196">
        <f t="shared" si="21"/>
        <v>2.5497999995423015E-2</v>
      </c>
      <c r="J196">
        <f>+G196</f>
        <v>2.5497999995423015E-2</v>
      </c>
      <c r="Q196" s="2">
        <f t="shared" si="19"/>
        <v>26158.909699999997</v>
      </c>
      <c r="S196">
        <f>G196</f>
        <v>2.5497999995423015E-2</v>
      </c>
    </row>
    <row r="197" spans="1:32">
      <c r="A197" s="15" t="s">
        <v>35</v>
      </c>
      <c r="B197" s="6" t="s">
        <v>70</v>
      </c>
      <c r="C197" s="36">
        <v>41179.660000000003</v>
      </c>
      <c r="D197" s="36"/>
      <c r="E197">
        <f t="shared" si="15"/>
        <v>390.51107213369625</v>
      </c>
      <c r="F197">
        <f t="shared" si="16"/>
        <v>390.5</v>
      </c>
      <c r="G197">
        <f t="shared" si="21"/>
        <v>2.4922000004153233E-2</v>
      </c>
      <c r="K197">
        <f>+G197</f>
        <v>2.4922000004153233E-2</v>
      </c>
      <c r="Q197" s="2">
        <f t="shared" si="19"/>
        <v>26161.160000000003</v>
      </c>
      <c r="S197">
        <f>G197</f>
        <v>2.4922000004153233E-2</v>
      </c>
      <c r="AA197" t="s">
        <v>32</v>
      </c>
      <c r="AF197" t="s">
        <v>34</v>
      </c>
    </row>
    <row r="198" spans="1:32">
      <c r="A198" s="15" t="s">
        <v>35</v>
      </c>
      <c r="B198" s="6"/>
      <c r="C198" s="36">
        <v>41191.99</v>
      </c>
      <c r="D198" s="36"/>
      <c r="E198">
        <f t="shared" si="15"/>
        <v>395.98893941736469</v>
      </c>
      <c r="F198">
        <f t="shared" si="16"/>
        <v>396</v>
      </c>
      <c r="G198">
        <f t="shared" si="21"/>
        <v>-2.4896000002627261E-2</v>
      </c>
      <c r="K198">
        <f>+G198</f>
        <v>-2.4896000002627261E-2</v>
      </c>
      <c r="Q198" s="2">
        <f t="shared" si="19"/>
        <v>26173.489999999998</v>
      </c>
      <c r="R198">
        <f>G198</f>
        <v>-2.4896000002627261E-2</v>
      </c>
      <c r="AA198" t="s">
        <v>32</v>
      </c>
      <c r="AF198" t="s">
        <v>34</v>
      </c>
    </row>
    <row r="199" spans="1:32">
      <c r="A199" s="15" t="s">
        <v>35</v>
      </c>
      <c r="B199" s="6" t="s">
        <v>70</v>
      </c>
      <c r="C199" s="36">
        <v>41193.17</v>
      </c>
      <c r="D199" s="36"/>
      <c r="E199">
        <f t="shared" si="15"/>
        <v>396.51317975757013</v>
      </c>
      <c r="F199">
        <f t="shared" si="16"/>
        <v>396.5</v>
      </c>
      <c r="G199">
        <f t="shared" si="21"/>
        <v>2.9666000002180226E-2</v>
      </c>
      <c r="K199">
        <f>+G199</f>
        <v>2.9666000002180226E-2</v>
      </c>
      <c r="Q199" s="2">
        <f t="shared" si="19"/>
        <v>26174.67</v>
      </c>
      <c r="S199">
        <f>G199</f>
        <v>2.9666000002180226E-2</v>
      </c>
      <c r="AA199" t="s">
        <v>32</v>
      </c>
      <c r="AF199" t="s">
        <v>34</v>
      </c>
    </row>
    <row r="200" spans="1:32">
      <c r="A200" s="15" t="s">
        <v>35</v>
      </c>
      <c r="B200" s="6" t="s">
        <v>70</v>
      </c>
      <c r="C200" s="36">
        <v>41240.434000000001</v>
      </c>
      <c r="D200" s="36"/>
      <c r="E200">
        <f t="shared" si="15"/>
        <v>417.51122674016841</v>
      </c>
      <c r="F200">
        <f t="shared" si="16"/>
        <v>417.5</v>
      </c>
      <c r="G200">
        <f t="shared" si="21"/>
        <v>2.5270000005548354E-2</v>
      </c>
      <c r="K200">
        <f>+G200</f>
        <v>2.5270000005548354E-2</v>
      </c>
      <c r="Q200" s="2">
        <f t="shared" si="19"/>
        <v>26221.934000000001</v>
      </c>
      <c r="S200">
        <f>G200</f>
        <v>2.5270000005548354E-2</v>
      </c>
      <c r="AA200" t="s">
        <v>36</v>
      </c>
      <c r="AF200" t="s">
        <v>34</v>
      </c>
    </row>
    <row r="201" spans="1:32">
      <c r="A201" s="19" t="s">
        <v>84</v>
      </c>
      <c r="B201" s="16"/>
      <c r="C201" s="36">
        <v>41240.434000000001</v>
      </c>
      <c r="D201" s="36"/>
      <c r="E201">
        <f t="shared" si="15"/>
        <v>417.51122674016841</v>
      </c>
      <c r="F201">
        <f t="shared" si="16"/>
        <v>417.5</v>
      </c>
      <c r="G201">
        <f t="shared" si="21"/>
        <v>2.5270000005548354E-2</v>
      </c>
      <c r="J201">
        <f>+G201</f>
        <v>2.5270000005548354E-2</v>
      </c>
      <c r="Q201" s="2">
        <f t="shared" si="19"/>
        <v>26221.934000000001</v>
      </c>
      <c r="S201">
        <f>G201</f>
        <v>2.5270000005548354E-2</v>
      </c>
    </row>
    <row r="202" spans="1:32">
      <c r="A202" s="15" t="s">
        <v>35</v>
      </c>
      <c r="B202" s="6"/>
      <c r="C202" s="36">
        <v>41509.343999999997</v>
      </c>
      <c r="D202" s="36"/>
      <c r="E202">
        <f t="shared" si="15"/>
        <v>536.98026901526316</v>
      </c>
      <c r="F202">
        <f t="shared" si="16"/>
        <v>537</v>
      </c>
      <c r="G202">
        <f t="shared" si="21"/>
        <v>-4.4412000002921559E-2</v>
      </c>
      <c r="K202">
        <f>+G202</f>
        <v>-4.4412000002921559E-2</v>
      </c>
      <c r="Q202" s="2">
        <f t="shared" si="19"/>
        <v>26490.843999999997</v>
      </c>
      <c r="R202">
        <f>G202</f>
        <v>-4.4412000002921559E-2</v>
      </c>
      <c r="AA202" t="s">
        <v>36</v>
      </c>
      <c r="AF202" t="s">
        <v>34</v>
      </c>
    </row>
    <row r="203" spans="1:32">
      <c r="A203" s="19" t="s">
        <v>85</v>
      </c>
      <c r="B203" s="16"/>
      <c r="C203" s="36">
        <v>41509.343999999997</v>
      </c>
      <c r="D203" s="36"/>
      <c r="E203">
        <f t="shared" si="15"/>
        <v>536.98026901526316</v>
      </c>
      <c r="F203">
        <f t="shared" si="16"/>
        <v>537</v>
      </c>
      <c r="G203">
        <f t="shared" si="21"/>
        <v>-4.4412000002921559E-2</v>
      </c>
      <c r="J203">
        <f>+G203</f>
        <v>-4.4412000002921559E-2</v>
      </c>
      <c r="Q203" s="2">
        <f t="shared" si="19"/>
        <v>26490.843999999997</v>
      </c>
      <c r="R203">
        <f>G203</f>
        <v>-4.4412000002921559E-2</v>
      </c>
    </row>
    <row r="204" spans="1:32">
      <c r="A204" s="15" t="s">
        <v>35</v>
      </c>
      <c r="B204" s="6"/>
      <c r="C204" s="36">
        <v>41563.360000000001</v>
      </c>
      <c r="D204" s="36"/>
      <c r="E204">
        <f t="shared" si="15"/>
        <v>560.97803699537553</v>
      </c>
      <c r="F204">
        <f t="shared" si="16"/>
        <v>561</v>
      </c>
      <c r="G204">
        <f t="shared" si="21"/>
        <v>-4.9435999993875157E-2</v>
      </c>
      <c r="K204">
        <f t="shared" ref="K204:K211" si="22">+G204</f>
        <v>-4.9435999993875157E-2</v>
      </c>
      <c r="Q204" s="2">
        <f t="shared" si="19"/>
        <v>26544.86</v>
      </c>
      <c r="R204">
        <f>G204</f>
        <v>-4.9435999993875157E-2</v>
      </c>
      <c r="AA204" t="s">
        <v>32</v>
      </c>
      <c r="AF204" t="s">
        <v>34</v>
      </c>
    </row>
    <row r="205" spans="1:32">
      <c r="A205" s="15" t="s">
        <v>35</v>
      </c>
      <c r="B205" s="6" t="s">
        <v>70</v>
      </c>
      <c r="C205" s="36">
        <v>41564.559999999998</v>
      </c>
      <c r="D205" s="36"/>
      <c r="E205">
        <f t="shared" si="15"/>
        <v>561.51116276507457</v>
      </c>
      <c r="F205">
        <f t="shared" si="16"/>
        <v>561.5</v>
      </c>
      <c r="G205">
        <f t="shared" si="21"/>
        <v>2.5126000000454951E-2</v>
      </c>
      <c r="K205">
        <f t="shared" si="22"/>
        <v>2.5126000000454951E-2</v>
      </c>
      <c r="Q205" s="2">
        <f t="shared" si="19"/>
        <v>26546.059999999998</v>
      </c>
      <c r="S205">
        <f>G205</f>
        <v>2.5126000000454951E-2</v>
      </c>
      <c r="AA205" t="s">
        <v>32</v>
      </c>
      <c r="AF205" t="s">
        <v>34</v>
      </c>
    </row>
    <row r="206" spans="1:32">
      <c r="A206" s="15" t="s">
        <v>35</v>
      </c>
      <c r="B206" s="6"/>
      <c r="C206" s="36">
        <v>41570.129999999997</v>
      </c>
      <c r="D206" s="36"/>
      <c r="E206">
        <f t="shared" si="15"/>
        <v>563.98575487943344</v>
      </c>
      <c r="F206">
        <f t="shared" si="16"/>
        <v>564</v>
      </c>
      <c r="G206">
        <f t="shared" si="21"/>
        <v>-3.2063999999081716E-2</v>
      </c>
      <c r="K206">
        <f t="shared" si="22"/>
        <v>-3.2063999999081716E-2</v>
      </c>
      <c r="Q206" s="2">
        <f t="shared" si="19"/>
        <v>26551.629999999997</v>
      </c>
      <c r="R206">
        <f>G206</f>
        <v>-3.2063999999081716E-2</v>
      </c>
      <c r="AA206" t="s">
        <v>32</v>
      </c>
      <c r="AF206" t="s">
        <v>34</v>
      </c>
    </row>
    <row r="207" spans="1:32">
      <c r="A207" s="15" t="s">
        <v>35</v>
      </c>
      <c r="B207" s="6" t="s">
        <v>70</v>
      </c>
      <c r="C207" s="36">
        <v>41571.33</v>
      </c>
      <c r="D207" s="36"/>
      <c r="E207">
        <f t="shared" si="15"/>
        <v>564.51888064913567</v>
      </c>
      <c r="F207">
        <f t="shared" si="16"/>
        <v>564.5</v>
      </c>
      <c r="G207">
        <f t="shared" si="21"/>
        <v>4.249800000252435E-2</v>
      </c>
      <c r="K207">
        <f t="shared" si="22"/>
        <v>4.249800000252435E-2</v>
      </c>
      <c r="Q207" s="2">
        <f t="shared" si="19"/>
        <v>26552.83</v>
      </c>
      <c r="S207">
        <f>G207</f>
        <v>4.249800000252435E-2</v>
      </c>
      <c r="AA207" t="s">
        <v>32</v>
      </c>
      <c r="AF207" t="s">
        <v>34</v>
      </c>
    </row>
    <row r="208" spans="1:32">
      <c r="A208" s="15" t="s">
        <v>35</v>
      </c>
      <c r="B208" s="6"/>
      <c r="C208" s="36">
        <v>41905.51</v>
      </c>
      <c r="D208" s="36"/>
      <c r="E208">
        <f t="shared" si="15"/>
        <v>712.98552208118269</v>
      </c>
      <c r="F208">
        <f t="shared" si="16"/>
        <v>713</v>
      </c>
      <c r="G208">
        <f t="shared" si="21"/>
        <v>-3.2587999994575512E-2</v>
      </c>
      <c r="K208">
        <f t="shared" si="22"/>
        <v>-3.2587999994575512E-2</v>
      </c>
      <c r="Q208" s="2">
        <f t="shared" si="19"/>
        <v>26887.010000000002</v>
      </c>
      <c r="R208">
        <f>G208</f>
        <v>-3.2587999994575512E-2</v>
      </c>
      <c r="AA208" t="s">
        <v>32</v>
      </c>
      <c r="AF208" t="s">
        <v>34</v>
      </c>
    </row>
    <row r="209" spans="1:32">
      <c r="A209" s="15" t="s">
        <v>35</v>
      </c>
      <c r="B209" s="6" t="s">
        <v>70</v>
      </c>
      <c r="C209" s="36">
        <v>41906.71</v>
      </c>
      <c r="D209" s="36"/>
      <c r="E209">
        <f t="shared" si="15"/>
        <v>713.51864785088173</v>
      </c>
      <c r="F209">
        <f t="shared" si="16"/>
        <v>713.5</v>
      </c>
      <c r="G209">
        <f t="shared" si="21"/>
        <v>4.1973999999754597E-2</v>
      </c>
      <c r="K209">
        <f t="shared" si="22"/>
        <v>4.1973999999754597E-2</v>
      </c>
      <c r="Q209" s="2">
        <f t="shared" si="19"/>
        <v>26888.21</v>
      </c>
      <c r="S209">
        <f>G209</f>
        <v>4.1973999999754597E-2</v>
      </c>
      <c r="AA209" t="s">
        <v>32</v>
      </c>
      <c r="AF209" t="s">
        <v>34</v>
      </c>
    </row>
    <row r="210" spans="1:32">
      <c r="A210" s="15" t="s">
        <v>35</v>
      </c>
      <c r="B210" s="6"/>
      <c r="C210" s="36">
        <v>41932.519999999997</v>
      </c>
      <c r="D210" s="36"/>
      <c r="E210">
        <f t="shared" si="15"/>
        <v>724.98529461418536</v>
      </c>
      <c r="F210">
        <f t="shared" si="16"/>
        <v>725</v>
      </c>
      <c r="G210">
        <f t="shared" si="21"/>
        <v>-3.3100000000558794E-2</v>
      </c>
      <c r="K210">
        <f t="shared" si="22"/>
        <v>-3.3100000000558794E-2</v>
      </c>
      <c r="Q210" s="2">
        <f t="shared" si="19"/>
        <v>26914.019999999997</v>
      </c>
      <c r="R210">
        <f>G210</f>
        <v>-3.3100000000558794E-2</v>
      </c>
      <c r="AA210" t="s">
        <v>32</v>
      </c>
      <c r="AF210" t="s">
        <v>34</v>
      </c>
    </row>
    <row r="211" spans="1:32">
      <c r="A211" s="15" t="s">
        <v>35</v>
      </c>
      <c r="B211" s="6" t="s">
        <v>70</v>
      </c>
      <c r="C211" s="36">
        <v>41933.714999999997</v>
      </c>
      <c r="D211" s="36"/>
      <c r="E211">
        <f t="shared" si="15"/>
        <v>725.5161990265118</v>
      </c>
      <c r="F211">
        <f t="shared" si="16"/>
        <v>725.5</v>
      </c>
      <c r="G211">
        <f t="shared" si="21"/>
        <v>3.6461999996390659E-2</v>
      </c>
      <c r="K211">
        <f t="shared" si="22"/>
        <v>3.6461999996390659E-2</v>
      </c>
      <c r="Q211" s="2">
        <f t="shared" si="19"/>
        <v>26915.214999999997</v>
      </c>
      <c r="S211">
        <f>G211</f>
        <v>3.6461999996390659E-2</v>
      </c>
      <c r="AA211" t="s">
        <v>32</v>
      </c>
      <c r="AF211" t="s">
        <v>34</v>
      </c>
    </row>
    <row r="212" spans="1:32">
      <c r="A212" s="73" t="s">
        <v>1105</v>
      </c>
      <c r="B212" s="74" t="s">
        <v>70</v>
      </c>
      <c r="C212" s="75">
        <v>42253.269599999898</v>
      </c>
      <c r="D212" s="76" t="s">
        <v>16</v>
      </c>
      <c r="E212" s="15">
        <f t="shared" si="15"/>
        <v>867.4851924317021</v>
      </c>
      <c r="F212">
        <f t="shared" si="16"/>
        <v>867.5</v>
      </c>
      <c r="G212">
        <f t="shared" si="21"/>
        <v>-3.333000010024989E-2</v>
      </c>
      <c r="J212">
        <f>+G212</f>
        <v>-3.333000010024989E-2</v>
      </c>
      <c r="O212">
        <f ca="1">+C$11+C$12*$F212</f>
        <v>0.3953614646734892</v>
      </c>
      <c r="P212">
        <f ca="1">+D$11+D$12*$F212</f>
        <v>0.38076553255297985</v>
      </c>
      <c r="Q212" s="2">
        <f t="shared" si="19"/>
        <v>27234.769599999898</v>
      </c>
      <c r="R212">
        <f>G212</f>
        <v>-3.333000010024989E-2</v>
      </c>
    </row>
    <row r="213" spans="1:32">
      <c r="A213" s="15" t="s">
        <v>39</v>
      </c>
      <c r="B213" s="6" t="s">
        <v>70</v>
      </c>
      <c r="C213" s="36">
        <v>42253.2696</v>
      </c>
      <c r="D213" s="36"/>
      <c r="E213">
        <f t="shared" ref="E213:E276" si="23">+(C213-C$7)/C$8</f>
        <v>867.48519243174746</v>
      </c>
      <c r="F213">
        <f t="shared" ref="F213:F276" si="24">ROUND(2*E213,0)/2</f>
        <v>867.5</v>
      </c>
      <c r="G213">
        <f t="shared" ref="G213:G244" si="25">+C213-(C$7+F213*C$8)</f>
        <v>-3.3329999998386484E-2</v>
      </c>
      <c r="J213">
        <f>+G213</f>
        <v>-3.3329999998386484E-2</v>
      </c>
      <c r="Q213" s="2">
        <f t="shared" ref="Q213:Q276" si="26">+C213-15018.5</f>
        <v>27234.7696</v>
      </c>
      <c r="S213">
        <f>G213</f>
        <v>-3.3329999998386484E-2</v>
      </c>
      <c r="AA213" t="s">
        <v>36</v>
      </c>
      <c r="AF213" t="s">
        <v>34</v>
      </c>
    </row>
    <row r="214" spans="1:32">
      <c r="A214" s="15" t="s">
        <v>35</v>
      </c>
      <c r="B214" s="6"/>
      <c r="C214" s="36">
        <v>42279.13</v>
      </c>
      <c r="D214" s="36"/>
      <c r="E214">
        <f t="shared" si="23"/>
        <v>878.97423047737846</v>
      </c>
      <c r="F214">
        <f t="shared" si="24"/>
        <v>879</v>
      </c>
      <c r="G214">
        <f t="shared" si="25"/>
        <v>-5.8003999998618383E-2</v>
      </c>
      <c r="K214">
        <f>+G214</f>
        <v>-5.8003999998618383E-2</v>
      </c>
      <c r="Q214" s="2">
        <f t="shared" si="26"/>
        <v>27260.629999999997</v>
      </c>
      <c r="R214">
        <f>G214</f>
        <v>-5.8003999998618383E-2</v>
      </c>
      <c r="AA214" t="s">
        <v>32</v>
      </c>
      <c r="AF214" t="s">
        <v>34</v>
      </c>
    </row>
    <row r="215" spans="1:32">
      <c r="A215" s="15" t="s">
        <v>35</v>
      </c>
      <c r="B215" s="6" t="s">
        <v>70</v>
      </c>
      <c r="C215" s="36">
        <v>42280.39</v>
      </c>
      <c r="D215" s="36"/>
      <c r="E215">
        <f t="shared" si="23"/>
        <v>879.53401253556467</v>
      </c>
      <c r="F215">
        <f t="shared" si="24"/>
        <v>879.5</v>
      </c>
      <c r="G215">
        <f t="shared" si="25"/>
        <v>7.6558000000659376E-2</v>
      </c>
      <c r="K215">
        <f>+G215</f>
        <v>7.6558000000659376E-2</v>
      </c>
      <c r="Q215" s="2">
        <f t="shared" si="26"/>
        <v>27261.89</v>
      </c>
      <c r="S215">
        <f>G215</f>
        <v>7.6558000000659376E-2</v>
      </c>
      <c r="AA215" t="s">
        <v>32</v>
      </c>
      <c r="AF215" t="s">
        <v>34</v>
      </c>
    </row>
    <row r="216" spans="1:32">
      <c r="A216" s="19" t="s">
        <v>86</v>
      </c>
      <c r="B216" s="16" t="s">
        <v>87</v>
      </c>
      <c r="C216" s="36">
        <v>42281.38</v>
      </c>
      <c r="D216" s="36"/>
      <c r="E216">
        <f t="shared" si="23"/>
        <v>879.97384129556656</v>
      </c>
      <c r="F216">
        <f t="shared" si="24"/>
        <v>880</v>
      </c>
      <c r="G216">
        <f t="shared" si="25"/>
        <v>-5.8879999996861443E-2</v>
      </c>
      <c r="J216">
        <f>+G216</f>
        <v>-5.8879999996861443E-2</v>
      </c>
      <c r="Q216" s="2">
        <f t="shared" si="26"/>
        <v>27262.879999999997</v>
      </c>
      <c r="R216">
        <f>G216</f>
        <v>-5.8879999996861443E-2</v>
      </c>
    </row>
    <row r="217" spans="1:32">
      <c r="A217" s="15" t="s">
        <v>35</v>
      </c>
      <c r="B217" s="6"/>
      <c r="C217" s="36">
        <v>42292.63</v>
      </c>
      <c r="D217" s="36"/>
      <c r="E217">
        <f t="shared" si="23"/>
        <v>884.97189538650719</v>
      </c>
      <c r="F217">
        <f t="shared" si="24"/>
        <v>885</v>
      </c>
      <c r="G217">
        <f t="shared" si="25"/>
        <v>-6.3260000002628658E-2</v>
      </c>
      <c r="K217">
        <f>+G217</f>
        <v>-6.3260000002628658E-2</v>
      </c>
      <c r="Q217" s="2">
        <f t="shared" si="26"/>
        <v>27274.129999999997</v>
      </c>
      <c r="R217">
        <f>G217</f>
        <v>-6.3260000002628658E-2</v>
      </c>
      <c r="AA217" t="s">
        <v>32</v>
      </c>
      <c r="AF217" t="s">
        <v>34</v>
      </c>
    </row>
    <row r="218" spans="1:32">
      <c r="A218" s="15" t="s">
        <v>35</v>
      </c>
      <c r="B218" s="6" t="s">
        <v>70</v>
      </c>
      <c r="C218" s="36">
        <v>42293.88</v>
      </c>
      <c r="D218" s="36"/>
      <c r="E218">
        <f t="shared" si="23"/>
        <v>885.52723472994501</v>
      </c>
      <c r="F218">
        <f t="shared" si="24"/>
        <v>885.5</v>
      </c>
      <c r="G218">
        <f t="shared" si="25"/>
        <v>6.1302000001887791E-2</v>
      </c>
      <c r="K218">
        <f>+G218</f>
        <v>6.1302000001887791E-2</v>
      </c>
      <c r="Q218" s="2">
        <f t="shared" si="26"/>
        <v>27275.379999999997</v>
      </c>
      <c r="S218">
        <f>G218</f>
        <v>6.1302000001887791E-2</v>
      </c>
      <c r="AA218" t="s">
        <v>32</v>
      </c>
      <c r="AF218" t="s">
        <v>34</v>
      </c>
    </row>
    <row r="219" spans="1:32">
      <c r="A219" s="15" t="s">
        <v>35</v>
      </c>
      <c r="B219" s="6"/>
      <c r="C219" s="36">
        <v>42659.55</v>
      </c>
      <c r="D219" s="36"/>
      <c r="E219">
        <f t="shared" si="23"/>
        <v>1047.9839849018806</v>
      </c>
      <c r="F219">
        <f t="shared" si="24"/>
        <v>1048</v>
      </c>
      <c r="G219">
        <f t="shared" si="25"/>
        <v>-3.6047999994480051E-2</v>
      </c>
      <c r="K219">
        <f>+G219</f>
        <v>-3.6047999994480051E-2</v>
      </c>
      <c r="Q219" s="2">
        <f t="shared" si="26"/>
        <v>27641.050000000003</v>
      </c>
      <c r="R219">
        <f>G219</f>
        <v>-3.6047999994480051E-2</v>
      </c>
      <c r="AA219" t="s">
        <v>32</v>
      </c>
      <c r="AF219" t="s">
        <v>34</v>
      </c>
    </row>
    <row r="220" spans="1:32">
      <c r="A220" s="15" t="s">
        <v>35</v>
      </c>
      <c r="B220" s="6" t="s">
        <v>70</v>
      </c>
      <c r="C220" s="36">
        <v>42660.79</v>
      </c>
      <c r="D220" s="36"/>
      <c r="E220">
        <f t="shared" si="23"/>
        <v>1048.5348815305699</v>
      </c>
      <c r="F220">
        <f t="shared" si="24"/>
        <v>1048.5</v>
      </c>
      <c r="G220">
        <f t="shared" si="25"/>
        <v>7.8514000000723172E-2</v>
      </c>
      <c r="K220">
        <f>+G220</f>
        <v>7.8514000000723172E-2</v>
      </c>
      <c r="Q220" s="2">
        <f t="shared" si="26"/>
        <v>27642.29</v>
      </c>
      <c r="S220">
        <f t="shared" ref="S220:S229" si="27">G220</f>
        <v>7.8514000000723172E-2</v>
      </c>
      <c r="AA220" t="s">
        <v>32</v>
      </c>
      <c r="AF220" t="s">
        <v>34</v>
      </c>
    </row>
    <row r="221" spans="1:32">
      <c r="A221" s="15" t="s">
        <v>41</v>
      </c>
      <c r="B221" s="6"/>
      <c r="C221" s="36">
        <v>42982.480600000003</v>
      </c>
      <c r="D221" s="36"/>
      <c r="E221">
        <f t="shared" si="23"/>
        <v>1191.4528388058716</v>
      </c>
      <c r="F221">
        <f t="shared" si="24"/>
        <v>1191.5</v>
      </c>
      <c r="G221">
        <f t="shared" si="25"/>
        <v>-0.10615399999369401</v>
      </c>
      <c r="J221">
        <f>+G221</f>
        <v>-0.10615399999369401</v>
      </c>
      <c r="Q221" s="2">
        <f t="shared" si="26"/>
        <v>27963.980600000003</v>
      </c>
      <c r="S221">
        <f t="shared" si="27"/>
        <v>-0.10615399999369401</v>
      </c>
      <c r="AA221" t="s">
        <v>36</v>
      </c>
      <c r="AF221" t="s">
        <v>34</v>
      </c>
    </row>
    <row r="222" spans="1:32">
      <c r="A222" s="15" t="s">
        <v>43</v>
      </c>
      <c r="B222" s="6" t="s">
        <v>70</v>
      </c>
      <c r="C222" s="36">
        <v>43016.394999999997</v>
      </c>
      <c r="D222" s="36"/>
      <c r="E222">
        <f t="shared" si="23"/>
        <v>1206.5200393091397</v>
      </c>
      <c r="F222">
        <f t="shared" si="24"/>
        <v>1206.5</v>
      </c>
      <c r="G222">
        <f t="shared" si="25"/>
        <v>4.5105999997758772E-2</v>
      </c>
      <c r="I222">
        <f>+G222</f>
        <v>4.5105999997758772E-2</v>
      </c>
      <c r="Q222" s="2">
        <f t="shared" si="26"/>
        <v>27997.894999999997</v>
      </c>
      <c r="S222">
        <f t="shared" si="27"/>
        <v>4.5105999997758772E-2</v>
      </c>
      <c r="AA222" t="s">
        <v>37</v>
      </c>
      <c r="AB222">
        <v>9</v>
      </c>
      <c r="AD222" t="s">
        <v>42</v>
      </c>
      <c r="AF222" t="s">
        <v>44</v>
      </c>
    </row>
    <row r="223" spans="1:32">
      <c r="A223" s="73" t="s">
        <v>45</v>
      </c>
      <c r="B223" s="74" t="s">
        <v>70</v>
      </c>
      <c r="C223" s="73">
        <v>43268.552799999998</v>
      </c>
      <c r="D223" s="73" t="s">
        <v>122</v>
      </c>
      <c r="E223" s="15">
        <f t="shared" si="23"/>
        <v>1318.546556984925</v>
      </c>
      <c r="F223">
        <f t="shared" si="24"/>
        <v>1318.5</v>
      </c>
      <c r="G223">
        <f t="shared" si="25"/>
        <v>0.10479399999894667</v>
      </c>
      <c r="J223">
        <f>+G223</f>
        <v>0.10479399999894667</v>
      </c>
      <c r="O223">
        <f ca="1">+C$11+C$12*$F223</f>
        <v>0.36813031763742682</v>
      </c>
      <c r="P223">
        <f ca="1">+D$11+D$12*$F223</f>
        <v>0.36226788107346508</v>
      </c>
      <c r="Q223" s="2">
        <f t="shared" si="26"/>
        <v>28250.052799999998</v>
      </c>
      <c r="S223">
        <f t="shared" si="27"/>
        <v>0.10479399999894667</v>
      </c>
    </row>
    <row r="224" spans="1:32">
      <c r="A224" s="66" t="s">
        <v>713</v>
      </c>
      <c r="B224" s="68" t="s">
        <v>70</v>
      </c>
      <c r="C224" s="67">
        <v>43268.553200000002</v>
      </c>
      <c r="D224" s="36"/>
      <c r="E224" s="15">
        <f t="shared" si="23"/>
        <v>1318.5467346935168</v>
      </c>
      <c r="F224">
        <f t="shared" si="24"/>
        <v>1318.5</v>
      </c>
      <c r="G224">
        <f t="shared" si="25"/>
        <v>0.10519400000339374</v>
      </c>
      <c r="J224">
        <f>+G224</f>
        <v>0.10519400000339374</v>
      </c>
      <c r="Q224" s="2">
        <f t="shared" si="26"/>
        <v>28250.053200000002</v>
      </c>
      <c r="S224">
        <f t="shared" si="27"/>
        <v>0.10519400000339374</v>
      </c>
    </row>
    <row r="225" spans="1:32">
      <c r="A225" s="15" t="s">
        <v>45</v>
      </c>
      <c r="B225" s="6" t="s">
        <v>70</v>
      </c>
      <c r="C225" s="36">
        <v>43268.553500000002</v>
      </c>
      <c r="D225" s="36"/>
      <c r="E225">
        <f t="shared" si="23"/>
        <v>1318.5468679749592</v>
      </c>
      <c r="F225">
        <f t="shared" si="24"/>
        <v>1318.5</v>
      </c>
      <c r="G225">
        <f t="shared" si="25"/>
        <v>0.10549400000309106</v>
      </c>
      <c r="J225">
        <f>+G225</f>
        <v>0.10549400000309106</v>
      </c>
      <c r="Q225" s="2">
        <f t="shared" si="26"/>
        <v>28250.053500000002</v>
      </c>
      <c r="S225">
        <f t="shared" si="27"/>
        <v>0.10549400000309106</v>
      </c>
      <c r="AA225" t="s">
        <v>36</v>
      </c>
      <c r="AF225" t="s">
        <v>34</v>
      </c>
    </row>
    <row r="226" spans="1:32">
      <c r="A226" s="15" t="s">
        <v>46</v>
      </c>
      <c r="B226" s="6" t="s">
        <v>70</v>
      </c>
      <c r="C226" s="36">
        <v>44443.470300000001</v>
      </c>
      <c r="D226" s="36"/>
      <c r="E226">
        <f t="shared" si="23"/>
        <v>1840.5288874198327</v>
      </c>
      <c r="F226">
        <f t="shared" si="24"/>
        <v>1840.5</v>
      </c>
      <c r="G226">
        <f t="shared" si="25"/>
        <v>6.5022000002500135E-2</v>
      </c>
      <c r="I226">
        <f>+G226</f>
        <v>6.5022000002500135E-2</v>
      </c>
      <c r="Q226" s="2">
        <f t="shared" si="26"/>
        <v>29424.970300000001</v>
      </c>
      <c r="S226">
        <f t="shared" si="27"/>
        <v>6.5022000002500135E-2</v>
      </c>
      <c r="AA226" t="s">
        <v>36</v>
      </c>
      <c r="AB226">
        <v>19</v>
      </c>
      <c r="AD226" t="s">
        <v>42</v>
      </c>
      <c r="AF226" t="s">
        <v>44</v>
      </c>
    </row>
    <row r="227" spans="1:32">
      <c r="A227" s="15" t="s">
        <v>47</v>
      </c>
      <c r="B227" s="6" t="s">
        <v>70</v>
      </c>
      <c r="C227" s="36">
        <v>44731.595000000001</v>
      </c>
      <c r="D227" s="36"/>
      <c r="E227">
        <f t="shared" si="23"/>
        <v>1968.5344728008133</v>
      </c>
      <c r="F227">
        <f t="shared" si="24"/>
        <v>1968.5</v>
      </c>
      <c r="G227">
        <f t="shared" si="25"/>
        <v>7.7594000002136454E-2</v>
      </c>
      <c r="I227">
        <f>+G227</f>
        <v>7.7594000002136454E-2</v>
      </c>
      <c r="Q227" s="2">
        <f t="shared" si="26"/>
        <v>29713.095000000001</v>
      </c>
      <c r="S227">
        <f t="shared" si="27"/>
        <v>7.7594000002136454E-2</v>
      </c>
      <c r="AA227" t="s">
        <v>36</v>
      </c>
      <c r="AB227">
        <v>10</v>
      </c>
      <c r="AD227" t="s">
        <v>42</v>
      </c>
      <c r="AF227" t="s">
        <v>44</v>
      </c>
    </row>
    <row r="228" spans="1:32">
      <c r="A228" s="15" t="s">
        <v>48</v>
      </c>
      <c r="B228" s="6"/>
      <c r="C228" s="36">
        <v>45116.44</v>
      </c>
      <c r="D228" s="36"/>
      <c r="E228">
        <f t="shared" si="23"/>
        <v>2139.5101285010833</v>
      </c>
      <c r="F228">
        <f t="shared" si="24"/>
        <v>2139.5</v>
      </c>
      <c r="G228">
        <f t="shared" si="25"/>
        <v>2.2798000005423091E-2</v>
      </c>
      <c r="N228">
        <f>+G228</f>
        <v>2.2798000005423091E-2</v>
      </c>
      <c r="Q228" s="2">
        <f t="shared" si="26"/>
        <v>30097.940000000002</v>
      </c>
      <c r="S228">
        <f t="shared" si="27"/>
        <v>2.2798000005423091E-2</v>
      </c>
      <c r="AA228" t="s">
        <v>37</v>
      </c>
      <c r="AF228" t="s">
        <v>34</v>
      </c>
    </row>
    <row r="229" spans="1:32">
      <c r="A229" s="15" t="s">
        <v>49</v>
      </c>
      <c r="B229" s="6" t="s">
        <v>70</v>
      </c>
      <c r="C229" s="36">
        <v>45116.478999999999</v>
      </c>
      <c r="D229" s="36"/>
      <c r="E229">
        <f t="shared" si="23"/>
        <v>2139.5274550885974</v>
      </c>
      <c r="F229">
        <f t="shared" si="24"/>
        <v>2139.5</v>
      </c>
      <c r="G229">
        <f t="shared" si="25"/>
        <v>6.1798000002454501E-2</v>
      </c>
      <c r="I229">
        <f>+G229</f>
        <v>6.1798000002454501E-2</v>
      </c>
      <c r="Q229" s="2">
        <f t="shared" si="26"/>
        <v>30097.978999999999</v>
      </c>
      <c r="S229">
        <f t="shared" si="27"/>
        <v>6.1798000002454501E-2</v>
      </c>
      <c r="AA229" t="s">
        <v>36</v>
      </c>
      <c r="AB229">
        <v>14</v>
      </c>
      <c r="AD229" t="s">
        <v>42</v>
      </c>
      <c r="AF229" t="s">
        <v>44</v>
      </c>
    </row>
    <row r="230" spans="1:32">
      <c r="A230" s="15" t="s">
        <v>48</v>
      </c>
      <c r="B230" s="6"/>
      <c r="C230" s="36">
        <v>45180.512999999999</v>
      </c>
      <c r="D230" s="36"/>
      <c r="E230">
        <f t="shared" si="23"/>
        <v>2167.9759347027561</v>
      </c>
      <c r="F230">
        <f t="shared" si="24"/>
        <v>2168</v>
      </c>
      <c r="G230">
        <f t="shared" si="25"/>
        <v>-5.4167999995115679E-2</v>
      </c>
      <c r="N230">
        <f>+G230</f>
        <v>-5.4167999995115679E-2</v>
      </c>
      <c r="Q230" s="2">
        <f t="shared" si="26"/>
        <v>30162.012999999999</v>
      </c>
      <c r="R230">
        <f>G230</f>
        <v>-5.4167999995115679E-2</v>
      </c>
      <c r="AA230" t="s">
        <v>37</v>
      </c>
      <c r="AF230" t="s">
        <v>34</v>
      </c>
    </row>
    <row r="231" spans="1:32">
      <c r="A231" s="15" t="s">
        <v>50</v>
      </c>
      <c r="B231" s="6" t="s">
        <v>70</v>
      </c>
      <c r="C231" s="36">
        <v>45879.500999999997</v>
      </c>
      <c r="D231" s="36"/>
      <c r="E231">
        <f t="shared" si="23"/>
        <v>2478.5163642955004</v>
      </c>
      <c r="F231">
        <f t="shared" si="24"/>
        <v>2478.5</v>
      </c>
      <c r="G231">
        <f t="shared" si="25"/>
        <v>3.6833999998634681E-2</v>
      </c>
      <c r="I231">
        <f>+G231</f>
        <v>3.6833999998634681E-2</v>
      </c>
      <c r="Q231" s="2">
        <f t="shared" si="26"/>
        <v>30861.000999999997</v>
      </c>
      <c r="S231">
        <f>G231</f>
        <v>3.6833999998634681E-2</v>
      </c>
      <c r="AA231" t="s">
        <v>36</v>
      </c>
      <c r="AB231">
        <v>6</v>
      </c>
      <c r="AD231" t="s">
        <v>42</v>
      </c>
      <c r="AF231" t="s">
        <v>44</v>
      </c>
    </row>
    <row r="232" spans="1:32">
      <c r="A232" s="15" t="s">
        <v>51</v>
      </c>
      <c r="B232" s="6"/>
      <c r="C232" s="36">
        <v>45889.57</v>
      </c>
      <c r="D232" s="36"/>
      <c r="E232">
        <f t="shared" si="23"/>
        <v>2482.9897337747625</v>
      </c>
      <c r="F232">
        <f t="shared" si="24"/>
        <v>2483</v>
      </c>
      <c r="G232">
        <f t="shared" si="25"/>
        <v>-2.3108000001229811E-2</v>
      </c>
      <c r="I232">
        <f>+G232</f>
        <v>-2.3108000001229811E-2</v>
      </c>
      <c r="Q232" s="2">
        <f t="shared" si="26"/>
        <v>30871.07</v>
      </c>
      <c r="R232">
        <f>G232</f>
        <v>-2.3108000001229811E-2</v>
      </c>
      <c r="AA232" t="s">
        <v>36</v>
      </c>
      <c r="AB232">
        <v>13</v>
      </c>
      <c r="AD232" t="s">
        <v>42</v>
      </c>
      <c r="AF232" t="s">
        <v>44</v>
      </c>
    </row>
    <row r="233" spans="1:32">
      <c r="A233" s="15" t="s">
        <v>35</v>
      </c>
      <c r="B233" s="6" t="s">
        <v>70</v>
      </c>
      <c r="C233" s="36">
        <v>46255.393700000001</v>
      </c>
      <c r="D233" s="36"/>
      <c r="E233">
        <f t="shared" si="23"/>
        <v>2645.5147684723652</v>
      </c>
      <c r="F233">
        <f t="shared" si="24"/>
        <v>2645.5</v>
      </c>
      <c r="G233">
        <f t="shared" si="25"/>
        <v>3.3242000004975125E-2</v>
      </c>
      <c r="K233">
        <f>+G233</f>
        <v>3.3242000004975125E-2</v>
      </c>
      <c r="Q233" s="2">
        <f t="shared" si="26"/>
        <v>31236.893700000001</v>
      </c>
      <c r="S233">
        <f>G233</f>
        <v>3.3242000004975125E-2</v>
      </c>
      <c r="AA233" t="s">
        <v>36</v>
      </c>
      <c r="AF233" t="s">
        <v>34</v>
      </c>
    </row>
    <row r="234" spans="1:32">
      <c r="A234" s="15" t="s">
        <v>35</v>
      </c>
      <c r="B234" s="6"/>
      <c r="C234" s="36">
        <v>46274.484799999998</v>
      </c>
      <c r="D234" s="36"/>
      <c r="E234">
        <f t="shared" si="23"/>
        <v>2653.996399623969</v>
      </c>
      <c r="F234">
        <f t="shared" si="24"/>
        <v>2654</v>
      </c>
      <c r="G234">
        <f t="shared" si="25"/>
        <v>-8.104000000457745E-3</v>
      </c>
      <c r="K234">
        <f>+G234</f>
        <v>-8.104000000457745E-3</v>
      </c>
      <c r="Q234" s="2">
        <f t="shared" si="26"/>
        <v>31255.984799999998</v>
      </c>
      <c r="R234">
        <f>G234</f>
        <v>-8.104000000457745E-3</v>
      </c>
      <c r="AA234" t="s">
        <v>36</v>
      </c>
      <c r="AF234" t="s">
        <v>34</v>
      </c>
    </row>
    <row r="235" spans="1:32">
      <c r="A235" s="15" t="s">
        <v>52</v>
      </c>
      <c r="B235" s="6"/>
      <c r="C235" s="36">
        <v>46319.504699999998</v>
      </c>
      <c r="D235" s="36"/>
      <c r="E235">
        <f t="shared" si="23"/>
        <v>2673.9974569900787</v>
      </c>
      <c r="F235">
        <f t="shared" si="24"/>
        <v>2674</v>
      </c>
      <c r="G235">
        <f t="shared" si="25"/>
        <v>-5.7240000023739412E-3</v>
      </c>
      <c r="J235">
        <f t="shared" ref="J235:J241" si="28">+G235</f>
        <v>-5.7240000023739412E-3</v>
      </c>
      <c r="Q235" s="2">
        <f t="shared" si="26"/>
        <v>31301.004699999998</v>
      </c>
      <c r="R235">
        <f>G235</f>
        <v>-5.7240000023739412E-3</v>
      </c>
      <c r="AA235" t="s">
        <v>36</v>
      </c>
      <c r="AF235" t="s">
        <v>34</v>
      </c>
    </row>
    <row r="236" spans="1:32">
      <c r="A236" s="66" t="s">
        <v>757</v>
      </c>
      <c r="B236" s="68" t="s">
        <v>79</v>
      </c>
      <c r="C236" s="67">
        <v>46704.379000000001</v>
      </c>
      <c r="D236" s="36"/>
      <c r="E236" s="15">
        <f t="shared" si="23"/>
        <v>2844.9861298445599</v>
      </c>
      <c r="F236">
        <f t="shared" si="24"/>
        <v>2845</v>
      </c>
      <c r="G236">
        <f t="shared" si="25"/>
        <v>-3.1219999997119885E-2</v>
      </c>
      <c r="J236">
        <f t="shared" si="28"/>
        <v>-3.1219999997119885E-2</v>
      </c>
      <c r="Q236" s="2">
        <f t="shared" si="26"/>
        <v>31685.879000000001</v>
      </c>
      <c r="R236">
        <f>G236</f>
        <v>-3.1219999997119885E-2</v>
      </c>
    </row>
    <row r="237" spans="1:32">
      <c r="A237" s="66" t="s">
        <v>762</v>
      </c>
      <c r="B237" s="68" t="s">
        <v>70</v>
      </c>
      <c r="C237" s="67">
        <v>46964.39</v>
      </c>
      <c r="D237" s="36"/>
      <c r="E237" s="15">
        <f t="shared" si="23"/>
        <v>2960.5016002658531</v>
      </c>
      <c r="F237">
        <f t="shared" si="24"/>
        <v>2960.5</v>
      </c>
      <c r="G237">
        <f t="shared" si="25"/>
        <v>3.6020000043208711E-3</v>
      </c>
      <c r="J237">
        <f t="shared" si="28"/>
        <v>3.6020000043208711E-3</v>
      </c>
      <c r="Q237" s="2">
        <f t="shared" si="26"/>
        <v>31945.89</v>
      </c>
      <c r="S237">
        <f>G237</f>
        <v>3.6020000043208711E-3</v>
      </c>
    </row>
    <row r="238" spans="1:32">
      <c r="A238" s="66" t="s">
        <v>762</v>
      </c>
      <c r="B238" s="68" t="s">
        <v>70</v>
      </c>
      <c r="C238" s="67">
        <v>46973.392</v>
      </c>
      <c r="D238" s="36"/>
      <c r="E238" s="15">
        <f t="shared" si="23"/>
        <v>2964.5009320815552</v>
      </c>
      <c r="F238">
        <f t="shared" si="24"/>
        <v>2964.5</v>
      </c>
      <c r="G238">
        <f t="shared" si="25"/>
        <v>2.0980000044801272E-3</v>
      </c>
      <c r="J238">
        <f t="shared" si="28"/>
        <v>2.0980000044801272E-3</v>
      </c>
      <c r="Q238" s="2">
        <f t="shared" si="26"/>
        <v>31954.892</v>
      </c>
      <c r="S238">
        <f>G238</f>
        <v>2.0980000044801272E-3</v>
      </c>
    </row>
    <row r="239" spans="1:32">
      <c r="A239" s="66" t="s">
        <v>762</v>
      </c>
      <c r="B239" s="68" t="s">
        <v>79</v>
      </c>
      <c r="C239" s="67">
        <v>46974.538</v>
      </c>
      <c r="D239" s="36"/>
      <c r="E239" s="15">
        <f t="shared" si="23"/>
        <v>2965.0100671916193</v>
      </c>
      <c r="F239">
        <f t="shared" si="24"/>
        <v>2965</v>
      </c>
      <c r="G239">
        <f t="shared" si="25"/>
        <v>2.2660000002360903E-2</v>
      </c>
      <c r="J239">
        <f t="shared" si="28"/>
        <v>2.2660000002360903E-2</v>
      </c>
      <c r="Q239" s="2">
        <f t="shared" si="26"/>
        <v>31956.038</v>
      </c>
      <c r="R239">
        <f>G239</f>
        <v>2.2660000002360903E-2</v>
      </c>
    </row>
    <row r="240" spans="1:32">
      <c r="A240" s="19" t="s">
        <v>54</v>
      </c>
      <c r="B240" s="16" t="s">
        <v>79</v>
      </c>
      <c r="C240" s="36">
        <v>47368.431900000003</v>
      </c>
      <c r="D240" s="36">
        <v>4.0000000000000002E-4</v>
      </c>
      <c r="E240">
        <f t="shared" si="23"/>
        <v>3140.0058910397579</v>
      </c>
      <c r="F240">
        <f t="shared" si="24"/>
        <v>3140</v>
      </c>
      <c r="G240">
        <f t="shared" si="25"/>
        <v>1.3260000006994233E-2</v>
      </c>
      <c r="J240">
        <f t="shared" si="28"/>
        <v>1.3260000006994233E-2</v>
      </c>
      <c r="Q240" s="2">
        <f t="shared" si="26"/>
        <v>32349.931900000003</v>
      </c>
      <c r="R240">
        <f>G240</f>
        <v>1.3260000006994233E-2</v>
      </c>
    </row>
    <row r="241" spans="1:32">
      <c r="A241" s="19" t="s">
        <v>54</v>
      </c>
      <c r="B241" s="16" t="s">
        <v>79</v>
      </c>
      <c r="C241" s="36">
        <v>47368.432099999998</v>
      </c>
      <c r="D241" s="36">
        <v>2.9999999999999997E-4</v>
      </c>
      <c r="E241">
        <f t="shared" si="23"/>
        <v>3140.0059798940506</v>
      </c>
      <c r="F241">
        <f t="shared" si="24"/>
        <v>3140</v>
      </c>
      <c r="G241">
        <f t="shared" si="25"/>
        <v>1.3460000001941808E-2</v>
      </c>
      <c r="J241">
        <f t="shared" si="28"/>
        <v>1.3460000001941808E-2</v>
      </c>
      <c r="Q241" s="2">
        <f t="shared" si="26"/>
        <v>32349.932099999998</v>
      </c>
      <c r="R241">
        <f>G241</f>
        <v>1.3460000001941808E-2</v>
      </c>
    </row>
    <row r="242" spans="1:32">
      <c r="A242" s="15" t="s">
        <v>57</v>
      </c>
      <c r="B242" s="6"/>
      <c r="C242" s="36">
        <v>47377.387999999999</v>
      </c>
      <c r="D242" s="36"/>
      <c r="E242">
        <f t="shared" si="23"/>
        <v>3143.9848307947668</v>
      </c>
      <c r="F242">
        <f t="shared" si="24"/>
        <v>3144</v>
      </c>
      <c r="G242">
        <f t="shared" si="25"/>
        <v>-3.41439999974682E-2</v>
      </c>
      <c r="I242">
        <f>+G242</f>
        <v>-3.41439999974682E-2</v>
      </c>
      <c r="Q242" s="2">
        <f t="shared" si="26"/>
        <v>32358.887999999999</v>
      </c>
      <c r="R242">
        <f>G242</f>
        <v>-3.41439999974682E-2</v>
      </c>
      <c r="AA242" t="s">
        <v>37</v>
      </c>
      <c r="AB242">
        <v>9</v>
      </c>
      <c r="AD242" t="s">
        <v>56</v>
      </c>
      <c r="AF242" t="s">
        <v>44</v>
      </c>
    </row>
    <row r="243" spans="1:32">
      <c r="A243" s="66" t="s">
        <v>784</v>
      </c>
      <c r="B243" s="68" t="s">
        <v>70</v>
      </c>
      <c r="C243" s="67">
        <v>47799.428</v>
      </c>
      <c r="D243" s="36"/>
      <c r="E243" s="15">
        <f t="shared" si="23"/>
        <v>3331.4851639983731</v>
      </c>
      <c r="F243">
        <f t="shared" si="24"/>
        <v>3331.5</v>
      </c>
      <c r="G243">
        <f t="shared" si="25"/>
        <v>-3.3393999998224899E-2</v>
      </c>
      <c r="J243">
        <f>+G243</f>
        <v>-3.3393999998224899E-2</v>
      </c>
      <c r="Q243" s="2">
        <f t="shared" si="26"/>
        <v>32780.928</v>
      </c>
      <c r="S243">
        <f>G243</f>
        <v>-3.3393999998224899E-2</v>
      </c>
    </row>
    <row r="244" spans="1:32">
      <c r="A244" s="15" t="s">
        <v>58</v>
      </c>
      <c r="B244" s="6"/>
      <c r="C244" s="36">
        <v>48356.699500000002</v>
      </c>
      <c r="D244" s="36"/>
      <c r="E244">
        <f t="shared" si="23"/>
        <v>3579.0649951396722</v>
      </c>
      <c r="F244">
        <f t="shared" si="24"/>
        <v>3579</v>
      </c>
      <c r="G244">
        <f t="shared" si="25"/>
        <v>0.14629600000625942</v>
      </c>
      <c r="J244">
        <f>+G244</f>
        <v>0.14629600000625942</v>
      </c>
      <c r="Q244" s="2">
        <f t="shared" si="26"/>
        <v>33338.199500000002</v>
      </c>
      <c r="R244">
        <f>G244</f>
        <v>0.14629600000625942</v>
      </c>
      <c r="AA244" t="s">
        <v>36</v>
      </c>
      <c r="AF244" t="s">
        <v>34</v>
      </c>
    </row>
    <row r="245" spans="1:32">
      <c r="A245" s="15" t="s">
        <v>40</v>
      </c>
      <c r="B245" s="6" t="s">
        <v>70</v>
      </c>
      <c r="C245" s="36">
        <v>48490.459900000002</v>
      </c>
      <c r="D245" s="36"/>
      <c r="E245">
        <f t="shared" si="23"/>
        <v>3638.4909253108585</v>
      </c>
      <c r="F245">
        <f t="shared" si="24"/>
        <v>3638.5</v>
      </c>
      <c r="G245">
        <f t="shared" ref="G245:G276" si="29">+C245-(C$7+F245*C$8)</f>
        <v>-2.0425999995495658E-2</v>
      </c>
      <c r="K245">
        <f>+G245</f>
        <v>-2.0425999995495658E-2</v>
      </c>
      <c r="Q245" s="2">
        <f t="shared" si="26"/>
        <v>33471.959900000002</v>
      </c>
      <c r="S245">
        <f>G245</f>
        <v>-2.0425999995495658E-2</v>
      </c>
      <c r="AA245" t="s">
        <v>36</v>
      </c>
      <c r="AF245" t="s">
        <v>34</v>
      </c>
    </row>
    <row r="246" spans="1:32">
      <c r="A246" s="15" t="s">
        <v>60</v>
      </c>
      <c r="B246" s="6" t="s">
        <v>70</v>
      </c>
      <c r="C246" s="36">
        <v>48490.46</v>
      </c>
      <c r="D246" s="36">
        <v>5.0000000000000001E-4</v>
      </c>
      <c r="E246">
        <f t="shared" si="23"/>
        <v>3638.4909697380049</v>
      </c>
      <c r="F246">
        <f t="shared" si="24"/>
        <v>3638.5</v>
      </c>
      <c r="G246">
        <f t="shared" si="29"/>
        <v>-2.0325999998021871E-2</v>
      </c>
      <c r="I246">
        <f>+G246</f>
        <v>-2.0325999998021871E-2</v>
      </c>
      <c r="Q246" s="2">
        <f t="shared" si="26"/>
        <v>33471.96</v>
      </c>
      <c r="S246">
        <f>G246</f>
        <v>-2.0325999998021871E-2</v>
      </c>
      <c r="AA246" t="s">
        <v>36</v>
      </c>
      <c r="AB246">
        <v>52</v>
      </c>
      <c r="AD246" t="s">
        <v>59</v>
      </c>
      <c r="AF246" t="s">
        <v>44</v>
      </c>
    </row>
    <row r="247" spans="1:32">
      <c r="A247" s="15" t="s">
        <v>40</v>
      </c>
      <c r="B247" s="6" t="s">
        <v>70</v>
      </c>
      <c r="C247" s="36">
        <v>48499.4666</v>
      </c>
      <c r="D247" s="36"/>
      <c r="E247">
        <f t="shared" si="23"/>
        <v>3642.4923452024909</v>
      </c>
      <c r="F247">
        <f t="shared" si="24"/>
        <v>3642.5</v>
      </c>
      <c r="G247">
        <f t="shared" si="29"/>
        <v>-1.7229999997653067E-2</v>
      </c>
      <c r="K247">
        <f>+G247</f>
        <v>-1.7229999997653067E-2</v>
      </c>
      <c r="Q247" s="2">
        <f t="shared" si="26"/>
        <v>33480.9666</v>
      </c>
      <c r="S247">
        <f>G247</f>
        <v>-1.7229999997653067E-2</v>
      </c>
      <c r="AA247" t="s">
        <v>36</v>
      </c>
      <c r="AF247" t="s">
        <v>34</v>
      </c>
    </row>
    <row r="248" spans="1:32">
      <c r="A248" s="15" t="s">
        <v>40</v>
      </c>
      <c r="B248" s="6"/>
      <c r="C248" s="36">
        <v>48534.448499999999</v>
      </c>
      <c r="D248" s="36"/>
      <c r="E248">
        <f t="shared" si="23"/>
        <v>3658.0338055050574</v>
      </c>
      <c r="F248">
        <f t="shared" si="24"/>
        <v>3658</v>
      </c>
      <c r="G248">
        <f t="shared" si="29"/>
        <v>7.6092000002972782E-2</v>
      </c>
      <c r="K248">
        <f>+G248</f>
        <v>7.6092000002972782E-2</v>
      </c>
      <c r="Q248" s="2">
        <f t="shared" si="26"/>
        <v>33515.948499999999</v>
      </c>
      <c r="R248">
        <f>G248</f>
        <v>7.6092000002972782E-2</v>
      </c>
      <c r="AA248" t="s">
        <v>36</v>
      </c>
      <c r="AF248" t="s">
        <v>34</v>
      </c>
    </row>
    <row r="249" spans="1:32">
      <c r="A249" s="20" t="s">
        <v>58</v>
      </c>
      <c r="B249" s="16" t="s">
        <v>79</v>
      </c>
      <c r="C249" s="36">
        <v>48536.69947</v>
      </c>
      <c r="D249" s="36">
        <v>7.7999999999999999E-4</v>
      </c>
      <c r="E249">
        <f t="shared" si="23"/>
        <v>3659.0338472665762</v>
      </c>
      <c r="F249">
        <f t="shared" si="24"/>
        <v>3659</v>
      </c>
      <c r="G249">
        <f t="shared" si="29"/>
        <v>7.6185999998415355E-2</v>
      </c>
      <c r="J249">
        <f>+G249</f>
        <v>7.6185999998415355E-2</v>
      </c>
      <c r="Q249" s="2">
        <f t="shared" si="26"/>
        <v>33518.19947</v>
      </c>
      <c r="R249">
        <f>G249</f>
        <v>7.6185999998415355E-2</v>
      </c>
    </row>
    <row r="250" spans="1:32">
      <c r="A250" s="66" t="s">
        <v>803</v>
      </c>
      <c r="B250" s="68" t="s">
        <v>79</v>
      </c>
      <c r="C250" s="67">
        <v>48536.699500000002</v>
      </c>
      <c r="D250" s="36"/>
      <c r="E250" s="15">
        <f t="shared" si="23"/>
        <v>3659.0338605947218</v>
      </c>
      <c r="F250">
        <f t="shared" si="24"/>
        <v>3659</v>
      </c>
      <c r="G250">
        <f t="shared" si="29"/>
        <v>7.621600000129547E-2</v>
      </c>
      <c r="J250">
        <f>+G250</f>
        <v>7.621600000129547E-2</v>
      </c>
      <c r="Q250" s="2">
        <f t="shared" si="26"/>
        <v>33518.199500000002</v>
      </c>
      <c r="R250">
        <f>G250</f>
        <v>7.621600000129547E-2</v>
      </c>
    </row>
    <row r="251" spans="1:32">
      <c r="A251" s="15" t="s">
        <v>40</v>
      </c>
      <c r="B251" s="6"/>
      <c r="C251" s="36">
        <v>48543.4519</v>
      </c>
      <c r="D251" s="36"/>
      <c r="E251">
        <f t="shared" si="23"/>
        <v>3662.0337593008244</v>
      </c>
      <c r="F251">
        <f t="shared" si="24"/>
        <v>3662</v>
      </c>
      <c r="G251">
        <f t="shared" si="29"/>
        <v>7.5988000004144851E-2</v>
      </c>
      <c r="K251">
        <f>+G251</f>
        <v>7.5988000004144851E-2</v>
      </c>
      <c r="Q251" s="2">
        <f t="shared" si="26"/>
        <v>33524.9519</v>
      </c>
      <c r="R251">
        <f>G251</f>
        <v>7.5988000004144851E-2</v>
      </c>
      <c r="AA251" t="s">
        <v>36</v>
      </c>
      <c r="AF251" t="s">
        <v>34</v>
      </c>
    </row>
    <row r="252" spans="1:32">
      <c r="A252" s="15" t="s">
        <v>61</v>
      </c>
      <c r="B252" s="6" t="s">
        <v>70</v>
      </c>
      <c r="C252" s="36">
        <v>48839.355000000003</v>
      </c>
      <c r="D252" s="36">
        <v>3.0000000000000001E-3</v>
      </c>
      <c r="E252">
        <f t="shared" si="23"/>
        <v>3793.495065921004</v>
      </c>
      <c r="F252">
        <f t="shared" si="24"/>
        <v>3793.5</v>
      </c>
      <c r="G252">
        <f t="shared" si="29"/>
        <v>-1.1105999998108018E-2</v>
      </c>
      <c r="I252">
        <f>+G252</f>
        <v>-1.1105999998108018E-2</v>
      </c>
      <c r="Q252" s="2">
        <f t="shared" si="26"/>
        <v>33820.855000000003</v>
      </c>
      <c r="S252">
        <f>G252</f>
        <v>-1.1105999998108018E-2</v>
      </c>
      <c r="AA252" t="s">
        <v>37</v>
      </c>
      <c r="AB252">
        <v>28</v>
      </c>
      <c r="AD252" t="s">
        <v>59</v>
      </c>
      <c r="AF252" t="s">
        <v>44</v>
      </c>
    </row>
    <row r="253" spans="1:32">
      <c r="A253" s="15" t="s">
        <v>80</v>
      </c>
      <c r="B253" s="6" t="s">
        <v>79</v>
      </c>
      <c r="C253" s="36">
        <v>49162.462699999996</v>
      </c>
      <c r="D253" s="36"/>
      <c r="E253">
        <f t="shared" si="23"/>
        <v>3937.0426003031703</v>
      </c>
      <c r="F253">
        <f t="shared" si="24"/>
        <v>3937</v>
      </c>
      <c r="G253">
        <f t="shared" si="29"/>
        <v>9.5888000003469642E-2</v>
      </c>
      <c r="J253">
        <f t="shared" ref="J253:J273" si="30">+G253</f>
        <v>9.5888000003469642E-2</v>
      </c>
      <c r="Q253" s="2">
        <f t="shared" si="26"/>
        <v>34143.962699999996</v>
      </c>
      <c r="R253">
        <f>G253</f>
        <v>9.5888000003469642E-2</v>
      </c>
    </row>
    <row r="254" spans="1:32">
      <c r="A254" s="15" t="s">
        <v>80</v>
      </c>
      <c r="B254" s="6" t="s">
        <v>70</v>
      </c>
      <c r="C254" s="36">
        <v>49163.466999999997</v>
      </c>
      <c r="D254" s="36"/>
      <c r="E254">
        <f t="shared" si="23"/>
        <v>3937.4887821452626</v>
      </c>
      <c r="F254">
        <f t="shared" si="24"/>
        <v>3937.5</v>
      </c>
      <c r="G254">
        <f t="shared" si="29"/>
        <v>-2.5249999998777639E-2</v>
      </c>
      <c r="J254">
        <f t="shared" si="30"/>
        <v>-2.5249999998777639E-2</v>
      </c>
      <c r="Q254" s="2">
        <f t="shared" si="26"/>
        <v>34144.966999999997</v>
      </c>
      <c r="S254">
        <f>G254</f>
        <v>-2.5249999998777639E-2</v>
      </c>
    </row>
    <row r="255" spans="1:32">
      <c r="A255" s="15" t="s">
        <v>80</v>
      </c>
      <c r="B255" s="6" t="s">
        <v>79</v>
      </c>
      <c r="C255" s="36">
        <v>49180.470399999998</v>
      </c>
      <c r="D255" s="36"/>
      <c r="E255">
        <f t="shared" si="23"/>
        <v>3945.0429077390318</v>
      </c>
      <c r="F255">
        <f t="shared" si="24"/>
        <v>3945</v>
      </c>
      <c r="G255">
        <f t="shared" si="29"/>
        <v>9.6580000004905742E-2</v>
      </c>
      <c r="J255">
        <f t="shared" si="30"/>
        <v>9.6580000004905742E-2</v>
      </c>
      <c r="Q255" s="2">
        <f t="shared" si="26"/>
        <v>34161.970399999998</v>
      </c>
      <c r="R255">
        <f>G255</f>
        <v>9.6580000004905742E-2</v>
      </c>
    </row>
    <row r="256" spans="1:32">
      <c r="A256" s="15" t="s">
        <v>80</v>
      </c>
      <c r="B256" s="6" t="s">
        <v>70</v>
      </c>
      <c r="C256" s="36">
        <v>49181.477400000003</v>
      </c>
      <c r="D256" s="36"/>
      <c r="E256">
        <f t="shared" si="23"/>
        <v>3945.4902891141078</v>
      </c>
      <c r="F256">
        <f t="shared" si="24"/>
        <v>3945.5</v>
      </c>
      <c r="G256">
        <f t="shared" si="29"/>
        <v>-2.1857999992789701E-2</v>
      </c>
      <c r="J256">
        <f t="shared" si="30"/>
        <v>-2.1857999992789701E-2</v>
      </c>
      <c r="Q256" s="2">
        <f t="shared" si="26"/>
        <v>34162.977400000003</v>
      </c>
      <c r="S256">
        <f>G256</f>
        <v>-2.1857999992789701E-2</v>
      </c>
    </row>
    <row r="257" spans="1:19">
      <c r="A257" s="15" t="s">
        <v>80</v>
      </c>
      <c r="B257" s="6" t="s">
        <v>79</v>
      </c>
      <c r="C257" s="36">
        <v>49189.4755</v>
      </c>
      <c r="D257" s="36"/>
      <c r="E257">
        <f t="shared" si="23"/>
        <v>3949.0436167963067</v>
      </c>
      <c r="F257">
        <f t="shared" si="24"/>
        <v>3949</v>
      </c>
      <c r="G257">
        <f t="shared" si="29"/>
        <v>9.8175999999511987E-2</v>
      </c>
      <c r="J257">
        <f t="shared" si="30"/>
        <v>9.8175999999511987E-2</v>
      </c>
      <c r="Q257" s="2">
        <f t="shared" si="26"/>
        <v>34170.9755</v>
      </c>
      <c r="R257">
        <f>G257</f>
        <v>9.8175999999511987E-2</v>
      </c>
    </row>
    <row r="258" spans="1:19">
      <c r="A258" s="15" t="s">
        <v>80</v>
      </c>
      <c r="B258" s="6" t="s">
        <v>79</v>
      </c>
      <c r="C258" s="36">
        <v>49198.477400000003</v>
      </c>
      <c r="D258" s="36"/>
      <c r="E258">
        <f t="shared" si="23"/>
        <v>3953.0429041848624</v>
      </c>
      <c r="F258">
        <f t="shared" si="24"/>
        <v>3953</v>
      </c>
      <c r="G258">
        <f t="shared" si="29"/>
        <v>9.6572000009473413E-2</v>
      </c>
      <c r="J258">
        <f t="shared" si="30"/>
        <v>9.6572000009473413E-2</v>
      </c>
      <c r="Q258" s="2">
        <f t="shared" si="26"/>
        <v>34179.977400000003</v>
      </c>
      <c r="R258">
        <f>G258</f>
        <v>9.6572000009473413E-2</v>
      </c>
    </row>
    <row r="259" spans="1:19">
      <c r="A259" s="66" t="s">
        <v>833</v>
      </c>
      <c r="B259" s="68" t="s">
        <v>79</v>
      </c>
      <c r="C259" s="67">
        <v>49198.478999999999</v>
      </c>
      <c r="D259" s="36"/>
      <c r="E259" s="15">
        <f t="shared" si="23"/>
        <v>3953.0436150192199</v>
      </c>
      <c r="F259">
        <f t="shared" si="24"/>
        <v>3953</v>
      </c>
      <c r="G259">
        <f t="shared" si="29"/>
        <v>9.8172000005433802E-2</v>
      </c>
      <c r="J259">
        <f t="shared" si="30"/>
        <v>9.8172000005433802E-2</v>
      </c>
      <c r="Q259" s="2">
        <f t="shared" si="26"/>
        <v>34179.978999999999</v>
      </c>
      <c r="R259">
        <f>G259</f>
        <v>9.8172000005433802E-2</v>
      </c>
    </row>
    <row r="260" spans="1:19">
      <c r="A260" s="15" t="s">
        <v>80</v>
      </c>
      <c r="B260" s="6" t="s">
        <v>79</v>
      </c>
      <c r="C260" s="36">
        <v>49207.481599999999</v>
      </c>
      <c r="D260" s="36"/>
      <c r="E260">
        <f t="shared" si="23"/>
        <v>3957.043213397807</v>
      </c>
      <c r="F260">
        <f t="shared" si="24"/>
        <v>3957</v>
      </c>
      <c r="G260">
        <f t="shared" si="29"/>
        <v>9.726799999771174E-2</v>
      </c>
      <c r="J260">
        <f t="shared" si="30"/>
        <v>9.726799999771174E-2</v>
      </c>
      <c r="Q260" s="2">
        <f t="shared" si="26"/>
        <v>34188.981599999999</v>
      </c>
      <c r="R260">
        <f>G260</f>
        <v>9.726799999771174E-2</v>
      </c>
    </row>
    <row r="261" spans="1:19">
      <c r="A261" s="15" t="s">
        <v>80</v>
      </c>
      <c r="B261" s="6" t="s">
        <v>70</v>
      </c>
      <c r="C261" s="36">
        <v>49208.487800000003</v>
      </c>
      <c r="D261" s="36"/>
      <c r="E261">
        <f t="shared" si="23"/>
        <v>3957.4902393557022</v>
      </c>
      <c r="F261">
        <f t="shared" si="24"/>
        <v>3957.5</v>
      </c>
      <c r="G261">
        <f t="shared" si="29"/>
        <v>-2.1969999994325917E-2</v>
      </c>
      <c r="J261">
        <f t="shared" si="30"/>
        <v>-2.1969999994325917E-2</v>
      </c>
      <c r="Q261" s="2">
        <f t="shared" si="26"/>
        <v>34189.987800000003</v>
      </c>
      <c r="S261">
        <f>G261</f>
        <v>-2.1969999994325917E-2</v>
      </c>
    </row>
    <row r="262" spans="1:19">
      <c r="A262" s="15" t="s">
        <v>80</v>
      </c>
      <c r="B262" s="6" t="s">
        <v>79</v>
      </c>
      <c r="C262" s="36">
        <v>49216.485399999998</v>
      </c>
      <c r="D262" s="36"/>
      <c r="E262">
        <f t="shared" si="23"/>
        <v>3961.0433449021625</v>
      </c>
      <c r="F262">
        <f t="shared" si="24"/>
        <v>3961</v>
      </c>
      <c r="G262">
        <f t="shared" si="29"/>
        <v>9.7564000003330875E-2</v>
      </c>
      <c r="J262">
        <f t="shared" si="30"/>
        <v>9.7564000003330875E-2</v>
      </c>
      <c r="Q262" s="2">
        <f t="shared" si="26"/>
        <v>34197.985399999998</v>
      </c>
      <c r="R262">
        <f>G262</f>
        <v>9.7564000003330875E-2</v>
      </c>
    </row>
    <row r="263" spans="1:19">
      <c r="A263" s="15" t="s">
        <v>80</v>
      </c>
      <c r="B263" s="6" t="s">
        <v>79</v>
      </c>
      <c r="C263" s="36">
        <v>49225.489300000001</v>
      </c>
      <c r="D263" s="36"/>
      <c r="E263">
        <f t="shared" si="23"/>
        <v>3965.043520833668</v>
      </c>
      <c r="F263">
        <f t="shared" si="24"/>
        <v>3965</v>
      </c>
      <c r="G263">
        <f t="shared" si="29"/>
        <v>9.7960000006423797E-2</v>
      </c>
      <c r="J263">
        <f t="shared" si="30"/>
        <v>9.7960000006423797E-2</v>
      </c>
      <c r="Q263" s="2">
        <f t="shared" si="26"/>
        <v>34206.989300000001</v>
      </c>
      <c r="R263">
        <f>G263</f>
        <v>9.7960000006423797E-2</v>
      </c>
    </row>
    <row r="264" spans="1:19">
      <c r="A264" s="20" t="s">
        <v>63</v>
      </c>
      <c r="B264" s="16" t="s">
        <v>70</v>
      </c>
      <c r="C264" s="36">
        <v>49228.73</v>
      </c>
      <c r="D264" s="36">
        <v>6.9999999999999999E-4</v>
      </c>
      <c r="E264">
        <f t="shared" si="23"/>
        <v>3966.4832714018921</v>
      </c>
      <c r="F264">
        <f t="shared" si="24"/>
        <v>3966.5</v>
      </c>
      <c r="G264">
        <f t="shared" si="29"/>
        <v>-3.7653999992471654E-2</v>
      </c>
      <c r="J264">
        <f t="shared" si="30"/>
        <v>-3.7653999992471654E-2</v>
      </c>
      <c r="Q264" s="2">
        <f t="shared" si="26"/>
        <v>34210.230000000003</v>
      </c>
    </row>
    <row r="265" spans="1:19">
      <c r="A265" s="15" t="s">
        <v>80</v>
      </c>
      <c r="B265" s="6" t="s">
        <v>79</v>
      </c>
      <c r="C265" s="36">
        <v>49574.383300000001</v>
      </c>
      <c r="D265" s="36"/>
      <c r="E265">
        <f t="shared" si="23"/>
        <v>4120.0471727451904</v>
      </c>
      <c r="F265">
        <f t="shared" si="24"/>
        <v>4120</v>
      </c>
      <c r="G265">
        <f t="shared" si="29"/>
        <v>0.10618000000249594</v>
      </c>
      <c r="J265">
        <f t="shared" si="30"/>
        <v>0.10618000000249594</v>
      </c>
      <c r="Q265" s="2">
        <f t="shared" si="26"/>
        <v>34555.883300000001</v>
      </c>
      <c r="R265">
        <f>G265</f>
        <v>0.10618000000249594</v>
      </c>
    </row>
    <row r="266" spans="1:19">
      <c r="A266" s="15" t="s">
        <v>80</v>
      </c>
      <c r="B266" s="6" t="s">
        <v>70</v>
      </c>
      <c r="C266" s="36">
        <v>49575.378799999999</v>
      </c>
      <c r="D266" s="36"/>
      <c r="E266">
        <f t="shared" si="23"/>
        <v>4120.489444998303</v>
      </c>
      <c r="F266">
        <f t="shared" si="24"/>
        <v>4120.5</v>
      </c>
      <c r="G266">
        <f t="shared" si="29"/>
        <v>-2.3758000002999324E-2</v>
      </c>
      <c r="J266">
        <f t="shared" si="30"/>
        <v>-2.3758000002999324E-2</v>
      </c>
      <c r="Q266" s="2">
        <f t="shared" si="26"/>
        <v>34556.878799999999</v>
      </c>
      <c r="S266">
        <f>G266</f>
        <v>-2.3758000002999324E-2</v>
      </c>
    </row>
    <row r="267" spans="1:19">
      <c r="A267" s="15" t="s">
        <v>80</v>
      </c>
      <c r="B267" s="6" t="s">
        <v>79</v>
      </c>
      <c r="C267" s="36">
        <v>49592.391100000001</v>
      </c>
      <c r="D267" s="36"/>
      <c r="E267">
        <f t="shared" si="23"/>
        <v>4128.0475246081987</v>
      </c>
      <c r="F267">
        <f t="shared" si="24"/>
        <v>4128</v>
      </c>
      <c r="G267">
        <f t="shared" si="29"/>
        <v>0.10697200000140583</v>
      </c>
      <c r="J267">
        <f t="shared" si="30"/>
        <v>0.10697200000140583</v>
      </c>
      <c r="Q267" s="2">
        <f t="shared" si="26"/>
        <v>34573.891100000001</v>
      </c>
      <c r="R267">
        <f>G267</f>
        <v>0.10697200000140583</v>
      </c>
    </row>
    <row r="268" spans="1:19">
      <c r="A268" s="15" t="s">
        <v>80</v>
      </c>
      <c r="B268" s="6" t="s">
        <v>70</v>
      </c>
      <c r="C268" s="36">
        <v>49593.386899999998</v>
      </c>
      <c r="D268" s="36"/>
      <c r="E268">
        <f t="shared" si="23"/>
        <v>4128.4899301427531</v>
      </c>
      <c r="F268">
        <f t="shared" si="24"/>
        <v>4128.5</v>
      </c>
      <c r="G268">
        <f t="shared" si="29"/>
        <v>-2.266599999711616E-2</v>
      </c>
      <c r="J268">
        <f t="shared" si="30"/>
        <v>-2.266599999711616E-2</v>
      </c>
      <c r="Q268" s="2">
        <f t="shared" si="26"/>
        <v>34574.886899999998</v>
      </c>
      <c r="S268">
        <f>G268</f>
        <v>-2.266599999711616E-2</v>
      </c>
    </row>
    <row r="269" spans="1:19">
      <c r="A269" s="15" t="s">
        <v>80</v>
      </c>
      <c r="B269" s="6" t="s">
        <v>79</v>
      </c>
      <c r="C269" s="36">
        <v>49601.395299999996</v>
      </c>
      <c r="D269" s="36"/>
      <c r="E269">
        <f t="shared" si="23"/>
        <v>4132.0478338211433</v>
      </c>
      <c r="F269">
        <f t="shared" si="24"/>
        <v>4132</v>
      </c>
      <c r="G269">
        <f t="shared" si="29"/>
        <v>0.10766799999692012</v>
      </c>
      <c r="J269">
        <f t="shared" si="30"/>
        <v>0.10766799999692012</v>
      </c>
      <c r="Q269" s="2">
        <f t="shared" si="26"/>
        <v>34582.895299999996</v>
      </c>
      <c r="R269">
        <f>G269</f>
        <v>0.10766799999692012</v>
      </c>
    </row>
    <row r="270" spans="1:19">
      <c r="A270" s="15" t="s">
        <v>80</v>
      </c>
      <c r="B270" s="6" t="s">
        <v>79</v>
      </c>
      <c r="C270" s="36">
        <v>49610.399799999999</v>
      </c>
      <c r="D270" s="36"/>
      <c r="E270">
        <f t="shared" si="23"/>
        <v>4136.0482763155333</v>
      </c>
      <c r="F270">
        <f t="shared" si="24"/>
        <v>4136</v>
      </c>
      <c r="G270">
        <f t="shared" si="29"/>
        <v>0.10866399999940768</v>
      </c>
      <c r="J270">
        <f t="shared" si="30"/>
        <v>0.10866399999940768</v>
      </c>
      <c r="Q270" s="2">
        <f t="shared" si="26"/>
        <v>34591.899799999999</v>
      </c>
      <c r="R270">
        <f>G270</f>
        <v>0.10866399999940768</v>
      </c>
    </row>
    <row r="271" spans="1:19">
      <c r="A271" s="15" t="s">
        <v>80</v>
      </c>
      <c r="B271" s="6" t="s">
        <v>70</v>
      </c>
      <c r="C271" s="36">
        <v>49611.393199999999</v>
      </c>
      <c r="D271" s="36"/>
      <c r="E271">
        <f t="shared" si="23"/>
        <v>4136.4896155985498</v>
      </c>
      <c r="F271">
        <f t="shared" si="24"/>
        <v>4136.5</v>
      </c>
      <c r="G271">
        <f t="shared" si="29"/>
        <v>-2.3373999996692874E-2</v>
      </c>
      <c r="J271">
        <f t="shared" si="30"/>
        <v>-2.3373999996692874E-2</v>
      </c>
      <c r="Q271" s="2">
        <f t="shared" si="26"/>
        <v>34592.893199999999</v>
      </c>
      <c r="S271">
        <f>G271</f>
        <v>-2.3373999996692874E-2</v>
      </c>
    </row>
    <row r="272" spans="1:19">
      <c r="A272" s="66" t="s">
        <v>874</v>
      </c>
      <c r="B272" s="68" t="s">
        <v>70</v>
      </c>
      <c r="C272" s="67">
        <v>49647.406799999997</v>
      </c>
      <c r="D272" s="36"/>
      <c r="E272" s="15">
        <f t="shared" si="23"/>
        <v>4152.4894307816157</v>
      </c>
      <c r="F272">
        <f t="shared" si="24"/>
        <v>4152.5</v>
      </c>
      <c r="G272">
        <f t="shared" si="29"/>
        <v>-2.3789999999280553E-2</v>
      </c>
      <c r="J272">
        <f t="shared" si="30"/>
        <v>-2.3789999999280553E-2</v>
      </c>
      <c r="Q272" s="2">
        <f t="shared" si="26"/>
        <v>34628.906799999997</v>
      </c>
      <c r="S272">
        <f>G272</f>
        <v>-2.3789999999280553E-2</v>
      </c>
    </row>
    <row r="273" spans="1:32">
      <c r="A273" s="66" t="s">
        <v>874</v>
      </c>
      <c r="B273" s="68" t="s">
        <v>79</v>
      </c>
      <c r="C273" s="67">
        <v>49889.511899999998</v>
      </c>
      <c r="D273" s="36"/>
      <c r="E273" s="15">
        <f t="shared" si="23"/>
        <v>4260.0498206031789</v>
      </c>
      <c r="F273">
        <f t="shared" si="24"/>
        <v>4260</v>
      </c>
      <c r="G273">
        <f t="shared" si="29"/>
        <v>0.11213999999745283</v>
      </c>
      <c r="J273">
        <f t="shared" si="30"/>
        <v>0.11213999999745283</v>
      </c>
      <c r="Q273" s="2">
        <f t="shared" si="26"/>
        <v>34871.011899999998</v>
      </c>
      <c r="R273">
        <f>G273</f>
        <v>0.11213999999745283</v>
      </c>
    </row>
    <row r="274" spans="1:32">
      <c r="A274" s="15" t="s">
        <v>64</v>
      </c>
      <c r="B274" s="6"/>
      <c r="C274" s="36">
        <v>49898.52</v>
      </c>
      <c r="D274" s="36">
        <v>4.0000000000000001E-3</v>
      </c>
      <c r="E274">
        <f t="shared" si="23"/>
        <v>4264.0518624748765</v>
      </c>
      <c r="F274">
        <f t="shared" si="24"/>
        <v>4264</v>
      </c>
      <c r="G274">
        <f t="shared" si="29"/>
        <v>0.11673600000358419</v>
      </c>
      <c r="I274">
        <f>+G274</f>
        <v>0.11673600000358419</v>
      </c>
      <c r="Q274" s="2">
        <f t="shared" si="26"/>
        <v>34880.019999999997</v>
      </c>
      <c r="R274">
        <f>G274</f>
        <v>0.11673600000358419</v>
      </c>
      <c r="AA274" t="s">
        <v>36</v>
      </c>
      <c r="AB274">
        <v>21</v>
      </c>
      <c r="AD274" t="s">
        <v>42</v>
      </c>
      <c r="AF274" t="s">
        <v>44</v>
      </c>
    </row>
    <row r="275" spans="1:32">
      <c r="A275" s="66" t="s">
        <v>874</v>
      </c>
      <c r="B275" s="68" t="s">
        <v>70</v>
      </c>
      <c r="C275" s="67">
        <v>49899.505799999999</v>
      </c>
      <c r="D275" s="36"/>
      <c r="E275" s="15">
        <f t="shared" si="23"/>
        <v>4264.4898252946859</v>
      </c>
      <c r="F275">
        <f t="shared" si="24"/>
        <v>4264.5</v>
      </c>
      <c r="G275">
        <f t="shared" si="29"/>
        <v>-2.2901999996975064E-2</v>
      </c>
      <c r="J275">
        <f>+G275</f>
        <v>-2.2901999996975064E-2</v>
      </c>
      <c r="Q275" s="2">
        <f t="shared" si="26"/>
        <v>34881.005799999999</v>
      </c>
      <c r="S275">
        <f>G275</f>
        <v>-2.2901999996975064E-2</v>
      </c>
    </row>
    <row r="276" spans="1:32">
      <c r="A276" s="15" t="s">
        <v>64</v>
      </c>
      <c r="B276" s="6" t="s">
        <v>70</v>
      </c>
      <c r="C276" s="36">
        <v>49917.502699999997</v>
      </c>
      <c r="D276" s="36">
        <v>1.1000000000000001E-3</v>
      </c>
      <c r="E276">
        <f t="shared" si="23"/>
        <v>4272.4853345986185</v>
      </c>
      <c r="F276">
        <f t="shared" si="24"/>
        <v>4272.5</v>
      </c>
      <c r="G276">
        <f t="shared" si="29"/>
        <v>-3.3009999999194406E-2</v>
      </c>
      <c r="I276">
        <f>+G276</f>
        <v>-3.3009999999194406E-2</v>
      </c>
      <c r="Q276" s="2">
        <f t="shared" si="26"/>
        <v>34899.002699999997</v>
      </c>
      <c r="S276">
        <f>G276</f>
        <v>-3.3009999999194406E-2</v>
      </c>
      <c r="AA276" t="s">
        <v>36</v>
      </c>
      <c r="AB276">
        <v>27</v>
      </c>
      <c r="AD276" t="s">
        <v>42</v>
      </c>
      <c r="AF276" t="s">
        <v>44</v>
      </c>
    </row>
    <row r="277" spans="1:32">
      <c r="A277" s="15" t="s">
        <v>66</v>
      </c>
      <c r="B277" s="6" t="s">
        <v>70</v>
      </c>
      <c r="C277" s="36">
        <v>49989.451999999997</v>
      </c>
      <c r="D277" s="36">
        <v>6.0000000000000001E-3</v>
      </c>
      <c r="E277">
        <f t="shared" ref="E277:E338" si="31">+(C277-C$7)/C$8</f>
        <v>4304.4503562168684</v>
      </c>
      <c r="F277">
        <f t="shared" ref="F277:F340" si="32">ROUND(2*E277,0)/2</f>
        <v>4304.5</v>
      </c>
      <c r="G277">
        <f>+C277-(C$7+F277*C$8)</f>
        <v>-0.1117420000009588</v>
      </c>
      <c r="I277">
        <f>+G277</f>
        <v>-0.1117420000009588</v>
      </c>
      <c r="Q277" s="2">
        <f t="shared" ref="Q277:Q338" si="33">+C277-15018.5</f>
        <v>34970.951999999997</v>
      </c>
      <c r="AA277" t="s">
        <v>37</v>
      </c>
      <c r="AB277">
        <v>15</v>
      </c>
      <c r="AD277" t="s">
        <v>65</v>
      </c>
      <c r="AF277" t="s">
        <v>44</v>
      </c>
    </row>
    <row r="278" spans="1:32">
      <c r="A278" s="66" t="s">
        <v>874</v>
      </c>
      <c r="B278" s="68" t="s">
        <v>70</v>
      </c>
      <c r="C278" s="67">
        <v>50014.305500000002</v>
      </c>
      <c r="D278" s="36"/>
      <c r="E278" s="15">
        <f t="shared" si="31"/>
        <v>4315.4920573145764</v>
      </c>
      <c r="F278">
        <f t="shared" si="32"/>
        <v>4315.5</v>
      </c>
      <c r="G278">
        <f>+C278-(C$7+F278*C$8)</f>
        <v>-1.7877999998745508E-2</v>
      </c>
      <c r="J278">
        <f>+G278</f>
        <v>-1.7877999998745508E-2</v>
      </c>
      <c r="Q278" s="2">
        <f t="shared" si="33"/>
        <v>34995.805500000002</v>
      </c>
      <c r="S278">
        <f>G278</f>
        <v>-1.7877999998745508E-2</v>
      </c>
    </row>
    <row r="279" spans="1:32">
      <c r="A279" s="37" t="s">
        <v>97</v>
      </c>
      <c r="B279" s="6" t="s">
        <v>70</v>
      </c>
      <c r="C279" s="36">
        <v>50376.700900000003</v>
      </c>
      <c r="D279" s="33">
        <v>2.0000000000000001E-4</v>
      </c>
      <c r="E279">
        <f t="shared" si="31"/>
        <v>4476.4939961152932</v>
      </c>
      <c r="F279">
        <f t="shared" si="32"/>
        <v>4476.5</v>
      </c>
      <c r="J279" s="41">
        <v>3.7965750008879695E-2</v>
      </c>
      <c r="Q279" s="2">
        <f t="shared" si="33"/>
        <v>35358.200900000003</v>
      </c>
    </row>
    <row r="280" spans="1:32">
      <c r="A280" s="66" t="s">
        <v>874</v>
      </c>
      <c r="B280" s="68" t="s">
        <v>79</v>
      </c>
      <c r="C280" s="67">
        <v>50562.535000000003</v>
      </c>
      <c r="D280" s="36"/>
      <c r="E280" s="15">
        <f t="shared" si="31"/>
        <v>4559.0547857811835</v>
      </c>
      <c r="F280">
        <f t="shared" si="32"/>
        <v>4559</v>
      </c>
      <c r="G280">
        <f t="shared" ref="G280:G311" si="34">+C280-(C$7+F280*C$8)</f>
        <v>0.12331600000470644</v>
      </c>
      <c r="J280">
        <f>+G280</f>
        <v>0.12331600000470644</v>
      </c>
      <c r="Q280" s="2">
        <f t="shared" si="33"/>
        <v>35544.035000000003</v>
      </c>
      <c r="R280">
        <f>G280</f>
        <v>0.12331600000470644</v>
      </c>
    </row>
    <row r="281" spans="1:32">
      <c r="A281" s="15" t="s">
        <v>68</v>
      </c>
      <c r="B281" s="6"/>
      <c r="C281" s="36">
        <v>50722.351000000002</v>
      </c>
      <c r="D281" s="36">
        <v>3.0000000000000001E-3</v>
      </c>
      <c r="E281">
        <f t="shared" si="31"/>
        <v>4630.0564757898728</v>
      </c>
      <c r="F281">
        <f t="shared" si="32"/>
        <v>4630</v>
      </c>
      <c r="G281">
        <f t="shared" si="34"/>
        <v>0.12712000000465196</v>
      </c>
      <c r="I281">
        <f>+G281</f>
        <v>0.12712000000465196</v>
      </c>
      <c r="Q281" s="2">
        <f t="shared" si="33"/>
        <v>35703.851000000002</v>
      </c>
      <c r="R281">
        <f>G281</f>
        <v>0.12712000000465196</v>
      </c>
      <c r="AA281" t="s">
        <v>67</v>
      </c>
      <c r="AB281">
        <v>16</v>
      </c>
      <c r="AD281" t="s">
        <v>42</v>
      </c>
      <c r="AF281" t="s">
        <v>44</v>
      </c>
    </row>
    <row r="282" spans="1:32">
      <c r="A282" s="66" t="s">
        <v>874</v>
      </c>
      <c r="B282" s="68" t="s">
        <v>79</v>
      </c>
      <c r="C282" s="67">
        <v>50974.448900000003</v>
      </c>
      <c r="D282" s="36"/>
      <c r="E282" s="15">
        <f t="shared" si="31"/>
        <v>4742.0563816043204</v>
      </c>
      <c r="F282">
        <f t="shared" si="32"/>
        <v>4742</v>
      </c>
      <c r="G282">
        <f t="shared" si="34"/>
        <v>0.12690800000564195</v>
      </c>
      <c r="J282">
        <f>+G282</f>
        <v>0.12690800000564195</v>
      </c>
      <c r="Q282" s="2">
        <f t="shared" si="33"/>
        <v>35955.948900000003</v>
      </c>
      <c r="R282">
        <f>G282</f>
        <v>0.12690800000564195</v>
      </c>
    </row>
    <row r="283" spans="1:32">
      <c r="A283" s="15" t="s">
        <v>69</v>
      </c>
      <c r="B283" s="6" t="s">
        <v>70</v>
      </c>
      <c r="C283" s="36">
        <v>50984.447</v>
      </c>
      <c r="D283" s="36">
        <v>1.1000000000000001E-3</v>
      </c>
      <c r="E283">
        <f t="shared" si="31"/>
        <v>4746.4982522360197</v>
      </c>
      <c r="F283">
        <f t="shared" si="32"/>
        <v>4746.5</v>
      </c>
      <c r="G283">
        <f t="shared" si="34"/>
        <v>-3.9339999930234626E-3</v>
      </c>
      <c r="I283">
        <f>+G283</f>
        <v>-3.9339999930234626E-3</v>
      </c>
      <c r="Q283" s="2">
        <f t="shared" si="33"/>
        <v>35965.947</v>
      </c>
      <c r="S283">
        <f>G283</f>
        <v>-3.9339999930234626E-3</v>
      </c>
      <c r="AA283" t="s">
        <v>67</v>
      </c>
      <c r="AB283">
        <v>16</v>
      </c>
      <c r="AD283" t="s">
        <v>42</v>
      </c>
      <c r="AF283" t="s">
        <v>44</v>
      </c>
    </row>
    <row r="284" spans="1:32">
      <c r="A284" s="66" t="s">
        <v>874</v>
      </c>
      <c r="B284" s="68" t="s">
        <v>79</v>
      </c>
      <c r="C284" s="67">
        <v>51046.479299999999</v>
      </c>
      <c r="D284" s="36"/>
      <c r="E284" s="15">
        <f t="shared" si="31"/>
        <v>4774.057433639171</v>
      </c>
      <c r="F284">
        <f t="shared" si="32"/>
        <v>4774</v>
      </c>
      <c r="G284">
        <f t="shared" si="34"/>
        <v>0.12927599999966333</v>
      </c>
      <c r="J284">
        <f t="shared" ref="J284:J315" si="35">+G284</f>
        <v>0.12927599999966333</v>
      </c>
      <c r="Q284" s="2">
        <f t="shared" si="33"/>
        <v>36027.979299999999</v>
      </c>
      <c r="R284">
        <f>G284</f>
        <v>0.12927599999966333</v>
      </c>
    </row>
    <row r="285" spans="1:32">
      <c r="A285" s="66" t="s">
        <v>922</v>
      </c>
      <c r="B285" s="68" t="s">
        <v>79</v>
      </c>
      <c r="C285" s="67">
        <v>51413.353000000003</v>
      </c>
      <c r="D285" s="36"/>
      <c r="E285" s="15">
        <f t="shared" si="31"/>
        <v>4937.0489533852624</v>
      </c>
      <c r="F285">
        <f t="shared" si="32"/>
        <v>4937</v>
      </c>
      <c r="G285">
        <f t="shared" si="34"/>
        <v>0.11018800000601914</v>
      </c>
      <c r="J285">
        <f t="shared" si="35"/>
        <v>0.11018800000601914</v>
      </c>
      <c r="Q285" s="2">
        <f t="shared" si="33"/>
        <v>36394.853000000003</v>
      </c>
      <c r="R285">
        <f>G285</f>
        <v>0.11018800000601914</v>
      </c>
    </row>
    <row r="286" spans="1:32">
      <c r="A286" s="66" t="s">
        <v>922</v>
      </c>
      <c r="B286" s="68" t="s">
        <v>79</v>
      </c>
      <c r="C286" s="67">
        <v>51431.383000000002</v>
      </c>
      <c r="D286" s="36"/>
      <c r="E286" s="15">
        <f t="shared" si="31"/>
        <v>4945.0591680750094</v>
      </c>
      <c r="F286">
        <f t="shared" si="32"/>
        <v>4945</v>
      </c>
      <c r="G286">
        <f t="shared" si="34"/>
        <v>0.13318000000435859</v>
      </c>
      <c r="J286">
        <f t="shared" si="35"/>
        <v>0.13318000000435859</v>
      </c>
      <c r="Q286" s="2">
        <f t="shared" si="33"/>
        <v>36412.883000000002</v>
      </c>
      <c r="R286">
        <f>G286</f>
        <v>0.13318000000435859</v>
      </c>
    </row>
    <row r="287" spans="1:32">
      <c r="A287" s="66" t="s">
        <v>922</v>
      </c>
      <c r="B287" s="68" t="s">
        <v>70</v>
      </c>
      <c r="C287" s="67">
        <v>51468.356</v>
      </c>
      <c r="D287" s="36"/>
      <c r="E287" s="15">
        <f t="shared" si="31"/>
        <v>4961.4852173109502</v>
      </c>
      <c r="F287">
        <f t="shared" si="32"/>
        <v>4961.5</v>
      </c>
      <c r="G287">
        <f t="shared" si="34"/>
        <v>-3.3274000001256354E-2</v>
      </c>
      <c r="J287">
        <f t="shared" si="35"/>
        <v>-3.3274000001256354E-2</v>
      </c>
      <c r="Q287" s="2">
        <f t="shared" si="33"/>
        <v>36449.856</v>
      </c>
      <c r="S287">
        <f>G287</f>
        <v>-3.3274000001256354E-2</v>
      </c>
    </row>
    <row r="288" spans="1:32">
      <c r="A288" s="66" t="s">
        <v>931</v>
      </c>
      <c r="B288" s="68" t="s">
        <v>79</v>
      </c>
      <c r="C288" s="67">
        <v>51692.49</v>
      </c>
      <c r="D288" s="36"/>
      <c r="E288" s="15">
        <f t="shared" si="31"/>
        <v>5061.0615600326273</v>
      </c>
      <c r="F288">
        <f t="shared" si="32"/>
        <v>5061</v>
      </c>
      <c r="G288">
        <f t="shared" si="34"/>
        <v>0.13856400000076974</v>
      </c>
      <c r="J288">
        <f t="shared" si="35"/>
        <v>0.13856400000076974</v>
      </c>
      <c r="O288">
        <f t="shared" ref="O288:O319" ca="1" si="36">+C$11+C$12*$F288</f>
        <v>0.14216010082486946</v>
      </c>
      <c r="Q288" s="2">
        <f t="shared" si="33"/>
        <v>36673.99</v>
      </c>
      <c r="R288">
        <f>G288</f>
        <v>0.13856400000076974</v>
      </c>
    </row>
    <row r="289" spans="1:19">
      <c r="A289" s="66" t="s">
        <v>931</v>
      </c>
      <c r="B289" s="68" t="s">
        <v>70</v>
      </c>
      <c r="C289" s="67">
        <v>51693.440999999999</v>
      </c>
      <c r="D289" s="36"/>
      <c r="E289" s="15">
        <f t="shared" si="31"/>
        <v>5061.4840622051152</v>
      </c>
      <c r="F289">
        <f t="shared" si="32"/>
        <v>5061.5</v>
      </c>
      <c r="G289">
        <f t="shared" si="34"/>
        <v>-3.5874000001058448E-2</v>
      </c>
      <c r="J289">
        <f t="shared" si="35"/>
        <v>-3.5874000001058448E-2</v>
      </c>
      <c r="O289">
        <f t="shared" ca="1" si="36"/>
        <v>0.14212991108314432</v>
      </c>
      <c r="Q289" s="2">
        <f t="shared" si="33"/>
        <v>36674.940999999999</v>
      </c>
      <c r="S289">
        <f>G289</f>
        <v>-3.5874000001058448E-2</v>
      </c>
    </row>
    <row r="290" spans="1:19">
      <c r="A290" s="15" t="s">
        <v>80</v>
      </c>
      <c r="B290" s="6" t="s">
        <v>79</v>
      </c>
      <c r="C290" s="36">
        <v>51737.460599999999</v>
      </c>
      <c r="D290" s="36"/>
      <c r="E290">
        <f t="shared" si="31"/>
        <v>5081.0407148150325</v>
      </c>
      <c r="F290">
        <f t="shared" si="32"/>
        <v>5081</v>
      </c>
      <c r="G290">
        <f t="shared" si="34"/>
        <v>9.1644000000087544E-2</v>
      </c>
      <c r="J290">
        <f t="shared" si="35"/>
        <v>9.1644000000087544E-2</v>
      </c>
      <c r="O290">
        <f t="shared" ca="1" si="36"/>
        <v>0.14095251115586449</v>
      </c>
      <c r="Q290" s="2">
        <f t="shared" si="33"/>
        <v>36718.960599999999</v>
      </c>
    </row>
    <row r="291" spans="1:19">
      <c r="A291" s="15" t="s">
        <v>80</v>
      </c>
      <c r="B291" s="6" t="s">
        <v>70</v>
      </c>
      <c r="C291" s="36">
        <v>51738.392200000002</v>
      </c>
      <c r="D291" s="36"/>
      <c r="E291">
        <f t="shared" si="31"/>
        <v>5081.4545981209112</v>
      </c>
      <c r="F291">
        <f t="shared" si="32"/>
        <v>5081.5</v>
      </c>
      <c r="G291">
        <f t="shared" si="34"/>
        <v>-0.10219399999186862</v>
      </c>
      <c r="J291">
        <f t="shared" si="35"/>
        <v>-0.10219399999186862</v>
      </c>
      <c r="O291">
        <f t="shared" ca="1" si="36"/>
        <v>0.14092232141413935</v>
      </c>
      <c r="Q291" s="2">
        <f t="shared" si="33"/>
        <v>36719.892200000002</v>
      </c>
    </row>
    <row r="292" spans="1:19">
      <c r="A292" s="66" t="s">
        <v>944</v>
      </c>
      <c r="B292" s="68" t="s">
        <v>70</v>
      </c>
      <c r="C292" s="67">
        <v>51747.526299999998</v>
      </c>
      <c r="D292" s="36"/>
      <c r="E292" s="15">
        <f t="shared" si="31"/>
        <v>5085.512618198426</v>
      </c>
      <c r="F292">
        <f t="shared" si="32"/>
        <v>5085.5</v>
      </c>
      <c r="G292">
        <f t="shared" si="34"/>
        <v>2.8401999996276572E-2</v>
      </c>
      <c r="J292">
        <f t="shared" si="35"/>
        <v>2.8401999996276572E-2</v>
      </c>
      <c r="O292">
        <f t="shared" ca="1" si="36"/>
        <v>0.14068080348033835</v>
      </c>
      <c r="Q292" s="2">
        <f t="shared" si="33"/>
        <v>36729.026299999998</v>
      </c>
      <c r="S292">
        <f>G292</f>
        <v>2.8401999996276572E-2</v>
      </c>
    </row>
    <row r="293" spans="1:19">
      <c r="A293" s="66" t="s">
        <v>931</v>
      </c>
      <c r="B293" s="68" t="s">
        <v>70</v>
      </c>
      <c r="C293" s="67">
        <v>51783.498</v>
      </c>
      <c r="D293" s="36"/>
      <c r="E293" s="15">
        <f t="shared" si="31"/>
        <v>5101.4938184067014</v>
      </c>
      <c r="F293">
        <f t="shared" si="32"/>
        <v>5101.5</v>
      </c>
      <c r="G293">
        <f t="shared" si="34"/>
        <v>-1.3913999995565973E-2</v>
      </c>
      <c r="J293">
        <f t="shared" si="35"/>
        <v>-1.3913999995565973E-2</v>
      </c>
      <c r="O293">
        <f t="shared" ca="1" si="36"/>
        <v>0.13971473174513438</v>
      </c>
      <c r="Q293" s="2">
        <f t="shared" si="33"/>
        <v>36764.998</v>
      </c>
      <c r="S293">
        <f>G293</f>
        <v>-1.3913999995565973E-2</v>
      </c>
    </row>
    <row r="294" spans="1:19">
      <c r="A294" s="66" t="s">
        <v>931</v>
      </c>
      <c r="B294" s="68" t="s">
        <v>79</v>
      </c>
      <c r="C294" s="67">
        <v>51870.315999999999</v>
      </c>
      <c r="D294" s="36"/>
      <c r="E294" s="15">
        <f t="shared" si="31"/>
        <v>5140.0645793015701</v>
      </c>
      <c r="F294">
        <f t="shared" si="32"/>
        <v>5140</v>
      </c>
      <c r="G294">
        <f t="shared" si="34"/>
        <v>0.14536000000225613</v>
      </c>
      <c r="J294">
        <f t="shared" si="35"/>
        <v>0.14536000000225613</v>
      </c>
      <c r="O294">
        <f t="shared" ca="1" si="36"/>
        <v>0.1373901216322998</v>
      </c>
      <c r="Q294" s="2">
        <f t="shared" si="33"/>
        <v>36851.815999999999</v>
      </c>
      <c r="R294">
        <f>G294</f>
        <v>0.14536000000225613</v>
      </c>
    </row>
    <row r="295" spans="1:19">
      <c r="A295" s="66" t="s">
        <v>953</v>
      </c>
      <c r="B295" s="68" t="s">
        <v>79</v>
      </c>
      <c r="C295" s="67">
        <v>52086.398000000001</v>
      </c>
      <c r="D295" s="36"/>
      <c r="E295" s="15">
        <f t="shared" si="31"/>
        <v>5236.0636481085603</v>
      </c>
      <c r="F295">
        <f t="shared" si="32"/>
        <v>5236</v>
      </c>
      <c r="G295">
        <f t="shared" si="34"/>
        <v>0.14326400000572903</v>
      </c>
      <c r="J295">
        <f t="shared" si="35"/>
        <v>0.14326400000572903</v>
      </c>
      <c r="O295">
        <f t="shared" ca="1" si="36"/>
        <v>0.13159369122107589</v>
      </c>
      <c r="Q295" s="2">
        <f t="shared" si="33"/>
        <v>37067.898000000001</v>
      </c>
      <c r="R295">
        <f>G295</f>
        <v>0.14326400000572903</v>
      </c>
    </row>
    <row r="296" spans="1:19">
      <c r="A296" s="66" t="s">
        <v>953</v>
      </c>
      <c r="B296" s="68" t="s">
        <v>79</v>
      </c>
      <c r="C296" s="67">
        <v>52113.409</v>
      </c>
      <c r="D296" s="36"/>
      <c r="E296" s="15">
        <f t="shared" si="31"/>
        <v>5248.0638649130397</v>
      </c>
      <c r="F296">
        <f t="shared" si="32"/>
        <v>5248</v>
      </c>
      <c r="G296">
        <f t="shared" si="34"/>
        <v>0.14375200000358745</v>
      </c>
      <c r="J296">
        <f t="shared" si="35"/>
        <v>0.14375200000358745</v>
      </c>
      <c r="O296">
        <f t="shared" ca="1" si="36"/>
        <v>0.13086913741967288</v>
      </c>
      <c r="Q296" s="2">
        <f t="shared" si="33"/>
        <v>37094.909</v>
      </c>
      <c r="R296">
        <f>G296</f>
        <v>0.14375200000358745</v>
      </c>
    </row>
    <row r="297" spans="1:19">
      <c r="A297" s="20" t="s">
        <v>88</v>
      </c>
      <c r="B297" s="17" t="s">
        <v>70</v>
      </c>
      <c r="C297" s="36">
        <v>52832.496800000001</v>
      </c>
      <c r="D297" s="36">
        <v>1.8E-3</v>
      </c>
      <c r="E297">
        <f t="shared" si="31"/>
        <v>5567.5340622939711</v>
      </c>
      <c r="F297">
        <f t="shared" si="32"/>
        <v>5567.5</v>
      </c>
      <c r="G297">
        <f t="shared" si="34"/>
        <v>7.6670000002195593E-2</v>
      </c>
      <c r="J297">
        <f t="shared" si="35"/>
        <v>7.6670000002195593E-2</v>
      </c>
      <c r="O297">
        <f t="shared" ca="1" si="36"/>
        <v>0.11157789245731831</v>
      </c>
      <c r="Q297" s="2">
        <f t="shared" si="33"/>
        <v>37813.996800000001</v>
      </c>
      <c r="S297">
        <f>G297</f>
        <v>7.6670000002195593E-2</v>
      </c>
    </row>
    <row r="298" spans="1:19">
      <c r="A298" s="18" t="s">
        <v>90</v>
      </c>
      <c r="B298" s="21"/>
      <c r="C298" s="36">
        <v>52840.417800000003</v>
      </c>
      <c r="D298" s="36">
        <v>1.5E-3</v>
      </c>
      <c r="E298">
        <f t="shared" si="31"/>
        <v>5571.0531366454688</v>
      </c>
      <c r="F298">
        <f t="shared" si="32"/>
        <v>5571</v>
      </c>
      <c r="G298">
        <f t="shared" si="34"/>
        <v>0.11960400000680238</v>
      </c>
      <c r="J298">
        <f t="shared" si="35"/>
        <v>0.11960400000680238</v>
      </c>
      <c r="O298">
        <f t="shared" ca="1" si="36"/>
        <v>0.11136656426524244</v>
      </c>
      <c r="Q298" s="2">
        <f t="shared" si="33"/>
        <v>37821.917800000003</v>
      </c>
      <c r="R298">
        <f>G298</f>
        <v>0.11960400000680238</v>
      </c>
    </row>
    <row r="299" spans="1:19">
      <c r="A299" s="18" t="s">
        <v>90</v>
      </c>
      <c r="B299" s="6" t="s">
        <v>70</v>
      </c>
      <c r="C299" s="36">
        <v>52850.5049</v>
      </c>
      <c r="D299" s="36">
        <v>2E-3</v>
      </c>
      <c r="E299">
        <f t="shared" si="31"/>
        <v>5575.5345474384203</v>
      </c>
      <c r="F299">
        <f t="shared" si="32"/>
        <v>5575.5</v>
      </c>
      <c r="G299">
        <f t="shared" si="34"/>
        <v>7.77620000008028E-2</v>
      </c>
      <c r="J299">
        <f t="shared" si="35"/>
        <v>7.77620000008028E-2</v>
      </c>
      <c r="O299">
        <f t="shared" ca="1" si="36"/>
        <v>0.1110948565897163</v>
      </c>
      <c r="Q299" s="2">
        <f t="shared" si="33"/>
        <v>37832.0049</v>
      </c>
      <c r="S299">
        <f>G299</f>
        <v>7.77620000008028E-2</v>
      </c>
    </row>
    <row r="300" spans="1:19">
      <c r="A300" s="20" t="s">
        <v>88</v>
      </c>
      <c r="B300" s="17" t="s">
        <v>70</v>
      </c>
      <c r="C300" s="36">
        <v>52859.506699999998</v>
      </c>
      <c r="D300" s="36">
        <v>2.5000000000000001E-3</v>
      </c>
      <c r="E300">
        <f t="shared" si="31"/>
        <v>5579.533790399827</v>
      </c>
      <c r="F300">
        <f t="shared" si="32"/>
        <v>5579.5</v>
      </c>
      <c r="G300">
        <f t="shared" si="34"/>
        <v>7.6057999998738524E-2</v>
      </c>
      <c r="J300">
        <f t="shared" si="35"/>
        <v>7.6057999998738524E-2</v>
      </c>
      <c r="O300">
        <f t="shared" ca="1" si="36"/>
        <v>0.11085333865591529</v>
      </c>
      <c r="Q300" s="2">
        <f t="shared" si="33"/>
        <v>37841.006699999998</v>
      </c>
      <c r="S300">
        <f>G300</f>
        <v>7.6057999998738524E-2</v>
      </c>
    </row>
    <row r="301" spans="1:19">
      <c r="A301" s="20" t="s">
        <v>88</v>
      </c>
      <c r="B301" s="50" t="s">
        <v>70</v>
      </c>
      <c r="C301" s="47">
        <v>52859.508199999997</v>
      </c>
      <c r="D301" s="47">
        <v>2.7000000000000001E-3</v>
      </c>
      <c r="E301" s="15">
        <f t="shared" si="31"/>
        <v>5579.5344568070386</v>
      </c>
      <c r="F301">
        <f t="shared" si="32"/>
        <v>5579.5</v>
      </c>
      <c r="G301">
        <f t="shared" si="34"/>
        <v>7.7557999997225124E-2</v>
      </c>
      <c r="J301">
        <f t="shared" si="35"/>
        <v>7.7557999997225124E-2</v>
      </c>
      <c r="O301">
        <f t="shared" ca="1" si="36"/>
        <v>0.11085333865591529</v>
      </c>
      <c r="Q301" s="2">
        <f t="shared" si="33"/>
        <v>37841.008199999997</v>
      </c>
      <c r="S301">
        <f>G301</f>
        <v>7.7557999997225124E-2</v>
      </c>
    </row>
    <row r="302" spans="1:19">
      <c r="A302" s="18" t="s">
        <v>90</v>
      </c>
      <c r="B302" s="51"/>
      <c r="C302" s="47">
        <v>52912.445699999997</v>
      </c>
      <c r="D302" s="47">
        <v>2.3999999999999998E-3</v>
      </c>
      <c r="E302" s="15">
        <f t="shared" si="31"/>
        <v>5603.0530780016315</v>
      </c>
      <c r="F302">
        <f t="shared" si="32"/>
        <v>5603</v>
      </c>
      <c r="G302">
        <f t="shared" si="34"/>
        <v>0.11947199999849545</v>
      </c>
      <c r="J302">
        <f t="shared" si="35"/>
        <v>0.11947199999849545</v>
      </c>
      <c r="O302">
        <f t="shared" ca="1" si="36"/>
        <v>0.10943442079483445</v>
      </c>
      <c r="Q302" s="2">
        <f t="shared" si="33"/>
        <v>37893.945699999997</v>
      </c>
      <c r="R302">
        <f>G302</f>
        <v>0.11947199999849545</v>
      </c>
    </row>
    <row r="303" spans="1:19">
      <c r="A303" s="19" t="s">
        <v>89</v>
      </c>
      <c r="B303" s="50" t="s">
        <v>79</v>
      </c>
      <c r="C303" s="47">
        <v>53252.322699999997</v>
      </c>
      <c r="D303" s="47">
        <v>4.0000000000000002E-4</v>
      </c>
      <c r="E303" s="15">
        <f t="shared" si="31"/>
        <v>5754.0507340253307</v>
      </c>
      <c r="F303">
        <f t="shared" si="32"/>
        <v>5754</v>
      </c>
      <c r="G303">
        <f t="shared" si="34"/>
        <v>0.11419600000226637</v>
      </c>
      <c r="J303">
        <f t="shared" si="35"/>
        <v>0.11419600000226637</v>
      </c>
      <c r="O303">
        <f t="shared" ca="1" si="36"/>
        <v>0.1003171187938468</v>
      </c>
      <c r="P303">
        <f t="shared" ref="P303:P338" ca="1" si="37">+D$11+D$12*$F303</f>
        <v>0.18034696502604189</v>
      </c>
      <c r="Q303" s="2">
        <f t="shared" si="33"/>
        <v>38233.822699999997</v>
      </c>
      <c r="R303">
        <f>G303</f>
        <v>0.11419600000226637</v>
      </c>
    </row>
    <row r="304" spans="1:19">
      <c r="A304" s="19" t="s">
        <v>110</v>
      </c>
      <c r="B304" s="52" t="s">
        <v>79</v>
      </c>
      <c r="C304" s="19">
        <v>53549.431629999999</v>
      </c>
      <c r="D304" s="19">
        <v>4.0000000000000002E-4</v>
      </c>
      <c r="E304" s="15">
        <f t="shared" si="31"/>
        <v>5886.0477565179081</v>
      </c>
      <c r="F304">
        <f t="shared" si="32"/>
        <v>5886</v>
      </c>
      <c r="G304">
        <f t="shared" si="34"/>
        <v>0.10749400000349851</v>
      </c>
      <c r="J304">
        <f t="shared" si="35"/>
        <v>0.10749400000349851</v>
      </c>
      <c r="O304">
        <f t="shared" ca="1" si="36"/>
        <v>9.234702697841396E-2</v>
      </c>
      <c r="P304">
        <f t="shared" ca="1" si="37"/>
        <v>0.17493301825154975</v>
      </c>
      <c r="Q304" s="2">
        <f t="shared" si="33"/>
        <v>38530.931629999999</v>
      </c>
      <c r="R304">
        <f>G304</f>
        <v>0.10749400000349851</v>
      </c>
    </row>
    <row r="305" spans="1:19">
      <c r="A305" s="34" t="s">
        <v>95</v>
      </c>
      <c r="B305" s="35" t="s">
        <v>70</v>
      </c>
      <c r="C305" s="47">
        <v>53674.363700000002</v>
      </c>
      <c r="D305" s="47">
        <v>2E-3</v>
      </c>
      <c r="E305" s="15">
        <f t="shared" si="31"/>
        <v>5941.5515115004137</v>
      </c>
      <c r="F305">
        <f t="shared" si="32"/>
        <v>5941.5</v>
      </c>
      <c r="G305">
        <f t="shared" si="34"/>
        <v>0.11594600000535138</v>
      </c>
      <c r="J305">
        <f t="shared" si="35"/>
        <v>0.11594600000535138</v>
      </c>
      <c r="O305">
        <f t="shared" ca="1" si="36"/>
        <v>8.8995965646925135E-2</v>
      </c>
      <c r="P305">
        <f t="shared" ca="1" si="37"/>
        <v>0.17265669972136558</v>
      </c>
      <c r="Q305" s="2">
        <f t="shared" si="33"/>
        <v>38655.863700000002</v>
      </c>
      <c r="S305">
        <f>G305</f>
        <v>0.11594600000535138</v>
      </c>
    </row>
    <row r="306" spans="1:19">
      <c r="A306" s="34" t="s">
        <v>96</v>
      </c>
      <c r="B306" s="35" t="s">
        <v>70</v>
      </c>
      <c r="C306" s="47">
        <v>53899.472099999999</v>
      </c>
      <c r="D306" s="47">
        <v>1.5E-3</v>
      </c>
      <c r="E306" s="15">
        <f t="shared" si="31"/>
        <v>6041.5607523470871</v>
      </c>
      <c r="F306">
        <f t="shared" si="32"/>
        <v>6041.5</v>
      </c>
      <c r="G306">
        <f t="shared" si="34"/>
        <v>0.13674600000376813</v>
      </c>
      <c r="J306">
        <f t="shared" si="35"/>
        <v>0.13674600000376813</v>
      </c>
      <c r="O306">
        <f t="shared" ca="1" si="36"/>
        <v>8.2958017301900222E-2</v>
      </c>
      <c r="P306">
        <f t="shared" ca="1" si="37"/>
        <v>0.16855522489220487</v>
      </c>
      <c r="Q306" s="2">
        <f t="shared" si="33"/>
        <v>38880.972099999999</v>
      </c>
      <c r="S306">
        <f>G306</f>
        <v>0.13674600000376813</v>
      </c>
    </row>
    <row r="307" spans="1:19">
      <c r="A307" s="48" t="s">
        <v>100</v>
      </c>
      <c r="B307" s="49" t="s">
        <v>79</v>
      </c>
      <c r="C307" s="48">
        <v>54267.4424</v>
      </c>
      <c r="D307" s="48">
        <v>1E-4</v>
      </c>
      <c r="E307" s="15">
        <f t="shared" si="31"/>
        <v>6205.039460192389</v>
      </c>
      <c r="F307">
        <f t="shared" si="32"/>
        <v>6205</v>
      </c>
      <c r="G307">
        <f t="shared" si="34"/>
        <v>8.8820000004488975E-2</v>
      </c>
      <c r="J307">
        <f t="shared" si="35"/>
        <v>8.8820000004488975E-2</v>
      </c>
      <c r="O307">
        <f t="shared" ca="1" si="36"/>
        <v>7.3085971757784474E-2</v>
      </c>
      <c r="P307">
        <f t="shared" ca="1" si="37"/>
        <v>0.1618493135465271</v>
      </c>
      <c r="Q307" s="2">
        <f t="shared" si="33"/>
        <v>39248.9424</v>
      </c>
      <c r="R307">
        <f>G307</f>
        <v>8.8820000004488975E-2</v>
      </c>
    </row>
    <row r="308" spans="1:19">
      <c r="A308" s="48" t="s">
        <v>100</v>
      </c>
      <c r="B308" s="49" t="s">
        <v>70</v>
      </c>
      <c r="C308" s="48">
        <v>54275.369599999998</v>
      </c>
      <c r="D308" s="48">
        <v>1E-4</v>
      </c>
      <c r="E308" s="15">
        <f t="shared" si="31"/>
        <v>6208.5612890270286</v>
      </c>
      <c r="F308">
        <f t="shared" si="32"/>
        <v>6208.5</v>
      </c>
      <c r="G308">
        <f t="shared" si="34"/>
        <v>0.13795399999798974</v>
      </c>
      <c r="J308">
        <f t="shared" si="35"/>
        <v>0.13795399999798974</v>
      </c>
      <c r="O308">
        <f t="shared" ca="1" si="36"/>
        <v>7.2874643565708608E-2</v>
      </c>
      <c r="P308">
        <f t="shared" ca="1" si="37"/>
        <v>0.16170576192750646</v>
      </c>
      <c r="Q308" s="2">
        <f t="shared" si="33"/>
        <v>39256.869599999998</v>
      </c>
      <c r="S308">
        <f>G308</f>
        <v>0.13795399999798974</v>
      </c>
    </row>
    <row r="309" spans="1:19">
      <c r="A309" s="51" t="s">
        <v>108</v>
      </c>
      <c r="B309" s="49" t="s">
        <v>79</v>
      </c>
      <c r="C309" s="48">
        <v>54285.45</v>
      </c>
      <c r="D309" s="48">
        <v>2.9999999999999997E-4</v>
      </c>
      <c r="E309" s="15">
        <f t="shared" si="31"/>
        <v>6213.0397232011001</v>
      </c>
      <c r="F309">
        <f t="shared" si="32"/>
        <v>6213</v>
      </c>
      <c r="G309">
        <f t="shared" si="34"/>
        <v>8.9412000001175329E-2</v>
      </c>
      <c r="J309">
        <f t="shared" si="35"/>
        <v>8.9412000001175329E-2</v>
      </c>
      <c r="O309">
        <f t="shared" ca="1" si="36"/>
        <v>7.2602935890182463E-2</v>
      </c>
      <c r="P309">
        <f t="shared" ca="1" si="37"/>
        <v>0.16152119556019423</v>
      </c>
      <c r="Q309" s="2">
        <f t="shared" si="33"/>
        <v>39266.949999999997</v>
      </c>
      <c r="R309">
        <f>G309</f>
        <v>8.9412000001175329E-2</v>
      </c>
    </row>
    <row r="310" spans="1:19">
      <c r="A310" s="19" t="s">
        <v>109</v>
      </c>
      <c r="B310" s="52" t="s">
        <v>79</v>
      </c>
      <c r="C310" s="19">
        <v>54312.4591</v>
      </c>
      <c r="D310" s="19">
        <v>2.9999999999999997E-4</v>
      </c>
      <c r="E310" s="15">
        <f t="shared" si="31"/>
        <v>6225.0390958897797</v>
      </c>
      <c r="F310">
        <f t="shared" si="32"/>
        <v>6225</v>
      </c>
      <c r="G310">
        <f t="shared" si="34"/>
        <v>8.8000000003376044E-2</v>
      </c>
      <c r="J310">
        <f t="shared" si="35"/>
        <v>8.8000000003376044E-2</v>
      </c>
      <c r="O310">
        <f t="shared" ca="1" si="36"/>
        <v>7.1878382088779502E-2</v>
      </c>
      <c r="P310">
        <f t="shared" ca="1" si="37"/>
        <v>0.16102901858069496</v>
      </c>
      <c r="Q310" s="2">
        <f t="shared" si="33"/>
        <v>39293.9591</v>
      </c>
      <c r="R310">
        <f>G310</f>
        <v>8.8000000003376044E-2</v>
      </c>
    </row>
    <row r="311" spans="1:19">
      <c r="A311" s="51" t="s">
        <v>108</v>
      </c>
      <c r="B311" s="49" t="s">
        <v>70</v>
      </c>
      <c r="C311" s="48">
        <v>54365.403299999998</v>
      </c>
      <c r="D311" s="48">
        <v>1E-4</v>
      </c>
      <c r="E311" s="15">
        <f t="shared" si="31"/>
        <v>6248.5606937032517</v>
      </c>
      <c r="F311">
        <f t="shared" si="32"/>
        <v>6248.5</v>
      </c>
      <c r="G311">
        <f t="shared" si="34"/>
        <v>0.13661400000273716</v>
      </c>
      <c r="J311">
        <f t="shared" si="35"/>
        <v>0.13661400000273716</v>
      </c>
      <c r="O311">
        <f t="shared" ca="1" si="36"/>
        <v>7.0459464227698609E-2</v>
      </c>
      <c r="P311">
        <f t="shared" ca="1" si="37"/>
        <v>0.16006517199584219</v>
      </c>
      <c r="Q311" s="2">
        <f t="shared" si="33"/>
        <v>39346.903299999998</v>
      </c>
      <c r="S311">
        <f>G311</f>
        <v>0.13661400000273716</v>
      </c>
    </row>
    <row r="312" spans="1:19">
      <c r="A312" s="66" t="s">
        <v>1022</v>
      </c>
      <c r="B312" s="68" t="s">
        <v>70</v>
      </c>
      <c r="C312" s="67">
        <v>54426.181499999999</v>
      </c>
      <c r="D312" s="36"/>
      <c r="E312" s="15">
        <f t="shared" si="31"/>
        <v>6275.5627142499197</v>
      </c>
      <c r="F312">
        <f t="shared" si="32"/>
        <v>6275.5</v>
      </c>
      <c r="G312">
        <f t="shared" ref="G312:G338" si="38">+C312-(C$7+F312*C$8)</f>
        <v>0.14116199999989476</v>
      </c>
      <c r="J312">
        <f t="shared" si="35"/>
        <v>0.14116199999989476</v>
      </c>
      <c r="O312">
        <f t="shared" ca="1" si="36"/>
        <v>6.8829218174541906E-2</v>
      </c>
      <c r="P312">
        <f t="shared" ca="1" si="37"/>
        <v>0.15895777379196879</v>
      </c>
      <c r="Q312" s="2">
        <f t="shared" si="33"/>
        <v>39407.681499999999</v>
      </c>
      <c r="S312">
        <f>G312</f>
        <v>0.14116199999989476</v>
      </c>
    </row>
    <row r="313" spans="1:19">
      <c r="A313" s="19" t="s">
        <v>111</v>
      </c>
      <c r="B313" s="52" t="s">
        <v>70</v>
      </c>
      <c r="C313" s="19">
        <v>54426.181510000002</v>
      </c>
      <c r="D313" s="19">
        <v>2.0000000000000001E-4</v>
      </c>
      <c r="E313" s="15">
        <f t="shared" si="31"/>
        <v>6275.5627186926358</v>
      </c>
      <c r="F313">
        <f t="shared" si="32"/>
        <v>6275.5</v>
      </c>
      <c r="G313">
        <f t="shared" si="38"/>
        <v>0.14117200000328012</v>
      </c>
      <c r="J313">
        <f t="shared" si="35"/>
        <v>0.14117200000328012</v>
      </c>
      <c r="O313">
        <f t="shared" ca="1" si="36"/>
        <v>6.8829218174541906E-2</v>
      </c>
      <c r="P313">
        <f t="shared" ca="1" si="37"/>
        <v>0.15895777379196879</v>
      </c>
      <c r="Q313" s="2">
        <f t="shared" si="33"/>
        <v>39407.681510000002</v>
      </c>
      <c r="S313">
        <f>G313</f>
        <v>0.14117200000328012</v>
      </c>
    </row>
    <row r="314" spans="1:19">
      <c r="A314" s="47" t="s">
        <v>99</v>
      </c>
      <c r="B314" s="35" t="s">
        <v>70</v>
      </c>
      <c r="C314" s="47">
        <v>54617.504399999998</v>
      </c>
      <c r="D314" s="47">
        <v>4.0000000000000002E-4</v>
      </c>
      <c r="E314" s="15">
        <f t="shared" si="31"/>
        <v>6360.5620211864189</v>
      </c>
      <c r="F314">
        <f t="shared" si="32"/>
        <v>6360.5</v>
      </c>
      <c r="G314">
        <f t="shared" si="38"/>
        <v>0.13960200000292389</v>
      </c>
      <c r="J314">
        <f t="shared" si="35"/>
        <v>0.13960200000292389</v>
      </c>
      <c r="O314">
        <f t="shared" ca="1" si="36"/>
        <v>6.3696962081270736E-2</v>
      </c>
      <c r="P314">
        <f t="shared" ca="1" si="37"/>
        <v>0.15547152018718219</v>
      </c>
      <c r="Q314" s="2">
        <f t="shared" si="33"/>
        <v>39599.004399999998</v>
      </c>
      <c r="S314">
        <f>G314</f>
        <v>0.13960200000292389</v>
      </c>
    </row>
    <row r="315" spans="1:19">
      <c r="A315" s="47" t="s">
        <v>99</v>
      </c>
      <c r="B315" s="35" t="s">
        <v>70</v>
      </c>
      <c r="C315" s="47">
        <v>54680.533499999998</v>
      </c>
      <c r="D315" s="47">
        <v>2.9999999999999997E-4</v>
      </c>
      <c r="E315" s="15">
        <f t="shared" si="31"/>
        <v>6388.5640523956008</v>
      </c>
      <c r="F315">
        <f t="shared" si="32"/>
        <v>6388.5</v>
      </c>
      <c r="G315">
        <f t="shared" si="38"/>
        <v>0.14417400000093039</v>
      </c>
      <c r="J315">
        <f t="shared" si="35"/>
        <v>0.14417400000093039</v>
      </c>
      <c r="O315">
        <f t="shared" ca="1" si="36"/>
        <v>6.2006336544663754E-2</v>
      </c>
      <c r="P315">
        <f t="shared" ca="1" si="37"/>
        <v>0.15432310723501719</v>
      </c>
      <c r="Q315" s="2">
        <f t="shared" si="33"/>
        <v>39662.033499999998</v>
      </c>
      <c r="S315">
        <f>G315</f>
        <v>0.14417400000093039</v>
      </c>
    </row>
    <row r="316" spans="1:19">
      <c r="A316" s="66" t="s">
        <v>1037</v>
      </c>
      <c r="B316" s="68" t="s">
        <v>79</v>
      </c>
      <c r="C316" s="67">
        <v>55039.455900000001</v>
      </c>
      <c r="D316" s="36"/>
      <c r="E316" s="15">
        <f t="shared" si="31"/>
        <v>6548.0230363645105</v>
      </c>
      <c r="F316">
        <f t="shared" si="32"/>
        <v>6548</v>
      </c>
      <c r="G316">
        <f t="shared" si="38"/>
        <v>5.1852000004146248E-2</v>
      </c>
      <c r="J316">
        <f t="shared" ref="J316:J338" si="39">+G316</f>
        <v>5.1852000004146248E-2</v>
      </c>
      <c r="O316">
        <f t="shared" ca="1" si="36"/>
        <v>5.2375808934349011E-2</v>
      </c>
      <c r="P316">
        <f t="shared" ca="1" si="37"/>
        <v>0.14778125488250587</v>
      </c>
      <c r="Q316" s="2">
        <f t="shared" si="33"/>
        <v>40020.955900000001</v>
      </c>
      <c r="R316">
        <f>G316</f>
        <v>5.1852000004146248E-2</v>
      </c>
    </row>
    <row r="317" spans="1:19">
      <c r="A317" s="66" t="s">
        <v>1037</v>
      </c>
      <c r="B317" s="68" t="s">
        <v>70</v>
      </c>
      <c r="C317" s="67">
        <v>55083.437299999998</v>
      </c>
      <c r="D317" s="36"/>
      <c r="E317" s="15">
        <f t="shared" si="31"/>
        <v>6567.5627178040904</v>
      </c>
      <c r="F317">
        <f t="shared" si="32"/>
        <v>6567.5</v>
      </c>
      <c r="G317">
        <f t="shared" si="38"/>
        <v>0.14117000000260305</v>
      </c>
      <c r="J317">
        <f t="shared" si="39"/>
        <v>0.14117000000260305</v>
      </c>
      <c r="O317">
        <f t="shared" ca="1" si="36"/>
        <v>5.1198409007069179E-2</v>
      </c>
      <c r="P317">
        <f t="shared" ca="1" si="37"/>
        <v>0.14698146729081951</v>
      </c>
      <c r="Q317" s="2">
        <f t="shared" si="33"/>
        <v>40064.937299999998</v>
      </c>
      <c r="S317">
        <f>G317</f>
        <v>0.14117000000260305</v>
      </c>
    </row>
    <row r="318" spans="1:19">
      <c r="A318" s="34" t="s">
        <v>114</v>
      </c>
      <c r="B318" s="35" t="s">
        <v>70</v>
      </c>
      <c r="C318" s="47">
        <v>55792.458839999999</v>
      </c>
      <c r="D318" s="47">
        <v>1E-4</v>
      </c>
      <c r="E318" s="15">
        <f t="shared" si="31"/>
        <v>6882.5607630096029</v>
      </c>
      <c r="F318">
        <f t="shared" si="32"/>
        <v>6882.5</v>
      </c>
      <c r="G318">
        <f t="shared" si="38"/>
        <v>0.13677000000461703</v>
      </c>
      <c r="J318">
        <f t="shared" si="39"/>
        <v>0.13677000000461703</v>
      </c>
      <c r="O318">
        <f t="shared" ca="1" si="36"/>
        <v>3.2178871720240698E-2</v>
      </c>
      <c r="P318">
        <f t="shared" ca="1" si="37"/>
        <v>0.13406182157896329</v>
      </c>
      <c r="Q318" s="2">
        <f t="shared" si="33"/>
        <v>40773.958839999999</v>
      </c>
      <c r="S318">
        <f>G318</f>
        <v>0.13677000000461703</v>
      </c>
    </row>
    <row r="319" spans="1:19">
      <c r="A319" s="34" t="s">
        <v>114</v>
      </c>
      <c r="B319" s="35" t="s">
        <v>79</v>
      </c>
      <c r="C319" s="47">
        <v>55811.470050000004</v>
      </c>
      <c r="D319" s="47">
        <v>2.9999999999999997E-4</v>
      </c>
      <c r="E319" s="15">
        <f t="shared" si="31"/>
        <v>6891.0069013130915</v>
      </c>
      <c r="F319">
        <f t="shared" si="32"/>
        <v>6891</v>
      </c>
      <c r="G319">
        <f t="shared" si="38"/>
        <v>1.5534000005573034E-2</v>
      </c>
      <c r="J319">
        <f t="shared" si="39"/>
        <v>1.5534000005573034E-2</v>
      </c>
      <c r="O319">
        <f t="shared" ca="1" si="36"/>
        <v>3.1665646110913548E-2</v>
      </c>
      <c r="P319">
        <f t="shared" ca="1" si="37"/>
        <v>0.13371319621848465</v>
      </c>
      <c r="Q319" s="2">
        <f t="shared" si="33"/>
        <v>40792.970050000004</v>
      </c>
      <c r="R319">
        <f>G319</f>
        <v>1.5534000005573034E-2</v>
      </c>
    </row>
    <row r="320" spans="1:19">
      <c r="A320" s="34" t="s">
        <v>114</v>
      </c>
      <c r="B320" s="35" t="s">
        <v>79</v>
      </c>
      <c r="C320" s="47">
        <v>55811.47075</v>
      </c>
      <c r="D320" s="47">
        <v>2.0000000000000001E-4</v>
      </c>
      <c r="E320" s="15">
        <f t="shared" si="31"/>
        <v>6891.0072123031223</v>
      </c>
      <c r="F320">
        <f t="shared" si="32"/>
        <v>6891</v>
      </c>
      <c r="G320">
        <f t="shared" si="38"/>
        <v>1.6234000002441462E-2</v>
      </c>
      <c r="J320">
        <f t="shared" si="39"/>
        <v>1.6234000002441462E-2</v>
      </c>
      <c r="O320">
        <f t="shared" ref="O320:O338" ca="1" si="40">+C$11+C$12*$F320</f>
        <v>3.1665646110913548E-2</v>
      </c>
      <c r="P320">
        <f t="shared" ca="1" si="37"/>
        <v>0.13371319621848465</v>
      </c>
      <c r="Q320" s="2">
        <f t="shared" si="33"/>
        <v>40792.97075</v>
      </c>
      <c r="R320">
        <f>G320</f>
        <v>1.6234000002441462E-2</v>
      </c>
    </row>
    <row r="321" spans="1:19">
      <c r="A321" s="34" t="s">
        <v>114</v>
      </c>
      <c r="B321" s="35" t="s">
        <v>79</v>
      </c>
      <c r="C321" s="47">
        <v>55811.471149999998</v>
      </c>
      <c r="D321" s="47">
        <v>4.0000000000000002E-4</v>
      </c>
      <c r="E321" s="15">
        <f t="shared" si="31"/>
        <v>6891.0073900117113</v>
      </c>
      <c r="F321">
        <f t="shared" si="32"/>
        <v>6891</v>
      </c>
      <c r="G321">
        <f t="shared" si="38"/>
        <v>1.663399999961257E-2</v>
      </c>
      <c r="J321">
        <f t="shared" si="39"/>
        <v>1.663399999961257E-2</v>
      </c>
      <c r="O321">
        <f t="shared" ca="1" si="40"/>
        <v>3.1665646110913548E-2</v>
      </c>
      <c r="P321">
        <f t="shared" ca="1" si="37"/>
        <v>0.13371319621848465</v>
      </c>
      <c r="Q321" s="2">
        <f t="shared" si="33"/>
        <v>40792.971149999998</v>
      </c>
      <c r="R321">
        <f>G321</f>
        <v>1.663399999961257E-2</v>
      </c>
    </row>
    <row r="322" spans="1:19">
      <c r="A322" s="19" t="s">
        <v>112</v>
      </c>
      <c r="B322" s="52" t="s">
        <v>70</v>
      </c>
      <c r="C322" s="19">
        <v>55819.468000000001</v>
      </c>
      <c r="D322" s="19">
        <v>5.0000000000000001E-3</v>
      </c>
      <c r="E322" s="15">
        <f t="shared" si="31"/>
        <v>6894.560162354569</v>
      </c>
      <c r="F322">
        <f t="shared" si="32"/>
        <v>6894.5</v>
      </c>
      <c r="G322">
        <f t="shared" si="38"/>
        <v>0.13541800000530202</v>
      </c>
      <c r="J322">
        <f t="shared" si="39"/>
        <v>0.13541800000530202</v>
      </c>
      <c r="O322">
        <f t="shared" ca="1" si="40"/>
        <v>3.1454317918837682E-2</v>
      </c>
      <c r="P322">
        <f t="shared" ca="1" si="37"/>
        <v>0.13356964459946402</v>
      </c>
      <c r="Q322" s="2">
        <f t="shared" si="33"/>
        <v>40800.968000000001</v>
      </c>
      <c r="S322">
        <f>G322</f>
        <v>0.13541800000530202</v>
      </c>
    </row>
    <row r="323" spans="1:19">
      <c r="A323" s="47" t="s">
        <v>113</v>
      </c>
      <c r="B323" s="35" t="s">
        <v>70</v>
      </c>
      <c r="C323" s="47">
        <v>56073.813000000002</v>
      </c>
      <c r="D323" s="47">
        <v>4.0000000000000001E-3</v>
      </c>
      <c r="E323" s="15">
        <f t="shared" si="31"/>
        <v>7007.5583905999283</v>
      </c>
      <c r="F323">
        <f t="shared" si="32"/>
        <v>7007.5</v>
      </c>
      <c r="G323">
        <f t="shared" si="38"/>
        <v>0.13143000000127358</v>
      </c>
      <c r="J323">
        <f t="shared" si="39"/>
        <v>0.13143000000127358</v>
      </c>
      <c r="O323">
        <f t="shared" ca="1" si="40"/>
        <v>2.463143628895953E-2</v>
      </c>
      <c r="P323">
        <f t="shared" ca="1" si="37"/>
        <v>0.12893497804251242</v>
      </c>
      <c r="Q323" s="2">
        <f t="shared" si="33"/>
        <v>41055.313000000002</v>
      </c>
      <c r="S323">
        <f>G323</f>
        <v>0.13143000000127358</v>
      </c>
    </row>
    <row r="324" spans="1:19">
      <c r="A324" s="47" t="s">
        <v>113</v>
      </c>
      <c r="B324" s="35" t="s">
        <v>79</v>
      </c>
      <c r="C324" s="47">
        <v>56074.81</v>
      </c>
      <c r="D324" s="47">
        <v>4.0000000000000001E-3</v>
      </c>
      <c r="E324" s="15">
        <f t="shared" si="31"/>
        <v>7008.0013292602525</v>
      </c>
      <c r="F324">
        <f t="shared" si="32"/>
        <v>7008</v>
      </c>
      <c r="G324">
        <f t="shared" si="38"/>
        <v>2.9920000015408732E-3</v>
      </c>
      <c r="J324">
        <f t="shared" si="39"/>
        <v>2.9920000015408732E-3</v>
      </c>
      <c r="O324">
        <f t="shared" ca="1" si="40"/>
        <v>2.4601246547234445E-2</v>
      </c>
      <c r="P324">
        <f t="shared" ca="1" si="37"/>
        <v>0.12891447066836664</v>
      </c>
      <c r="Q324" s="2">
        <f t="shared" si="33"/>
        <v>41056.31</v>
      </c>
      <c r="R324">
        <f>G324</f>
        <v>2.9920000015408732E-3</v>
      </c>
    </row>
    <row r="325" spans="1:19">
      <c r="A325" s="34" t="s">
        <v>114</v>
      </c>
      <c r="B325" s="35" t="s">
        <v>70</v>
      </c>
      <c r="C325" s="47">
        <v>56168.349909999997</v>
      </c>
      <c r="D325" s="47">
        <v>2.0000000000000001E-4</v>
      </c>
      <c r="E325" s="15">
        <f t="shared" si="31"/>
        <v>7049.5584430239605</v>
      </c>
      <c r="F325">
        <f t="shared" si="32"/>
        <v>7049.5</v>
      </c>
      <c r="G325">
        <f t="shared" si="38"/>
        <v>0.13154799999756506</v>
      </c>
      <c r="J325">
        <f t="shared" si="39"/>
        <v>0.13154799999756506</v>
      </c>
      <c r="O325">
        <f t="shared" ca="1" si="40"/>
        <v>2.2095497984049084E-2</v>
      </c>
      <c r="P325">
        <f t="shared" ca="1" si="37"/>
        <v>0.12721235861426494</v>
      </c>
      <c r="Q325" s="2">
        <f t="shared" si="33"/>
        <v>41149.849909999997</v>
      </c>
      <c r="S325">
        <f>G325</f>
        <v>0.13154799999756506</v>
      </c>
    </row>
    <row r="326" spans="1:19">
      <c r="A326" s="34" t="s">
        <v>115</v>
      </c>
      <c r="B326" s="35" t="s">
        <v>79</v>
      </c>
      <c r="C326" s="47">
        <v>56178.349399999999</v>
      </c>
      <c r="D326" s="47">
        <v>4.0000000000000002E-4</v>
      </c>
      <c r="E326" s="15">
        <f t="shared" si="31"/>
        <v>7054.0009311930116</v>
      </c>
      <c r="F326">
        <f t="shared" si="32"/>
        <v>7054</v>
      </c>
      <c r="G326">
        <f t="shared" si="38"/>
        <v>2.0960000038030557E-3</v>
      </c>
      <c r="J326">
        <f t="shared" si="39"/>
        <v>2.0960000038030557E-3</v>
      </c>
      <c r="O326">
        <f t="shared" ca="1" si="40"/>
        <v>2.1823790308522939E-2</v>
      </c>
      <c r="P326">
        <f t="shared" ca="1" si="37"/>
        <v>0.12702779224695271</v>
      </c>
      <c r="Q326" s="2">
        <f t="shared" si="33"/>
        <v>41159.849399999999</v>
      </c>
      <c r="R326">
        <f>G326</f>
        <v>2.0960000038030557E-3</v>
      </c>
    </row>
    <row r="327" spans="1:19">
      <c r="A327" s="34" t="s">
        <v>115</v>
      </c>
      <c r="B327" s="35" t="s">
        <v>79</v>
      </c>
      <c r="C327" s="47">
        <v>56178.350400000003</v>
      </c>
      <c r="D327" s="47">
        <v>2E-3</v>
      </c>
      <c r="E327" s="15">
        <f t="shared" si="31"/>
        <v>7054.0013754644888</v>
      </c>
      <c r="F327">
        <f t="shared" si="32"/>
        <v>7054</v>
      </c>
      <c r="G327">
        <f t="shared" si="38"/>
        <v>3.0960000076447614E-3</v>
      </c>
      <c r="J327">
        <f t="shared" si="39"/>
        <v>3.0960000076447614E-3</v>
      </c>
      <c r="O327">
        <f t="shared" ca="1" si="40"/>
        <v>2.1823790308522939E-2</v>
      </c>
      <c r="P327">
        <f t="shared" ca="1" si="37"/>
        <v>0.12702779224695271</v>
      </c>
      <c r="Q327" s="2">
        <f t="shared" si="33"/>
        <v>41159.850400000003</v>
      </c>
      <c r="R327">
        <f>G327</f>
        <v>3.0960000076447614E-3</v>
      </c>
    </row>
    <row r="328" spans="1:19">
      <c r="A328" s="82" t="s">
        <v>1104</v>
      </c>
      <c r="B328" s="83" t="s">
        <v>70</v>
      </c>
      <c r="C328" s="84">
        <v>56483.467499999999</v>
      </c>
      <c r="D328" s="84">
        <v>1E-4</v>
      </c>
      <c r="E328" s="15">
        <f t="shared" si="31"/>
        <v>7189.5561994530135</v>
      </c>
      <c r="F328">
        <f t="shared" si="32"/>
        <v>7189.5</v>
      </c>
      <c r="G328">
        <f t="shared" si="38"/>
        <v>0.12649799999780953</v>
      </c>
      <c r="J328">
        <f t="shared" si="39"/>
        <v>0.12649799999780953</v>
      </c>
      <c r="O328">
        <f t="shared" ca="1" si="40"/>
        <v>1.3642370301014228E-2</v>
      </c>
      <c r="P328">
        <f t="shared" ca="1" si="37"/>
        <v>0.12147029385343994</v>
      </c>
      <c r="Q328" s="2">
        <f t="shared" si="33"/>
        <v>41464.967499999999</v>
      </c>
      <c r="S328">
        <f>G328</f>
        <v>0.12649799999780953</v>
      </c>
    </row>
    <row r="329" spans="1:19">
      <c r="A329" s="34" t="s">
        <v>114</v>
      </c>
      <c r="B329" s="35" t="s">
        <v>79</v>
      </c>
      <c r="C329" s="47">
        <v>56538.470860000001</v>
      </c>
      <c r="D329" s="47">
        <v>5.0000000000000001E-4</v>
      </c>
      <c r="E329" s="15">
        <f t="shared" si="31"/>
        <v>7213.9926233164351</v>
      </c>
      <c r="F329">
        <f t="shared" si="32"/>
        <v>7214</v>
      </c>
      <c r="G329">
        <f t="shared" si="38"/>
        <v>-1.6603999996732455E-2</v>
      </c>
      <c r="J329">
        <f t="shared" si="39"/>
        <v>-1.6603999996732455E-2</v>
      </c>
      <c r="O329">
        <f t="shared" ca="1" si="40"/>
        <v>1.2163072956483112E-2</v>
      </c>
      <c r="P329">
        <f t="shared" ca="1" si="37"/>
        <v>0.12046543252029557</v>
      </c>
      <c r="Q329" s="2">
        <f t="shared" si="33"/>
        <v>41519.970860000001</v>
      </c>
      <c r="R329">
        <f>G329</f>
        <v>-1.6603999996732455E-2</v>
      </c>
    </row>
    <row r="330" spans="1:19">
      <c r="A330" s="47" t="s">
        <v>117</v>
      </c>
      <c r="B330" s="35"/>
      <c r="C330" s="47">
        <v>56538.475250000003</v>
      </c>
      <c r="D330" s="47">
        <v>4.8999999999999998E-4</v>
      </c>
      <c r="E330" s="15">
        <f t="shared" si="31"/>
        <v>7213.9945736682103</v>
      </c>
      <c r="F330">
        <f t="shared" si="32"/>
        <v>7214</v>
      </c>
      <c r="G330">
        <f t="shared" si="38"/>
        <v>-1.221399999485584E-2</v>
      </c>
      <c r="J330">
        <f t="shared" si="39"/>
        <v>-1.221399999485584E-2</v>
      </c>
      <c r="O330">
        <f t="shared" ca="1" si="40"/>
        <v>1.2163072956483112E-2</v>
      </c>
      <c r="P330">
        <f t="shared" ca="1" si="37"/>
        <v>0.12046543252029557</v>
      </c>
      <c r="Q330" s="2">
        <f t="shared" si="33"/>
        <v>41519.975250000003</v>
      </c>
      <c r="R330">
        <f>G330</f>
        <v>-1.221399999485584E-2</v>
      </c>
    </row>
    <row r="331" spans="1:19">
      <c r="A331" s="48" t="s">
        <v>116</v>
      </c>
      <c r="B331" s="49" t="s">
        <v>79</v>
      </c>
      <c r="C331" s="48">
        <v>56886.3658</v>
      </c>
      <c r="D331" s="48">
        <v>2.0999999999999999E-3</v>
      </c>
      <c r="E331" s="15">
        <f t="shared" si="31"/>
        <v>7368.552421368393</v>
      </c>
      <c r="F331">
        <f t="shared" si="32"/>
        <v>7368.5</v>
      </c>
      <c r="G331">
        <f t="shared" si="38"/>
        <v>0.11799400000018068</v>
      </c>
      <c r="J331">
        <f t="shared" si="39"/>
        <v>0.11799400000018068</v>
      </c>
      <c r="O331">
        <f t="shared" ca="1" si="40"/>
        <v>2.8344427634195979E-3</v>
      </c>
      <c r="P331">
        <f t="shared" ca="1" si="37"/>
        <v>0.11412865390924226</v>
      </c>
      <c r="Q331" s="2">
        <f t="shared" si="33"/>
        <v>41867.8658</v>
      </c>
      <c r="S331">
        <f>G331</f>
        <v>0.11799400000018068</v>
      </c>
    </row>
    <row r="332" spans="1:19">
      <c r="A332" s="47" t="s">
        <v>1100</v>
      </c>
      <c r="B332" s="35"/>
      <c r="C332" s="47">
        <v>57210.484600000003</v>
      </c>
      <c r="D332" s="47">
        <v>3.8999999999999998E-3</v>
      </c>
      <c r="E332" s="15">
        <f t="shared" si="31"/>
        <v>7512.5491586386843</v>
      </c>
      <c r="F332">
        <f t="shared" si="32"/>
        <v>7512.5</v>
      </c>
      <c r="G332">
        <f t="shared" si="38"/>
        <v>0.11065000000962755</v>
      </c>
      <c r="J332">
        <f t="shared" si="39"/>
        <v>0.11065000000962755</v>
      </c>
      <c r="O332">
        <f t="shared" ca="1" si="40"/>
        <v>-5.8602028534162631E-3</v>
      </c>
      <c r="P332">
        <f t="shared" ca="1" si="37"/>
        <v>0.10822253015525085</v>
      </c>
      <c r="Q332" s="2">
        <f t="shared" si="33"/>
        <v>42191.984600000003</v>
      </c>
      <c r="S332">
        <f>G332</f>
        <v>0.11065000000962755</v>
      </c>
    </row>
    <row r="333" spans="1:19">
      <c r="A333" s="47" t="s">
        <v>1100</v>
      </c>
      <c r="B333" s="35"/>
      <c r="C333" s="47">
        <v>57219.488100000002</v>
      </c>
      <c r="D333" s="47">
        <v>3.5000000000000001E-3</v>
      </c>
      <c r="E333" s="15">
        <f t="shared" si="31"/>
        <v>7516.549156861598</v>
      </c>
      <c r="F333">
        <f t="shared" si="32"/>
        <v>7516.5</v>
      </c>
      <c r="G333">
        <f t="shared" si="38"/>
        <v>0.11064600000099745</v>
      </c>
      <c r="J333">
        <f t="shared" si="39"/>
        <v>0.11064600000099745</v>
      </c>
      <c r="O333">
        <f t="shared" ca="1" si="40"/>
        <v>-6.1017207872172685E-3</v>
      </c>
      <c r="P333">
        <f t="shared" ca="1" si="37"/>
        <v>0.10805847116208445</v>
      </c>
      <c r="Q333" s="2">
        <f t="shared" si="33"/>
        <v>42200.988100000002</v>
      </c>
      <c r="S333">
        <f>G333</f>
        <v>0.11064600000099745</v>
      </c>
    </row>
    <row r="334" spans="1:19">
      <c r="A334" s="47" t="s">
        <v>1100</v>
      </c>
      <c r="B334" s="35"/>
      <c r="C334" s="47">
        <v>57220.480000000003</v>
      </c>
      <c r="D334" s="47">
        <v>4.3E-3</v>
      </c>
      <c r="E334" s="15">
        <f t="shared" si="31"/>
        <v>7516.9898297374029</v>
      </c>
      <c r="F334">
        <f t="shared" si="32"/>
        <v>7517</v>
      </c>
      <c r="G334">
        <f t="shared" si="38"/>
        <v>-2.2891999993589707E-2</v>
      </c>
      <c r="J334">
        <f t="shared" si="39"/>
        <v>-2.2891999993589707E-2</v>
      </c>
      <c r="O334">
        <f t="shared" ca="1" si="40"/>
        <v>-6.1319105289424081E-3</v>
      </c>
      <c r="P334">
        <f t="shared" ca="1" si="37"/>
        <v>0.10803796378793862</v>
      </c>
      <c r="Q334" s="2">
        <f t="shared" si="33"/>
        <v>42201.98</v>
      </c>
      <c r="R334">
        <f>G334</f>
        <v>-2.2891999993589707E-2</v>
      </c>
    </row>
    <row r="335" spans="1:19">
      <c r="A335" s="82" t="s">
        <v>1104</v>
      </c>
      <c r="B335" s="83" t="s">
        <v>79</v>
      </c>
      <c r="C335" s="84">
        <v>57220.480900000002</v>
      </c>
      <c r="D335" s="84">
        <v>5.0000000000000001E-4</v>
      </c>
      <c r="E335" s="15">
        <f t="shared" si="31"/>
        <v>7516.9902295817301</v>
      </c>
      <c r="F335">
        <f t="shared" si="32"/>
        <v>7517</v>
      </c>
      <c r="G335">
        <f t="shared" si="38"/>
        <v>-2.1991999994497746E-2</v>
      </c>
      <c r="J335">
        <f t="shared" si="39"/>
        <v>-2.1991999994497746E-2</v>
      </c>
      <c r="O335">
        <f t="shared" ca="1" si="40"/>
        <v>-6.1319105289424081E-3</v>
      </c>
      <c r="P335">
        <f t="shared" ca="1" si="37"/>
        <v>0.10803796378793862</v>
      </c>
      <c r="Q335" s="2">
        <f t="shared" si="33"/>
        <v>42201.980900000002</v>
      </c>
      <c r="R335">
        <f>G335</f>
        <v>-2.1991999994497746E-2</v>
      </c>
    </row>
    <row r="336" spans="1:19">
      <c r="A336" s="82" t="s">
        <v>1103</v>
      </c>
      <c r="B336" s="83" t="s">
        <v>79</v>
      </c>
      <c r="C336" s="84">
        <v>57237.495799999997</v>
      </c>
      <c r="D336" s="84">
        <v>4.1999999999999997E-3</v>
      </c>
      <c r="E336" s="15">
        <f t="shared" si="31"/>
        <v>7524.5494642974554</v>
      </c>
      <c r="F336">
        <f t="shared" si="32"/>
        <v>7524.5</v>
      </c>
      <c r="G336">
        <f t="shared" si="38"/>
        <v>0.11133799999515759</v>
      </c>
      <c r="J336">
        <f t="shared" si="39"/>
        <v>0.11133799999515759</v>
      </c>
      <c r="O336">
        <f t="shared" ca="1" si="40"/>
        <v>-6.5847566548192238E-3</v>
      </c>
      <c r="P336">
        <f t="shared" ca="1" si="37"/>
        <v>0.10773035317575158</v>
      </c>
      <c r="Q336" s="2">
        <f t="shared" si="33"/>
        <v>42218.995799999997</v>
      </c>
      <c r="S336">
        <f>G336</f>
        <v>0.11133799999515759</v>
      </c>
    </row>
    <row r="337" spans="1:19">
      <c r="A337" s="82" t="s">
        <v>1103</v>
      </c>
      <c r="B337" s="83" t="s">
        <v>79</v>
      </c>
      <c r="C337" s="84">
        <v>57238.488299999997</v>
      </c>
      <c r="D337" s="84">
        <v>3.3999999999999998E-3</v>
      </c>
      <c r="E337" s="15">
        <f t="shared" si="31"/>
        <v>7524.9904037361457</v>
      </c>
      <c r="F337">
        <f t="shared" si="32"/>
        <v>7525</v>
      </c>
      <c r="G337">
        <f t="shared" si="38"/>
        <v>-2.1600000000034925E-2</v>
      </c>
      <c r="J337">
        <f t="shared" si="39"/>
        <v>-2.1600000000034925E-2</v>
      </c>
      <c r="O337">
        <f t="shared" ca="1" si="40"/>
        <v>-6.6149463965443633E-3</v>
      </c>
      <c r="P337">
        <f t="shared" ca="1" si="37"/>
        <v>0.10770984580160575</v>
      </c>
      <c r="Q337" s="2">
        <f t="shared" si="33"/>
        <v>42219.988299999997</v>
      </c>
      <c r="R337">
        <f>G337</f>
        <v>-2.1600000000034925E-2</v>
      </c>
    </row>
    <row r="338" spans="1:19">
      <c r="A338" s="82" t="s">
        <v>1104</v>
      </c>
      <c r="B338" s="83" t="s">
        <v>70</v>
      </c>
      <c r="C338" s="84">
        <v>57352.287400000001</v>
      </c>
      <c r="D338" s="84">
        <v>5.0000000000000001E-4</v>
      </c>
      <c r="E338" s="15">
        <f t="shared" si="31"/>
        <v>7575.5480977184016</v>
      </c>
      <c r="F338">
        <f t="shared" si="32"/>
        <v>7575.5</v>
      </c>
      <c r="G338">
        <f t="shared" si="38"/>
        <v>0.10826200000883546</v>
      </c>
      <c r="J338">
        <f t="shared" si="39"/>
        <v>0.10826200000883546</v>
      </c>
      <c r="O338">
        <f t="shared" ca="1" si="40"/>
        <v>-9.6641103107819593E-3</v>
      </c>
      <c r="P338">
        <f t="shared" ca="1" si="37"/>
        <v>0.10563860101287958</v>
      </c>
      <c r="Q338" s="2">
        <f t="shared" si="33"/>
        <v>42333.787400000001</v>
      </c>
      <c r="S338">
        <f t="shared" ref="S338:S343" si="41">G338</f>
        <v>0.10826200000883546</v>
      </c>
    </row>
    <row r="339" spans="1:19">
      <c r="A339" s="85" t="s">
        <v>0</v>
      </c>
      <c r="B339" s="86" t="s">
        <v>70</v>
      </c>
      <c r="C339" s="85">
        <v>56159.347099999999</v>
      </c>
      <c r="D339" s="85">
        <v>2.9999999999999997E-4</v>
      </c>
      <c r="E339" s="15">
        <f t="shared" ref="E339:E345" si="42">+(C339-C$7)/C$8</f>
        <v>7045.5587513483651</v>
      </c>
      <c r="F339">
        <f t="shared" si="32"/>
        <v>7045.5</v>
      </c>
      <c r="G339">
        <f t="shared" ref="G339:G345" si="43">+C339-(C$7+F339*C$8)</f>
        <v>0.13224199999967823</v>
      </c>
      <c r="J339">
        <f t="shared" ref="J339:J345" si="44">+G339</f>
        <v>0.13224199999967823</v>
      </c>
      <c r="O339">
        <f t="shared" ref="O339:O345" ca="1" si="45">+C$11+C$12*$F339</f>
        <v>2.2337015917850089E-2</v>
      </c>
      <c r="P339">
        <f t="shared" ref="P339:P345" ca="1" si="46">+D$11+D$12*$F339</f>
        <v>0.12737641760743135</v>
      </c>
      <c r="Q339" s="2">
        <f t="shared" ref="Q339:Q345" si="47">+C339-15018.5</f>
        <v>41140.847099999999</v>
      </c>
      <c r="S339">
        <f t="shared" si="41"/>
        <v>0.13224199999967823</v>
      </c>
    </row>
    <row r="340" spans="1:19">
      <c r="A340" s="87" t="s">
        <v>1</v>
      </c>
      <c r="B340" s="88" t="s">
        <v>79</v>
      </c>
      <c r="C340" s="89">
        <v>57901.483800000002</v>
      </c>
      <c r="D340" s="89">
        <v>1.2999999999999999E-3</v>
      </c>
      <c r="E340" s="15">
        <f t="shared" si="42"/>
        <v>7819.5403922739433</v>
      </c>
      <c r="F340">
        <f t="shared" si="32"/>
        <v>7819.5</v>
      </c>
      <c r="G340">
        <f t="shared" si="43"/>
        <v>9.0918000001693144E-2</v>
      </c>
      <c r="J340">
        <f t="shared" si="44"/>
        <v>9.0918000001693144E-2</v>
      </c>
      <c r="O340">
        <f t="shared" ca="1" si="45"/>
        <v>-2.4396704272642733E-2</v>
      </c>
      <c r="P340">
        <f t="shared" ca="1" si="46"/>
        <v>9.5631002429727496E-2</v>
      </c>
      <c r="Q340" s="2">
        <f t="shared" si="47"/>
        <v>42882.983800000002</v>
      </c>
      <c r="S340">
        <f t="shared" si="41"/>
        <v>9.0918000001693144E-2</v>
      </c>
    </row>
    <row r="341" spans="1:19">
      <c r="A341" s="87" t="s">
        <v>1</v>
      </c>
      <c r="B341" s="88" t="s">
        <v>79</v>
      </c>
      <c r="C341" s="89">
        <v>57919.491000000002</v>
      </c>
      <c r="D341" s="89">
        <v>8.9999999999999998E-4</v>
      </c>
      <c r="E341" s="15">
        <f t="shared" si="42"/>
        <v>7827.5404775740662</v>
      </c>
      <c r="F341">
        <f t="shared" ref="F341:F347" si="48">ROUND(2*E341,0)/2</f>
        <v>7827.5</v>
      </c>
      <c r="G341">
        <f t="shared" si="43"/>
        <v>9.1110000001208391E-2</v>
      </c>
      <c r="J341">
        <f t="shared" si="44"/>
        <v>9.1110000001208391E-2</v>
      </c>
      <c r="O341">
        <f t="shared" ca="1" si="45"/>
        <v>-2.4879740140244744E-2</v>
      </c>
      <c r="P341">
        <f t="shared" ca="1" si="46"/>
        <v>9.5302884443394631E-2</v>
      </c>
      <c r="Q341" s="2">
        <f t="shared" si="47"/>
        <v>42900.991000000002</v>
      </c>
      <c r="S341">
        <f t="shared" si="41"/>
        <v>9.1110000001208391E-2</v>
      </c>
    </row>
    <row r="342" spans="1:19">
      <c r="A342" s="87" t="s">
        <v>1</v>
      </c>
      <c r="B342" s="88" t="s">
        <v>79</v>
      </c>
      <c r="C342" s="89">
        <v>57928.493600000002</v>
      </c>
      <c r="D342" s="89">
        <v>1E-3</v>
      </c>
      <c r="E342" s="15">
        <f t="shared" si="42"/>
        <v>7831.5400759526538</v>
      </c>
      <c r="F342">
        <f t="shared" si="48"/>
        <v>7831.5</v>
      </c>
      <c r="G342">
        <f t="shared" si="43"/>
        <v>9.0206000008038245E-2</v>
      </c>
      <c r="J342">
        <f t="shared" si="44"/>
        <v>9.0206000008038245E-2</v>
      </c>
      <c r="O342">
        <f t="shared" ca="1" si="45"/>
        <v>-2.5121258074045749E-2</v>
      </c>
      <c r="P342">
        <f t="shared" ca="1" si="46"/>
        <v>9.513882545022817E-2</v>
      </c>
      <c r="Q342" s="2">
        <f t="shared" si="47"/>
        <v>42909.993600000002</v>
      </c>
      <c r="S342">
        <f t="shared" si="41"/>
        <v>9.0206000008038245E-2</v>
      </c>
    </row>
    <row r="343" spans="1:19">
      <c r="A343" s="87" t="s">
        <v>1</v>
      </c>
      <c r="B343" s="88" t="s">
        <v>79</v>
      </c>
      <c r="C343" s="89">
        <v>57964.505299999997</v>
      </c>
      <c r="D343" s="89">
        <v>1E-3</v>
      </c>
      <c r="E343" s="15">
        <f t="shared" si="42"/>
        <v>7847.5390470199163</v>
      </c>
      <c r="F343">
        <f t="shared" si="48"/>
        <v>7847.5</v>
      </c>
      <c r="G343">
        <f t="shared" si="43"/>
        <v>8.7890000002516899E-2</v>
      </c>
      <c r="J343">
        <f t="shared" si="44"/>
        <v>8.7890000002516899E-2</v>
      </c>
      <c r="O343">
        <f t="shared" ca="1" si="45"/>
        <v>-2.6087329809249715E-2</v>
      </c>
      <c r="P343">
        <f t="shared" ca="1" si="46"/>
        <v>9.4482589477562495E-2</v>
      </c>
      <c r="Q343" s="2">
        <f t="shared" si="47"/>
        <v>42946.005299999997</v>
      </c>
      <c r="S343">
        <f t="shared" si="41"/>
        <v>8.7890000002516899E-2</v>
      </c>
    </row>
    <row r="344" spans="1:19">
      <c r="A344" s="87" t="s">
        <v>1</v>
      </c>
      <c r="B344" s="88" t="s">
        <v>79</v>
      </c>
      <c r="C344" s="89">
        <v>57992.527800000003</v>
      </c>
      <c r="D344" s="89">
        <v>1.1000000000000001E-3</v>
      </c>
      <c r="E344" s="15">
        <f t="shared" si="42"/>
        <v>7859.9886444211079</v>
      </c>
      <c r="F344">
        <f t="shared" si="48"/>
        <v>7860</v>
      </c>
      <c r="G344">
        <f t="shared" si="43"/>
        <v>-2.5559999994584359E-2</v>
      </c>
      <c r="J344">
        <f t="shared" si="44"/>
        <v>-2.5559999994584359E-2</v>
      </c>
      <c r="O344">
        <f t="shared" ca="1" si="45"/>
        <v>-2.6842073352377815E-2</v>
      </c>
      <c r="P344">
        <f t="shared" ca="1" si="46"/>
        <v>9.3969905123917397E-2</v>
      </c>
      <c r="Q344" s="2">
        <f t="shared" si="47"/>
        <v>42974.027800000003</v>
      </c>
      <c r="R344">
        <f>G344</f>
        <v>-2.5559999994584359E-2</v>
      </c>
    </row>
    <row r="345" spans="1:19">
      <c r="A345" s="87" t="s">
        <v>1</v>
      </c>
      <c r="B345" s="88" t="s">
        <v>79</v>
      </c>
      <c r="C345" s="89">
        <v>58001.53</v>
      </c>
      <c r="D345" s="89">
        <v>2.0999999999999999E-3</v>
      </c>
      <c r="E345" s="15">
        <f t="shared" si="42"/>
        <v>7863.9880650911027</v>
      </c>
      <c r="F345">
        <f t="shared" si="48"/>
        <v>7864</v>
      </c>
      <c r="G345">
        <f t="shared" si="43"/>
        <v>-2.6863999999477528E-2</v>
      </c>
      <c r="J345">
        <f t="shared" si="44"/>
        <v>-2.6863999999477528E-2</v>
      </c>
      <c r="O345">
        <f t="shared" ca="1" si="45"/>
        <v>-2.7083591286178821E-2</v>
      </c>
      <c r="P345">
        <f t="shared" ca="1" si="46"/>
        <v>9.3805846130750992E-2</v>
      </c>
      <c r="Q345" s="2">
        <f t="shared" si="47"/>
        <v>42983.03</v>
      </c>
      <c r="R345">
        <f>G345</f>
        <v>-2.6863999999477528E-2</v>
      </c>
    </row>
    <row r="346" spans="1:19">
      <c r="A346" s="90" t="s">
        <v>1106</v>
      </c>
      <c r="B346" s="91" t="s">
        <v>79</v>
      </c>
      <c r="C346" s="92">
        <v>59068.4542</v>
      </c>
      <c r="D346" s="90">
        <v>5.9999999999999995E-4</v>
      </c>
      <c r="E346" s="15">
        <f t="shared" ref="E346" si="49">+(C346-C$7)/C$8</f>
        <v>8337.9920528718612</v>
      </c>
      <c r="F346">
        <f t="shared" si="48"/>
        <v>8338</v>
      </c>
      <c r="G346">
        <f t="shared" ref="G346" si="50">+C346-(C$7+F346*C$8)</f>
        <v>-1.7887999994854908E-2</v>
      </c>
      <c r="J346">
        <f t="shared" ref="J346" si="51">+G346</f>
        <v>-1.7887999994854908E-2</v>
      </c>
      <c r="O346">
        <f t="shared" ref="O346" ca="1" si="52">+C$11+C$12*$F346</f>
        <v>-5.570346644159696E-2</v>
      </c>
      <c r="P346">
        <f t="shared" ref="P346" ca="1" si="53">+D$11+D$12*$F346</f>
        <v>7.4364855440529232E-2</v>
      </c>
      <c r="Q346" s="2">
        <f t="shared" ref="Q346" si="54">+C346-15018.5</f>
        <v>44049.9542</v>
      </c>
      <c r="R346">
        <f>G346</f>
        <v>-1.7887999994854908E-2</v>
      </c>
    </row>
    <row r="347" spans="1:19">
      <c r="A347" s="93" t="s">
        <v>1107</v>
      </c>
      <c r="B347" s="93" t="s">
        <v>79</v>
      </c>
      <c r="C347" s="94">
        <v>59732.466700000223</v>
      </c>
      <c r="D347" s="90">
        <v>2.0000000000000001E-4</v>
      </c>
      <c r="E347" s="15">
        <f t="shared" ref="E347" si="55">+(C347-C$7)/C$8</f>
        <v>8632.9938654995767</v>
      </c>
      <c r="F347">
        <f t="shared" si="48"/>
        <v>8633</v>
      </c>
      <c r="G347">
        <f t="shared" ref="G347" si="56">+C347-(C$7+F347*C$8)</f>
        <v>-1.3807999770506285E-2</v>
      </c>
      <c r="J347">
        <f t="shared" ref="J347" si="57">+G347</f>
        <v>-1.3807999770506285E-2</v>
      </c>
      <c r="O347">
        <f t="shared" ref="O347" ca="1" si="58">+C$11+C$12*$F347</f>
        <v>-7.3515414059420414E-2</v>
      </c>
      <c r="P347">
        <f t="shared" ref="P347" ca="1" si="59">+D$11+D$12*$F347</f>
        <v>6.2265504694505147E-2</v>
      </c>
      <c r="Q347" s="2">
        <f t="shared" ref="Q347" si="60">+C347-15018.5</f>
        <v>44713.966700000223</v>
      </c>
      <c r="R347">
        <f>G347</f>
        <v>-1.3807999770506285E-2</v>
      </c>
    </row>
    <row r="348" spans="1:19">
      <c r="A348" s="73"/>
      <c r="B348" s="74"/>
      <c r="C348" s="73"/>
      <c r="D348" s="73"/>
      <c r="E348" s="15"/>
    </row>
    <row r="349" spans="1:19">
      <c r="A349" s="73"/>
      <c r="B349" s="74"/>
      <c r="C349" s="73"/>
      <c r="D349" s="73"/>
      <c r="E349" s="15"/>
    </row>
    <row r="350" spans="1:19">
      <c r="A350" s="73"/>
      <c r="B350" s="74"/>
      <c r="C350" s="73"/>
      <c r="D350" s="73"/>
      <c r="E350" s="15"/>
    </row>
    <row r="351" spans="1:19">
      <c r="A351" s="73"/>
      <c r="B351" s="74"/>
      <c r="C351" s="73"/>
      <c r="D351" s="73"/>
      <c r="E351" s="15"/>
    </row>
    <row r="352" spans="1:19">
      <c r="A352" s="77"/>
      <c r="B352" s="74"/>
      <c r="C352" s="73"/>
      <c r="D352" s="73"/>
      <c r="E352" s="15"/>
    </row>
    <row r="353" spans="1:5">
      <c r="A353" s="73"/>
      <c r="B353" s="74"/>
      <c r="C353" s="73"/>
      <c r="D353" s="73"/>
      <c r="E353" s="15"/>
    </row>
    <row r="354" spans="1:5">
      <c r="A354" s="73"/>
      <c r="B354" s="74"/>
      <c r="C354" s="73"/>
      <c r="D354" s="73"/>
      <c r="E354" s="15"/>
    </row>
    <row r="355" spans="1:5">
      <c r="A355" s="73"/>
      <c r="B355" s="74"/>
      <c r="C355" s="73"/>
      <c r="D355" s="73"/>
      <c r="E355" s="15"/>
    </row>
    <row r="356" spans="1:5">
      <c r="A356" s="73"/>
      <c r="B356" s="74"/>
      <c r="C356" s="73"/>
      <c r="D356" s="73"/>
      <c r="E356" s="15"/>
    </row>
    <row r="357" spans="1:5">
      <c r="A357" s="73"/>
      <c r="B357" s="74"/>
      <c r="C357" s="73"/>
      <c r="D357" s="73"/>
      <c r="E357" s="15"/>
    </row>
    <row r="358" spans="1:5">
      <c r="A358" s="73"/>
      <c r="B358" s="74"/>
      <c r="C358" s="73"/>
      <c r="D358" s="73"/>
      <c r="E358" s="15"/>
    </row>
    <row r="359" spans="1:5">
      <c r="A359" s="73"/>
      <c r="B359" s="74"/>
      <c r="C359" s="73"/>
      <c r="D359" s="73"/>
      <c r="E359" s="15"/>
    </row>
    <row r="360" spans="1:5">
      <c r="A360" s="73"/>
      <c r="B360" s="74"/>
      <c r="C360" s="73"/>
      <c r="D360" s="73"/>
      <c r="E360" s="15"/>
    </row>
    <row r="361" spans="1:5">
      <c r="A361" s="73"/>
      <c r="B361" s="74"/>
      <c r="C361" s="73"/>
      <c r="D361" s="73"/>
      <c r="E361" s="15"/>
    </row>
    <row r="362" spans="1:5">
      <c r="A362" s="73"/>
      <c r="B362" s="74"/>
      <c r="C362" s="73"/>
      <c r="D362" s="73"/>
      <c r="E362" s="15"/>
    </row>
    <row r="363" spans="1:5">
      <c r="A363" s="73"/>
      <c r="B363" s="74"/>
      <c r="C363" s="73"/>
      <c r="D363" s="73"/>
      <c r="E363" s="15"/>
    </row>
    <row r="364" spans="1:5">
      <c r="A364" s="73"/>
      <c r="B364" s="74"/>
      <c r="C364" s="73"/>
      <c r="D364" s="73"/>
      <c r="E364" s="15"/>
    </row>
    <row r="365" spans="1:5">
      <c r="A365" s="73"/>
      <c r="B365" s="74"/>
      <c r="C365" s="73"/>
      <c r="D365" s="73"/>
      <c r="E365" s="15"/>
    </row>
    <row r="366" spans="1:5">
      <c r="A366" s="73"/>
      <c r="B366" s="74"/>
      <c r="C366" s="73"/>
      <c r="D366" s="73"/>
      <c r="E366" s="15"/>
    </row>
    <row r="367" spans="1:5">
      <c r="A367" s="73"/>
      <c r="B367" s="74"/>
      <c r="C367" s="73"/>
      <c r="D367" s="73"/>
      <c r="E367" s="15"/>
    </row>
    <row r="368" spans="1:5">
      <c r="A368" s="73"/>
      <c r="B368" s="74"/>
      <c r="C368" s="73"/>
      <c r="D368" s="73"/>
      <c r="E368" s="15"/>
    </row>
    <row r="369" spans="1:5">
      <c r="A369" s="73"/>
      <c r="B369" s="74"/>
      <c r="C369" s="73"/>
      <c r="D369" s="73"/>
      <c r="E369" s="15"/>
    </row>
    <row r="370" spans="1:5">
      <c r="A370" s="73"/>
      <c r="B370" s="74"/>
      <c r="C370" s="73"/>
      <c r="D370" s="73"/>
      <c r="E370" s="15"/>
    </row>
    <row r="371" spans="1:5">
      <c r="A371" s="73"/>
      <c r="B371" s="74"/>
      <c r="C371" s="73"/>
      <c r="D371" s="73"/>
      <c r="E371" s="15"/>
    </row>
    <row r="372" spans="1:5">
      <c r="A372" s="73"/>
      <c r="B372" s="74"/>
      <c r="C372" s="73"/>
      <c r="D372" s="73"/>
      <c r="E372" s="15"/>
    </row>
    <row r="373" spans="1:5">
      <c r="A373" s="73"/>
      <c r="B373" s="74"/>
      <c r="C373" s="73"/>
      <c r="D373" s="73"/>
      <c r="E373" s="15"/>
    </row>
    <row r="374" spans="1:5">
      <c r="A374" s="73"/>
      <c r="B374" s="74"/>
      <c r="C374" s="73"/>
      <c r="D374" s="73"/>
      <c r="E374" s="15"/>
    </row>
    <row r="375" spans="1:5">
      <c r="A375" s="73"/>
      <c r="B375" s="74"/>
      <c r="C375" s="73"/>
      <c r="D375" s="73"/>
      <c r="E375" s="15"/>
    </row>
    <row r="376" spans="1:5">
      <c r="A376" s="73"/>
      <c r="B376" s="74"/>
      <c r="C376" s="73"/>
      <c r="D376" s="73"/>
      <c r="E376" s="15"/>
    </row>
    <row r="377" spans="1:5">
      <c r="A377" s="73"/>
      <c r="B377" s="74"/>
      <c r="C377" s="73"/>
      <c r="D377" s="73"/>
      <c r="E377" s="15"/>
    </row>
    <row r="378" spans="1:5">
      <c r="A378" s="73"/>
      <c r="B378" s="74"/>
      <c r="C378" s="73"/>
      <c r="D378" s="73"/>
      <c r="E378" s="15"/>
    </row>
    <row r="379" spans="1:5">
      <c r="A379" s="73"/>
      <c r="B379" s="74"/>
      <c r="C379" s="73"/>
      <c r="D379" s="73"/>
      <c r="E379" s="15"/>
    </row>
    <row r="380" spans="1:5">
      <c r="A380" s="73"/>
      <c r="B380" s="74"/>
      <c r="C380" s="73"/>
      <c r="D380" s="73"/>
      <c r="E380" s="15"/>
    </row>
    <row r="381" spans="1:5">
      <c r="A381" s="78"/>
      <c r="B381" s="79"/>
      <c r="C381" s="78"/>
      <c r="D381" s="78"/>
      <c r="E381" s="15"/>
    </row>
    <row r="382" spans="1:5">
      <c r="A382" s="78"/>
      <c r="B382" s="79"/>
      <c r="C382" s="78"/>
      <c r="D382" s="78"/>
      <c r="E382" s="15"/>
    </row>
    <row r="383" spans="1:5">
      <c r="A383" s="78"/>
      <c r="B383" s="79"/>
      <c r="C383" s="78"/>
      <c r="D383" s="78"/>
      <c r="E383" s="15"/>
    </row>
    <row r="384" spans="1:5">
      <c r="A384" s="78"/>
      <c r="B384" s="79"/>
      <c r="C384" s="78"/>
      <c r="D384" s="78"/>
      <c r="E384" s="15"/>
    </row>
    <row r="385" spans="1:5">
      <c r="A385" s="73"/>
      <c r="B385" s="74"/>
      <c r="C385" s="73"/>
      <c r="D385" s="73"/>
      <c r="E385" s="15"/>
    </row>
    <row r="386" spans="1:5">
      <c r="A386" s="78"/>
      <c r="B386" s="79"/>
      <c r="C386" s="78"/>
      <c r="D386" s="78"/>
      <c r="E386" s="15"/>
    </row>
    <row r="387" spans="1:5">
      <c r="A387" s="78"/>
      <c r="B387" s="79"/>
      <c r="C387" s="78"/>
      <c r="D387" s="78"/>
      <c r="E387" s="15"/>
    </row>
    <row r="388" spans="1:5">
      <c r="A388" s="78"/>
      <c r="B388" s="79"/>
      <c r="C388" s="78"/>
      <c r="D388" s="78"/>
      <c r="E388" s="15"/>
    </row>
    <row r="389" spans="1:5">
      <c r="A389" s="78"/>
      <c r="B389" s="79"/>
      <c r="C389" s="78"/>
      <c r="D389" s="78"/>
      <c r="E389" s="15"/>
    </row>
    <row r="390" spans="1:5">
      <c r="A390" s="78"/>
      <c r="B390" s="79"/>
      <c r="C390" s="78"/>
      <c r="D390" s="78"/>
      <c r="E390" s="15"/>
    </row>
    <row r="391" spans="1:5">
      <c r="A391" s="78"/>
      <c r="B391" s="79"/>
      <c r="C391" s="78"/>
      <c r="D391" s="78"/>
      <c r="E391" s="15"/>
    </row>
    <row r="392" spans="1:5">
      <c r="A392" s="78"/>
      <c r="B392" s="79"/>
      <c r="C392" s="78"/>
      <c r="D392" s="78"/>
      <c r="E392" s="15"/>
    </row>
    <row r="393" spans="1:5">
      <c r="A393" s="80"/>
      <c r="B393" s="81"/>
      <c r="C393" s="80"/>
      <c r="D393" s="80"/>
      <c r="E393" s="15"/>
    </row>
    <row r="394" spans="1:5">
      <c r="A394" s="78"/>
      <c r="B394" s="79"/>
      <c r="C394" s="78"/>
      <c r="D394" s="78"/>
      <c r="E394" s="15"/>
    </row>
    <row r="395" spans="1:5">
      <c r="A395" s="78"/>
      <c r="B395" s="79"/>
      <c r="C395" s="78"/>
      <c r="D395" s="78"/>
      <c r="E395" s="15"/>
    </row>
    <row r="396" spans="1:5">
      <c r="A396" s="78"/>
      <c r="B396" s="79"/>
      <c r="C396" s="78"/>
      <c r="D396" s="78"/>
      <c r="E396" s="15"/>
    </row>
    <row r="397" spans="1:5">
      <c r="B397" s="6"/>
      <c r="C397" s="36"/>
      <c r="D397" s="36"/>
    </row>
    <row r="398" spans="1:5">
      <c r="B398" s="6"/>
      <c r="C398" s="36"/>
      <c r="D398" s="36"/>
    </row>
    <row r="399" spans="1:5">
      <c r="B399" s="6"/>
      <c r="C399" s="36"/>
      <c r="D399" s="36"/>
    </row>
    <row r="400" spans="1:5">
      <c r="B400" s="6"/>
      <c r="C400" s="36"/>
      <c r="D400" s="36"/>
    </row>
    <row r="401" spans="2:4">
      <c r="B401" s="6"/>
      <c r="C401" s="36"/>
      <c r="D401" s="36"/>
    </row>
    <row r="402" spans="2:4">
      <c r="B402" s="6"/>
      <c r="C402" s="36"/>
      <c r="D402" s="36"/>
    </row>
    <row r="403" spans="2:4">
      <c r="B403" s="6"/>
      <c r="C403" s="36"/>
      <c r="D403" s="36"/>
    </row>
    <row r="404" spans="2:4">
      <c r="B404" s="6"/>
      <c r="C404" s="36"/>
      <c r="D404" s="36"/>
    </row>
    <row r="405" spans="2:4">
      <c r="B405" s="6"/>
      <c r="C405" s="36"/>
      <c r="D405" s="36"/>
    </row>
    <row r="406" spans="2:4">
      <c r="B406" s="6"/>
      <c r="C406" s="36"/>
      <c r="D406" s="36"/>
    </row>
    <row r="407" spans="2:4">
      <c r="B407" s="6"/>
      <c r="C407" s="36"/>
      <c r="D407" s="36"/>
    </row>
    <row r="408" spans="2:4">
      <c r="B408" s="6"/>
      <c r="C408" s="36"/>
      <c r="D408" s="36"/>
    </row>
    <row r="409" spans="2:4">
      <c r="B409" s="6"/>
      <c r="C409" s="36"/>
      <c r="D409" s="36"/>
    </row>
    <row r="410" spans="2:4">
      <c r="B410" s="6"/>
      <c r="C410" s="36"/>
      <c r="D410" s="36"/>
    </row>
    <row r="411" spans="2:4">
      <c r="B411" s="6"/>
      <c r="C411" s="36"/>
      <c r="D411" s="36"/>
    </row>
    <row r="412" spans="2:4">
      <c r="B412" s="6"/>
      <c r="C412" s="36"/>
      <c r="D412" s="36"/>
    </row>
    <row r="413" spans="2:4">
      <c r="B413" s="6"/>
      <c r="C413" s="36"/>
      <c r="D413" s="36"/>
    </row>
    <row r="414" spans="2:4">
      <c r="B414" s="6"/>
      <c r="C414" s="36"/>
      <c r="D414" s="36"/>
    </row>
    <row r="415" spans="2:4">
      <c r="B415" s="6"/>
      <c r="C415" s="36"/>
      <c r="D415" s="36"/>
    </row>
    <row r="416" spans="2:4">
      <c r="B416" s="6"/>
      <c r="C416" s="36"/>
      <c r="D416" s="36"/>
    </row>
    <row r="417" spans="2:4">
      <c r="B417" s="6"/>
      <c r="C417" s="36"/>
      <c r="D417" s="36"/>
    </row>
    <row r="418" spans="2:4">
      <c r="B418" s="6"/>
      <c r="C418" s="36"/>
      <c r="D418" s="36"/>
    </row>
    <row r="419" spans="2:4">
      <c r="B419" s="6"/>
      <c r="C419" s="36"/>
      <c r="D419" s="36"/>
    </row>
    <row r="420" spans="2:4">
      <c r="B420" s="6"/>
      <c r="C420" s="36"/>
      <c r="D420" s="36"/>
    </row>
    <row r="421" spans="2:4">
      <c r="B421" s="6"/>
      <c r="C421" s="36"/>
      <c r="D421" s="36"/>
    </row>
    <row r="422" spans="2:4">
      <c r="B422" s="6"/>
      <c r="C422" s="36"/>
      <c r="D422" s="36"/>
    </row>
    <row r="423" spans="2:4">
      <c r="B423" s="6"/>
      <c r="C423" s="36"/>
      <c r="D423" s="36"/>
    </row>
    <row r="424" spans="2:4">
      <c r="B424" s="6"/>
      <c r="C424" s="36"/>
      <c r="D424" s="36"/>
    </row>
    <row r="425" spans="2:4">
      <c r="B425" s="6"/>
      <c r="C425" s="36"/>
      <c r="D425" s="36"/>
    </row>
    <row r="426" spans="2:4">
      <c r="B426" s="6"/>
      <c r="C426" s="36"/>
      <c r="D426" s="36"/>
    </row>
    <row r="427" spans="2:4">
      <c r="B427" s="6"/>
      <c r="C427" s="36"/>
      <c r="D427" s="36"/>
    </row>
    <row r="428" spans="2:4">
      <c r="B428" s="6"/>
      <c r="C428" s="36"/>
      <c r="D428" s="36"/>
    </row>
    <row r="429" spans="2:4">
      <c r="B429" s="6"/>
      <c r="C429" s="36"/>
      <c r="D429" s="36"/>
    </row>
    <row r="430" spans="2:4">
      <c r="B430" s="6"/>
      <c r="C430" s="36"/>
      <c r="D430" s="36"/>
    </row>
    <row r="431" spans="2:4">
      <c r="B431" s="6"/>
      <c r="C431" s="36"/>
      <c r="D431" s="36"/>
    </row>
    <row r="432" spans="2:4">
      <c r="B432" s="6"/>
      <c r="C432" s="36"/>
      <c r="D432" s="36"/>
    </row>
    <row r="433" spans="2:4">
      <c r="B433" s="6"/>
      <c r="C433" s="36"/>
      <c r="D433" s="36"/>
    </row>
    <row r="434" spans="2:4">
      <c r="B434" s="6"/>
      <c r="C434" s="36"/>
      <c r="D434" s="36"/>
    </row>
    <row r="435" spans="2:4">
      <c r="B435" s="6"/>
      <c r="C435" s="36"/>
      <c r="D435" s="36"/>
    </row>
    <row r="436" spans="2:4">
      <c r="B436" s="6"/>
      <c r="C436" s="36"/>
      <c r="D436" s="36"/>
    </row>
    <row r="437" spans="2:4">
      <c r="B437" s="6"/>
      <c r="C437" s="36"/>
      <c r="D437" s="36"/>
    </row>
    <row r="438" spans="2:4">
      <c r="B438" s="6"/>
      <c r="C438" s="36"/>
      <c r="D438" s="36"/>
    </row>
    <row r="439" spans="2:4">
      <c r="B439" s="6"/>
      <c r="C439" s="36"/>
      <c r="D439" s="36"/>
    </row>
    <row r="440" spans="2:4">
      <c r="B440" s="6"/>
      <c r="C440" s="36"/>
      <c r="D440" s="36"/>
    </row>
    <row r="441" spans="2:4">
      <c r="B441" s="6"/>
      <c r="C441" s="36"/>
      <c r="D441" s="36"/>
    </row>
    <row r="442" spans="2:4">
      <c r="B442" s="6"/>
      <c r="C442" s="36"/>
      <c r="D442" s="36"/>
    </row>
    <row r="443" spans="2:4">
      <c r="B443" s="6"/>
      <c r="C443" s="36"/>
      <c r="D443" s="36"/>
    </row>
    <row r="444" spans="2:4">
      <c r="B444" s="6"/>
      <c r="C444" s="36"/>
      <c r="D444" s="36"/>
    </row>
    <row r="445" spans="2:4">
      <c r="B445" s="6"/>
      <c r="C445" s="36"/>
      <c r="D445" s="36"/>
    </row>
    <row r="446" spans="2:4">
      <c r="B446" s="6"/>
      <c r="C446" s="36"/>
      <c r="D446" s="36"/>
    </row>
    <row r="447" spans="2:4">
      <c r="B447" s="6"/>
      <c r="C447" s="36"/>
      <c r="D447" s="36"/>
    </row>
    <row r="448" spans="2:4">
      <c r="B448" s="6"/>
      <c r="C448" s="36"/>
      <c r="D448" s="36"/>
    </row>
    <row r="449" spans="2:4">
      <c r="B449" s="6"/>
      <c r="C449" s="36"/>
      <c r="D449" s="36"/>
    </row>
    <row r="450" spans="2:4">
      <c r="B450" s="6"/>
      <c r="C450" s="36"/>
      <c r="D450" s="36"/>
    </row>
    <row r="451" spans="2:4">
      <c r="C451" s="36"/>
      <c r="D451" s="36"/>
    </row>
    <row r="452" spans="2:4">
      <c r="C452" s="36"/>
      <c r="D452" s="36"/>
    </row>
    <row r="453" spans="2:4">
      <c r="C453" s="36"/>
      <c r="D453" s="36"/>
    </row>
    <row r="454" spans="2:4">
      <c r="C454" s="36"/>
      <c r="D454" s="36"/>
    </row>
    <row r="455" spans="2:4">
      <c r="C455" s="36"/>
      <c r="D455" s="36"/>
    </row>
    <row r="456" spans="2:4">
      <c r="C456" s="36"/>
      <c r="D456" s="36"/>
    </row>
    <row r="457" spans="2:4">
      <c r="C457" s="36"/>
      <c r="D457" s="36"/>
    </row>
    <row r="458" spans="2:4">
      <c r="C458" s="36"/>
      <c r="D458" s="36"/>
    </row>
    <row r="459" spans="2:4">
      <c r="C459" s="36"/>
      <c r="D459" s="36"/>
    </row>
    <row r="460" spans="2:4">
      <c r="C460" s="36"/>
      <c r="D460" s="36"/>
    </row>
    <row r="461" spans="2:4">
      <c r="C461" s="36"/>
      <c r="D461" s="36"/>
    </row>
    <row r="462" spans="2:4">
      <c r="C462" s="36"/>
      <c r="D462" s="36"/>
    </row>
    <row r="463" spans="2:4">
      <c r="C463" s="36"/>
      <c r="D463" s="36"/>
    </row>
    <row r="464" spans="2:4">
      <c r="C464" s="36"/>
      <c r="D464" s="36"/>
    </row>
    <row r="465" spans="3:4">
      <c r="C465" s="36"/>
      <c r="D465" s="36"/>
    </row>
    <row r="466" spans="3:4">
      <c r="C466" s="36"/>
      <c r="D466" s="36"/>
    </row>
    <row r="467" spans="3:4">
      <c r="C467" s="36"/>
      <c r="D467" s="36"/>
    </row>
    <row r="468" spans="3:4">
      <c r="C468" s="36"/>
      <c r="D468" s="36"/>
    </row>
    <row r="469" spans="3:4">
      <c r="C469" s="36"/>
      <c r="D469" s="36"/>
    </row>
    <row r="470" spans="3:4">
      <c r="C470" s="36"/>
      <c r="D470" s="36"/>
    </row>
    <row r="471" spans="3:4">
      <c r="C471" s="36"/>
      <c r="D471" s="36"/>
    </row>
    <row r="472" spans="3:4">
      <c r="C472" s="36"/>
      <c r="D472" s="36"/>
    </row>
    <row r="473" spans="3:4">
      <c r="C473" s="36"/>
      <c r="D473" s="36"/>
    </row>
    <row r="474" spans="3:4">
      <c r="C474" s="36"/>
      <c r="D474" s="36"/>
    </row>
    <row r="475" spans="3:4">
      <c r="C475" s="36"/>
      <c r="D475" s="36"/>
    </row>
    <row r="476" spans="3:4">
      <c r="C476" s="36"/>
      <c r="D476" s="36"/>
    </row>
    <row r="477" spans="3:4">
      <c r="C477" s="36"/>
      <c r="D477" s="36"/>
    </row>
    <row r="478" spans="3:4">
      <c r="C478" s="36"/>
      <c r="D478" s="36"/>
    </row>
    <row r="479" spans="3:4">
      <c r="C479" s="36"/>
      <c r="D479" s="36"/>
    </row>
    <row r="480" spans="3:4">
      <c r="C480" s="36"/>
      <c r="D480" s="36"/>
    </row>
    <row r="481" spans="3:4">
      <c r="C481" s="36"/>
      <c r="D481" s="36"/>
    </row>
    <row r="482" spans="3:4">
      <c r="C482" s="36"/>
      <c r="D482" s="36"/>
    </row>
    <row r="483" spans="3:4">
      <c r="C483" s="36"/>
      <c r="D483" s="36"/>
    </row>
    <row r="484" spans="3:4">
      <c r="C484" s="36"/>
      <c r="D484" s="36"/>
    </row>
    <row r="485" spans="3:4">
      <c r="C485" s="36"/>
      <c r="D485" s="36"/>
    </row>
    <row r="486" spans="3:4">
      <c r="C486" s="36"/>
      <c r="D486" s="36"/>
    </row>
    <row r="487" spans="3:4">
      <c r="C487" s="36"/>
      <c r="D487" s="36"/>
    </row>
    <row r="488" spans="3:4">
      <c r="C488" s="36"/>
      <c r="D488" s="36"/>
    </row>
    <row r="489" spans="3:4">
      <c r="C489" s="36"/>
      <c r="D489" s="36"/>
    </row>
    <row r="490" spans="3:4">
      <c r="C490" s="36"/>
      <c r="D490" s="36"/>
    </row>
    <row r="491" spans="3:4">
      <c r="C491" s="36"/>
      <c r="D491" s="36"/>
    </row>
    <row r="492" spans="3:4">
      <c r="C492" s="36"/>
      <c r="D492" s="36"/>
    </row>
    <row r="493" spans="3:4">
      <c r="C493" s="36"/>
      <c r="D493" s="36"/>
    </row>
    <row r="494" spans="3:4">
      <c r="C494" s="36"/>
      <c r="D494" s="36"/>
    </row>
    <row r="495" spans="3:4">
      <c r="C495" s="36"/>
      <c r="D495" s="36"/>
    </row>
    <row r="496" spans="3:4">
      <c r="C496" s="36"/>
      <c r="D496" s="36"/>
    </row>
    <row r="497" spans="3:4">
      <c r="C497" s="36"/>
      <c r="D497" s="36"/>
    </row>
    <row r="498" spans="3:4">
      <c r="C498" s="36"/>
      <c r="D498" s="36"/>
    </row>
    <row r="499" spans="3:4">
      <c r="C499" s="36"/>
      <c r="D499" s="36"/>
    </row>
    <row r="500" spans="3:4">
      <c r="C500" s="36"/>
      <c r="D500" s="36"/>
    </row>
    <row r="501" spans="3:4">
      <c r="C501" s="36"/>
      <c r="D501" s="36"/>
    </row>
    <row r="502" spans="3:4">
      <c r="C502" s="36"/>
      <c r="D502" s="36"/>
    </row>
    <row r="503" spans="3:4">
      <c r="C503" s="36"/>
      <c r="D503" s="36"/>
    </row>
    <row r="504" spans="3:4">
      <c r="C504" s="36"/>
      <c r="D504" s="36"/>
    </row>
    <row r="505" spans="3:4">
      <c r="C505" s="36"/>
      <c r="D505" s="36"/>
    </row>
    <row r="506" spans="3:4">
      <c r="C506" s="36"/>
      <c r="D506" s="36"/>
    </row>
    <row r="507" spans="3:4">
      <c r="C507" s="36"/>
      <c r="D507" s="36"/>
    </row>
    <row r="508" spans="3:4">
      <c r="C508" s="36"/>
      <c r="D508" s="36"/>
    </row>
    <row r="509" spans="3:4">
      <c r="C509" s="36"/>
      <c r="D509" s="36"/>
    </row>
    <row r="510" spans="3:4">
      <c r="C510" s="36"/>
      <c r="D510" s="36"/>
    </row>
    <row r="511" spans="3:4">
      <c r="C511" s="36"/>
      <c r="D511" s="36"/>
    </row>
    <row r="512" spans="3:4">
      <c r="C512" s="36"/>
      <c r="D512" s="36"/>
    </row>
    <row r="513" spans="3:4">
      <c r="C513" s="36"/>
      <c r="D513" s="36"/>
    </row>
    <row r="514" spans="3:4">
      <c r="C514" s="36"/>
      <c r="D514" s="36"/>
    </row>
    <row r="515" spans="3:4">
      <c r="C515" s="36"/>
      <c r="D515" s="36"/>
    </row>
    <row r="516" spans="3:4">
      <c r="C516" s="36"/>
      <c r="D516" s="36"/>
    </row>
    <row r="517" spans="3:4">
      <c r="C517" s="36"/>
      <c r="D517" s="36"/>
    </row>
    <row r="518" spans="3:4">
      <c r="C518" s="36"/>
      <c r="D518" s="36"/>
    </row>
    <row r="519" spans="3:4">
      <c r="C519" s="36"/>
      <c r="D519" s="36"/>
    </row>
    <row r="520" spans="3:4">
      <c r="C520" s="36"/>
      <c r="D520" s="36"/>
    </row>
    <row r="521" spans="3:4">
      <c r="C521" s="36"/>
      <c r="D521" s="36"/>
    </row>
    <row r="522" spans="3:4">
      <c r="C522" s="36"/>
      <c r="D522" s="36"/>
    </row>
    <row r="523" spans="3:4">
      <c r="C523" s="36"/>
      <c r="D523" s="36"/>
    </row>
    <row r="524" spans="3:4">
      <c r="C524" s="36"/>
      <c r="D524" s="36"/>
    </row>
    <row r="525" spans="3:4">
      <c r="C525" s="36"/>
      <c r="D525" s="36"/>
    </row>
    <row r="526" spans="3:4">
      <c r="C526" s="36"/>
      <c r="D526" s="36"/>
    </row>
    <row r="527" spans="3:4">
      <c r="C527" s="36"/>
      <c r="D527" s="36"/>
    </row>
    <row r="528" spans="3:4">
      <c r="C528" s="36"/>
      <c r="D528" s="36"/>
    </row>
    <row r="529" spans="3:4">
      <c r="C529" s="36"/>
      <c r="D529" s="36"/>
    </row>
    <row r="530" spans="3:4">
      <c r="C530" s="36"/>
      <c r="D530" s="36"/>
    </row>
    <row r="531" spans="3:4">
      <c r="C531" s="36"/>
      <c r="D531" s="36"/>
    </row>
    <row r="532" spans="3:4">
      <c r="C532" s="36"/>
      <c r="D532" s="36"/>
    </row>
    <row r="533" spans="3:4">
      <c r="C533" s="36"/>
      <c r="D533" s="36"/>
    </row>
    <row r="534" spans="3:4">
      <c r="C534" s="36"/>
      <c r="D534" s="36"/>
    </row>
    <row r="535" spans="3:4">
      <c r="C535" s="36"/>
      <c r="D535" s="36"/>
    </row>
    <row r="536" spans="3:4">
      <c r="C536" s="36"/>
      <c r="D536" s="36"/>
    </row>
    <row r="537" spans="3:4">
      <c r="C537" s="36"/>
      <c r="D537" s="36"/>
    </row>
    <row r="538" spans="3:4">
      <c r="C538" s="36"/>
      <c r="D538" s="36"/>
    </row>
    <row r="539" spans="3:4">
      <c r="C539" s="36"/>
      <c r="D539" s="36"/>
    </row>
    <row r="540" spans="3:4">
      <c r="C540" s="36"/>
      <c r="D540" s="36"/>
    </row>
    <row r="541" spans="3:4">
      <c r="C541" s="36"/>
      <c r="D541" s="36"/>
    </row>
    <row r="542" spans="3:4">
      <c r="C542" s="36"/>
      <c r="D542" s="36"/>
    </row>
    <row r="543" spans="3:4">
      <c r="C543" s="36"/>
      <c r="D543" s="36"/>
    </row>
    <row r="544" spans="3:4">
      <c r="C544" s="36"/>
      <c r="D544" s="36"/>
    </row>
    <row r="545" spans="3:4">
      <c r="C545" s="36"/>
      <c r="D545" s="36"/>
    </row>
    <row r="546" spans="3:4">
      <c r="C546" s="36"/>
      <c r="D546" s="36"/>
    </row>
    <row r="547" spans="3:4">
      <c r="C547" s="36"/>
      <c r="D547" s="36"/>
    </row>
    <row r="548" spans="3:4">
      <c r="C548" s="36"/>
      <c r="D548" s="36"/>
    </row>
    <row r="549" spans="3:4">
      <c r="C549" s="36"/>
      <c r="D549" s="36"/>
    </row>
    <row r="550" spans="3:4">
      <c r="C550" s="36"/>
      <c r="D550" s="36"/>
    </row>
    <row r="551" spans="3:4">
      <c r="C551" s="36"/>
      <c r="D551" s="36"/>
    </row>
    <row r="552" spans="3:4">
      <c r="C552" s="36"/>
      <c r="D552" s="36"/>
    </row>
    <row r="553" spans="3:4">
      <c r="C553" s="36"/>
      <c r="D553" s="36"/>
    </row>
    <row r="554" spans="3:4">
      <c r="C554" s="36"/>
      <c r="D554" s="36"/>
    </row>
    <row r="555" spans="3:4">
      <c r="C555" s="36"/>
      <c r="D555" s="36"/>
    </row>
    <row r="556" spans="3:4">
      <c r="C556" s="36"/>
      <c r="D556" s="36"/>
    </row>
    <row r="557" spans="3:4">
      <c r="C557" s="36"/>
      <c r="D557" s="36"/>
    </row>
    <row r="558" spans="3:4">
      <c r="C558" s="36"/>
      <c r="D558" s="36"/>
    </row>
    <row r="559" spans="3:4">
      <c r="C559" s="36"/>
      <c r="D559" s="36"/>
    </row>
    <row r="560" spans="3:4">
      <c r="C560" s="36"/>
      <c r="D560" s="36"/>
    </row>
    <row r="561" spans="3:4">
      <c r="C561" s="36"/>
      <c r="D561" s="36"/>
    </row>
    <row r="562" spans="3:4">
      <c r="C562" s="36"/>
      <c r="D562" s="36"/>
    </row>
    <row r="563" spans="3:4">
      <c r="C563" s="36"/>
      <c r="D563" s="36"/>
    </row>
    <row r="564" spans="3:4">
      <c r="C564" s="36"/>
      <c r="D564" s="36"/>
    </row>
    <row r="565" spans="3:4">
      <c r="C565" s="36"/>
      <c r="D565" s="36"/>
    </row>
    <row r="566" spans="3:4">
      <c r="C566" s="36"/>
      <c r="D566" s="36"/>
    </row>
    <row r="567" spans="3:4">
      <c r="C567" s="36"/>
      <c r="D567" s="36"/>
    </row>
    <row r="568" spans="3:4">
      <c r="C568" s="36"/>
      <c r="D568" s="36"/>
    </row>
    <row r="569" spans="3:4">
      <c r="C569" s="36"/>
      <c r="D569" s="36"/>
    </row>
    <row r="570" spans="3:4">
      <c r="C570" s="36"/>
      <c r="D570" s="36"/>
    </row>
    <row r="571" spans="3:4">
      <c r="C571" s="36"/>
      <c r="D571" s="36"/>
    </row>
    <row r="572" spans="3:4">
      <c r="C572" s="36"/>
      <c r="D572" s="36"/>
    </row>
    <row r="573" spans="3:4">
      <c r="C573" s="36"/>
      <c r="D573" s="36"/>
    </row>
    <row r="574" spans="3:4">
      <c r="C574" s="36"/>
      <c r="D574" s="36"/>
    </row>
    <row r="575" spans="3:4">
      <c r="C575" s="36"/>
      <c r="D575" s="36"/>
    </row>
    <row r="576" spans="3:4">
      <c r="C576" s="36"/>
      <c r="D576" s="36"/>
    </row>
    <row r="577" spans="3:4">
      <c r="C577" s="36"/>
      <c r="D577" s="36"/>
    </row>
    <row r="578" spans="3:4">
      <c r="C578" s="36"/>
      <c r="D578" s="36"/>
    </row>
    <row r="579" spans="3:4">
      <c r="C579" s="36"/>
      <c r="D579" s="36"/>
    </row>
    <row r="580" spans="3:4">
      <c r="C580" s="36"/>
      <c r="D580" s="36"/>
    </row>
    <row r="581" spans="3:4">
      <c r="C581" s="36"/>
      <c r="D581" s="36"/>
    </row>
    <row r="582" spans="3:4">
      <c r="C582" s="36"/>
      <c r="D582" s="36"/>
    </row>
    <row r="583" spans="3:4">
      <c r="C583" s="36"/>
      <c r="D583" s="36"/>
    </row>
    <row r="584" spans="3:4">
      <c r="C584" s="36"/>
      <c r="D584" s="36"/>
    </row>
    <row r="585" spans="3:4">
      <c r="C585" s="36"/>
      <c r="D585" s="36"/>
    </row>
    <row r="586" spans="3:4">
      <c r="C586" s="36"/>
      <c r="D586" s="36"/>
    </row>
    <row r="587" spans="3:4">
      <c r="C587" s="36"/>
      <c r="D587" s="36"/>
    </row>
    <row r="588" spans="3:4">
      <c r="C588" s="36"/>
      <c r="D588" s="36"/>
    </row>
    <row r="589" spans="3:4">
      <c r="C589" s="36"/>
      <c r="D589" s="36"/>
    </row>
    <row r="590" spans="3:4">
      <c r="C590" s="36"/>
      <c r="D590" s="36"/>
    </row>
    <row r="591" spans="3:4">
      <c r="C591" s="36"/>
      <c r="D591" s="36"/>
    </row>
    <row r="592" spans="3:4">
      <c r="C592" s="36"/>
      <c r="D592" s="36"/>
    </row>
    <row r="593" spans="3:4">
      <c r="C593" s="36"/>
      <c r="D593" s="36"/>
    </row>
    <row r="594" spans="3:4">
      <c r="C594" s="36"/>
      <c r="D594" s="36"/>
    </row>
    <row r="595" spans="3:4">
      <c r="C595" s="36"/>
      <c r="D595" s="36"/>
    </row>
    <row r="596" spans="3:4">
      <c r="C596" s="36"/>
      <c r="D596" s="36"/>
    </row>
    <row r="597" spans="3:4">
      <c r="C597" s="36"/>
      <c r="D597" s="36"/>
    </row>
    <row r="598" spans="3:4">
      <c r="C598" s="36"/>
      <c r="D598" s="36"/>
    </row>
    <row r="599" spans="3:4">
      <c r="C599" s="36"/>
      <c r="D599" s="36"/>
    </row>
    <row r="600" spans="3:4">
      <c r="C600" s="36"/>
      <c r="D600" s="36"/>
    </row>
    <row r="601" spans="3:4">
      <c r="C601" s="36"/>
      <c r="D601" s="36"/>
    </row>
    <row r="602" spans="3:4">
      <c r="C602" s="36"/>
      <c r="D602" s="36"/>
    </row>
    <row r="603" spans="3:4">
      <c r="C603" s="36"/>
      <c r="D603" s="36"/>
    </row>
    <row r="604" spans="3:4">
      <c r="C604" s="36"/>
      <c r="D604" s="36"/>
    </row>
    <row r="605" spans="3:4">
      <c r="C605" s="36"/>
      <c r="D605" s="36"/>
    </row>
    <row r="606" spans="3:4">
      <c r="C606" s="36"/>
      <c r="D606" s="36"/>
    </row>
    <row r="607" spans="3:4">
      <c r="C607" s="36"/>
      <c r="D607" s="36"/>
    </row>
    <row r="608" spans="3:4">
      <c r="C608" s="36"/>
      <c r="D608" s="36"/>
    </row>
    <row r="609" spans="3:4">
      <c r="C609" s="36"/>
      <c r="D609" s="36"/>
    </row>
    <row r="610" spans="3:4">
      <c r="C610" s="36"/>
      <c r="D610" s="36"/>
    </row>
    <row r="611" spans="3:4">
      <c r="C611" s="36"/>
      <c r="D611" s="36"/>
    </row>
    <row r="612" spans="3:4">
      <c r="C612" s="36"/>
      <c r="D612" s="36"/>
    </row>
    <row r="613" spans="3:4">
      <c r="C613" s="36"/>
      <c r="D613" s="36"/>
    </row>
    <row r="614" spans="3:4">
      <c r="C614" s="36"/>
      <c r="D614" s="36"/>
    </row>
    <row r="615" spans="3:4">
      <c r="C615" s="36"/>
      <c r="D615" s="36"/>
    </row>
    <row r="616" spans="3:4">
      <c r="C616" s="36"/>
      <c r="D616" s="36"/>
    </row>
    <row r="617" spans="3:4">
      <c r="C617" s="36"/>
      <c r="D617" s="36"/>
    </row>
    <row r="618" spans="3:4">
      <c r="C618" s="36"/>
      <c r="D618" s="36"/>
    </row>
    <row r="619" spans="3:4">
      <c r="C619" s="36"/>
      <c r="D619" s="36"/>
    </row>
    <row r="620" spans="3:4">
      <c r="C620" s="36"/>
      <c r="D620" s="36"/>
    </row>
    <row r="621" spans="3:4">
      <c r="C621" s="36"/>
      <c r="D621" s="36"/>
    </row>
    <row r="622" spans="3:4">
      <c r="C622" s="36"/>
      <c r="D622" s="36"/>
    </row>
    <row r="623" spans="3:4">
      <c r="C623" s="36"/>
      <c r="D623" s="36"/>
    </row>
    <row r="624" spans="3:4">
      <c r="C624" s="36"/>
      <c r="D624" s="36"/>
    </row>
    <row r="625" spans="3:4">
      <c r="C625" s="36"/>
      <c r="D625" s="36"/>
    </row>
    <row r="626" spans="3:4">
      <c r="C626" s="36"/>
      <c r="D626" s="36"/>
    </row>
    <row r="627" spans="3:4">
      <c r="C627" s="36"/>
      <c r="D627" s="36"/>
    </row>
    <row r="628" spans="3:4">
      <c r="C628" s="36"/>
      <c r="D628" s="36"/>
    </row>
    <row r="629" spans="3:4">
      <c r="C629" s="36"/>
      <c r="D629" s="36"/>
    </row>
    <row r="630" spans="3:4">
      <c r="C630" s="36"/>
      <c r="D630" s="36"/>
    </row>
    <row r="631" spans="3:4">
      <c r="C631" s="36"/>
      <c r="D631" s="36"/>
    </row>
    <row r="632" spans="3:4">
      <c r="C632" s="36"/>
      <c r="D632" s="36"/>
    </row>
    <row r="633" spans="3:4">
      <c r="C633" s="36"/>
      <c r="D633" s="36"/>
    </row>
    <row r="634" spans="3:4">
      <c r="C634" s="36"/>
      <c r="D634" s="36"/>
    </row>
    <row r="635" spans="3:4">
      <c r="C635" s="36"/>
      <c r="D635" s="36"/>
    </row>
    <row r="636" spans="3:4">
      <c r="C636" s="36"/>
      <c r="D636" s="36"/>
    </row>
    <row r="637" spans="3:4">
      <c r="C637" s="36"/>
      <c r="D637" s="36"/>
    </row>
    <row r="638" spans="3:4">
      <c r="C638" s="36"/>
      <c r="D638" s="36"/>
    </row>
    <row r="639" spans="3:4">
      <c r="C639" s="36"/>
      <c r="D639" s="36"/>
    </row>
    <row r="640" spans="3:4">
      <c r="C640" s="36"/>
      <c r="D640" s="36"/>
    </row>
    <row r="641" spans="3:4">
      <c r="C641" s="36"/>
      <c r="D641" s="36"/>
    </row>
    <row r="642" spans="3:4">
      <c r="C642" s="36"/>
      <c r="D642" s="36"/>
    </row>
    <row r="643" spans="3:4">
      <c r="C643" s="36"/>
      <c r="D643" s="36"/>
    </row>
    <row r="644" spans="3:4">
      <c r="C644" s="36"/>
      <c r="D644" s="36"/>
    </row>
    <row r="645" spans="3:4">
      <c r="C645" s="36"/>
      <c r="D645" s="36"/>
    </row>
    <row r="646" spans="3:4">
      <c r="C646" s="36"/>
      <c r="D646" s="36"/>
    </row>
    <row r="647" spans="3:4">
      <c r="C647" s="36"/>
      <c r="D647" s="36"/>
    </row>
    <row r="648" spans="3:4">
      <c r="C648" s="36"/>
      <c r="D648" s="36"/>
    </row>
    <row r="649" spans="3:4">
      <c r="C649" s="36"/>
      <c r="D649" s="36"/>
    </row>
    <row r="650" spans="3:4">
      <c r="C650" s="36"/>
      <c r="D650" s="36"/>
    </row>
    <row r="651" spans="3:4">
      <c r="C651" s="36"/>
      <c r="D651" s="36"/>
    </row>
    <row r="652" spans="3:4">
      <c r="C652" s="36"/>
      <c r="D652" s="36"/>
    </row>
    <row r="653" spans="3:4">
      <c r="C653" s="36"/>
      <c r="D653" s="36"/>
    </row>
    <row r="654" spans="3:4">
      <c r="C654" s="36"/>
      <c r="D654" s="36"/>
    </row>
    <row r="655" spans="3:4">
      <c r="C655" s="36"/>
      <c r="D655" s="36"/>
    </row>
    <row r="656" spans="3:4">
      <c r="C656" s="36"/>
      <c r="D656" s="36"/>
    </row>
    <row r="657" spans="3:4">
      <c r="C657" s="36"/>
      <c r="D657" s="36"/>
    </row>
    <row r="658" spans="3:4">
      <c r="C658" s="36"/>
      <c r="D658" s="36"/>
    </row>
    <row r="659" spans="3:4">
      <c r="C659" s="36"/>
      <c r="D659" s="36"/>
    </row>
    <row r="660" spans="3:4">
      <c r="C660" s="36"/>
      <c r="D660" s="36"/>
    </row>
    <row r="661" spans="3:4">
      <c r="C661" s="36"/>
      <c r="D661" s="36"/>
    </row>
    <row r="662" spans="3:4">
      <c r="C662" s="36"/>
      <c r="D662" s="36"/>
    </row>
    <row r="663" spans="3:4">
      <c r="C663" s="36"/>
      <c r="D663" s="36"/>
    </row>
    <row r="664" spans="3:4">
      <c r="C664" s="36"/>
      <c r="D664" s="36"/>
    </row>
    <row r="665" spans="3:4">
      <c r="C665" s="36"/>
      <c r="D665" s="36"/>
    </row>
    <row r="666" spans="3:4">
      <c r="C666" s="36"/>
      <c r="D666" s="36"/>
    </row>
    <row r="667" spans="3:4">
      <c r="C667" s="36"/>
      <c r="D667" s="36"/>
    </row>
    <row r="668" spans="3:4">
      <c r="C668" s="36"/>
      <c r="D668" s="36"/>
    </row>
    <row r="669" spans="3:4">
      <c r="C669" s="36"/>
      <c r="D669" s="36"/>
    </row>
    <row r="670" spans="3:4">
      <c r="C670" s="36"/>
      <c r="D670" s="36"/>
    </row>
    <row r="671" spans="3:4">
      <c r="C671" s="36"/>
      <c r="D671" s="36"/>
    </row>
    <row r="672" spans="3:4">
      <c r="C672" s="36"/>
      <c r="D672" s="36"/>
    </row>
    <row r="673" spans="3:4">
      <c r="C673" s="36"/>
      <c r="D673" s="36"/>
    </row>
    <row r="674" spans="3:4">
      <c r="C674" s="36"/>
      <c r="D674" s="36"/>
    </row>
    <row r="675" spans="3:4">
      <c r="C675" s="36"/>
      <c r="D675" s="36"/>
    </row>
    <row r="676" spans="3:4">
      <c r="C676" s="36"/>
      <c r="D676" s="36"/>
    </row>
    <row r="677" spans="3:4">
      <c r="C677" s="36"/>
      <c r="D677" s="36"/>
    </row>
    <row r="678" spans="3:4">
      <c r="C678" s="36"/>
      <c r="D678" s="36"/>
    </row>
    <row r="679" spans="3:4">
      <c r="C679" s="36"/>
      <c r="D679" s="36"/>
    </row>
    <row r="680" spans="3:4">
      <c r="C680" s="36"/>
      <c r="D680" s="36"/>
    </row>
    <row r="681" spans="3:4">
      <c r="C681" s="36"/>
      <c r="D681" s="36"/>
    </row>
    <row r="682" spans="3:4">
      <c r="C682" s="36"/>
      <c r="D682" s="36"/>
    </row>
    <row r="683" spans="3:4">
      <c r="C683" s="36"/>
      <c r="D683" s="36"/>
    </row>
    <row r="684" spans="3:4">
      <c r="C684" s="36"/>
      <c r="D684" s="36"/>
    </row>
    <row r="685" spans="3:4">
      <c r="C685" s="36"/>
      <c r="D685" s="36"/>
    </row>
    <row r="686" spans="3:4">
      <c r="C686" s="36"/>
      <c r="D686" s="36"/>
    </row>
    <row r="687" spans="3:4">
      <c r="C687" s="36"/>
      <c r="D687" s="36"/>
    </row>
    <row r="688" spans="3:4">
      <c r="C688" s="36"/>
      <c r="D688" s="36"/>
    </row>
    <row r="689" spans="3:4">
      <c r="C689" s="36"/>
      <c r="D689" s="36"/>
    </row>
    <row r="690" spans="3:4">
      <c r="C690" s="36"/>
      <c r="D690" s="36"/>
    </row>
    <row r="691" spans="3:4">
      <c r="C691" s="36"/>
      <c r="D691" s="36"/>
    </row>
    <row r="692" spans="3:4">
      <c r="C692" s="36"/>
      <c r="D692" s="36"/>
    </row>
    <row r="693" spans="3:4">
      <c r="C693" s="36"/>
      <c r="D693" s="36"/>
    </row>
    <row r="694" spans="3:4">
      <c r="C694" s="36"/>
      <c r="D694" s="36"/>
    </row>
    <row r="695" spans="3:4">
      <c r="C695" s="36"/>
      <c r="D695" s="36"/>
    </row>
    <row r="696" spans="3:4">
      <c r="C696" s="36"/>
      <c r="D696" s="36"/>
    </row>
    <row r="697" spans="3:4">
      <c r="C697" s="36"/>
      <c r="D697" s="36"/>
    </row>
    <row r="698" spans="3:4">
      <c r="C698" s="36"/>
      <c r="D698" s="36"/>
    </row>
    <row r="699" spans="3:4">
      <c r="C699" s="36"/>
      <c r="D699" s="36"/>
    </row>
    <row r="700" spans="3:4">
      <c r="C700" s="36"/>
      <c r="D700" s="36"/>
    </row>
    <row r="701" spans="3:4">
      <c r="C701" s="36"/>
      <c r="D701" s="36"/>
    </row>
    <row r="702" spans="3:4">
      <c r="C702" s="36"/>
      <c r="D702" s="36"/>
    </row>
    <row r="703" spans="3:4">
      <c r="C703" s="36"/>
      <c r="D703" s="36"/>
    </row>
    <row r="704" spans="3:4">
      <c r="C704" s="36"/>
      <c r="D704" s="36"/>
    </row>
    <row r="705" spans="3:4">
      <c r="C705" s="36"/>
      <c r="D705" s="36"/>
    </row>
    <row r="706" spans="3:4">
      <c r="C706" s="36"/>
      <c r="D706" s="36"/>
    </row>
    <row r="707" spans="3:4">
      <c r="C707" s="36"/>
      <c r="D707" s="36"/>
    </row>
    <row r="708" spans="3:4">
      <c r="C708" s="36"/>
      <c r="D708" s="36"/>
    </row>
    <row r="709" spans="3:4">
      <c r="C709" s="36"/>
      <c r="D709" s="36"/>
    </row>
    <row r="710" spans="3:4">
      <c r="C710" s="36"/>
      <c r="D710" s="36"/>
    </row>
    <row r="711" spans="3:4">
      <c r="C711" s="36"/>
      <c r="D711" s="36"/>
    </row>
    <row r="712" spans="3:4">
      <c r="C712" s="36"/>
      <c r="D712" s="36"/>
    </row>
    <row r="713" spans="3:4">
      <c r="C713" s="36"/>
      <c r="D713" s="36"/>
    </row>
    <row r="714" spans="3:4">
      <c r="C714" s="36"/>
      <c r="D714" s="36"/>
    </row>
    <row r="715" spans="3:4">
      <c r="C715" s="36"/>
      <c r="D715" s="36"/>
    </row>
    <row r="716" spans="3:4">
      <c r="C716" s="36"/>
      <c r="D716" s="36"/>
    </row>
    <row r="717" spans="3:4">
      <c r="C717" s="36"/>
      <c r="D717" s="36"/>
    </row>
    <row r="718" spans="3:4">
      <c r="C718" s="36"/>
      <c r="D718" s="36"/>
    </row>
    <row r="719" spans="3:4">
      <c r="C719" s="36"/>
      <c r="D719" s="36"/>
    </row>
    <row r="720" spans="3:4">
      <c r="C720" s="36"/>
      <c r="D720" s="36"/>
    </row>
    <row r="721" spans="3:4">
      <c r="C721" s="36"/>
      <c r="D721" s="36"/>
    </row>
    <row r="722" spans="3:4">
      <c r="C722" s="36"/>
      <c r="D722" s="36"/>
    </row>
    <row r="723" spans="3:4">
      <c r="C723" s="36"/>
      <c r="D723" s="36"/>
    </row>
    <row r="724" spans="3:4">
      <c r="C724" s="36"/>
      <c r="D724" s="36"/>
    </row>
    <row r="725" spans="3:4">
      <c r="C725" s="36"/>
      <c r="D725" s="36"/>
    </row>
    <row r="726" spans="3:4">
      <c r="C726" s="36"/>
      <c r="D726" s="36"/>
    </row>
    <row r="727" spans="3:4">
      <c r="C727" s="36"/>
      <c r="D727" s="36"/>
    </row>
    <row r="728" spans="3:4">
      <c r="C728" s="36"/>
      <c r="D728" s="36"/>
    </row>
    <row r="729" spans="3:4">
      <c r="C729" s="36"/>
      <c r="D729" s="36"/>
    </row>
    <row r="730" spans="3:4">
      <c r="C730" s="36"/>
      <c r="D730" s="36"/>
    </row>
    <row r="731" spans="3:4">
      <c r="C731" s="36"/>
      <c r="D731" s="36"/>
    </row>
    <row r="732" spans="3:4">
      <c r="C732" s="36"/>
      <c r="D732" s="36"/>
    </row>
    <row r="733" spans="3:4">
      <c r="C733" s="36"/>
      <c r="D733" s="36"/>
    </row>
    <row r="734" spans="3:4">
      <c r="C734" s="36"/>
      <c r="D734" s="36"/>
    </row>
    <row r="735" spans="3:4">
      <c r="C735" s="36"/>
      <c r="D735" s="36"/>
    </row>
    <row r="736" spans="3:4">
      <c r="C736" s="36"/>
      <c r="D736" s="36"/>
    </row>
    <row r="737" spans="3:4">
      <c r="C737" s="36"/>
      <c r="D737" s="36"/>
    </row>
    <row r="738" spans="3:4">
      <c r="C738" s="36"/>
      <c r="D738" s="36"/>
    </row>
    <row r="739" spans="3:4">
      <c r="C739" s="36"/>
      <c r="D739" s="36"/>
    </row>
    <row r="740" spans="3:4">
      <c r="C740" s="36"/>
      <c r="D740" s="36"/>
    </row>
    <row r="741" spans="3:4">
      <c r="C741" s="36"/>
      <c r="D741" s="36"/>
    </row>
    <row r="742" spans="3:4">
      <c r="C742" s="36"/>
      <c r="D742" s="36"/>
    </row>
    <row r="743" spans="3:4">
      <c r="C743" s="36"/>
      <c r="D743" s="36"/>
    </row>
    <row r="744" spans="3:4">
      <c r="C744" s="36"/>
      <c r="D744" s="36"/>
    </row>
    <row r="745" spans="3:4">
      <c r="C745" s="36"/>
      <c r="D745" s="36"/>
    </row>
    <row r="746" spans="3:4">
      <c r="C746" s="36"/>
      <c r="D746" s="36"/>
    </row>
    <row r="747" spans="3:4">
      <c r="C747" s="36"/>
      <c r="D747" s="36"/>
    </row>
    <row r="748" spans="3:4">
      <c r="C748" s="36"/>
      <c r="D748" s="36"/>
    </row>
    <row r="749" spans="3:4">
      <c r="C749" s="36"/>
      <c r="D749" s="36"/>
    </row>
    <row r="750" spans="3:4">
      <c r="C750" s="36"/>
      <c r="D750" s="36"/>
    </row>
    <row r="751" spans="3:4">
      <c r="C751" s="36"/>
      <c r="D751" s="36"/>
    </row>
    <row r="752" spans="3:4">
      <c r="C752" s="36"/>
      <c r="D752" s="36"/>
    </row>
    <row r="753" spans="3:4">
      <c r="C753" s="36"/>
      <c r="D753" s="36"/>
    </row>
    <row r="754" spans="3:4">
      <c r="C754" s="36"/>
      <c r="D754" s="36"/>
    </row>
    <row r="755" spans="3:4">
      <c r="C755" s="36"/>
      <c r="D755" s="36"/>
    </row>
    <row r="756" spans="3:4">
      <c r="C756" s="36"/>
      <c r="D756" s="36"/>
    </row>
    <row r="757" spans="3:4">
      <c r="C757" s="36"/>
      <c r="D757" s="36"/>
    </row>
    <row r="758" spans="3:4">
      <c r="C758" s="36"/>
      <c r="D758" s="36"/>
    </row>
    <row r="759" spans="3:4">
      <c r="C759" s="36"/>
      <c r="D759" s="36"/>
    </row>
    <row r="760" spans="3:4">
      <c r="C760" s="36"/>
      <c r="D760" s="36"/>
    </row>
    <row r="761" spans="3:4">
      <c r="C761" s="36"/>
      <c r="D761" s="36"/>
    </row>
    <row r="762" spans="3:4">
      <c r="C762" s="36"/>
      <c r="D762" s="36"/>
    </row>
    <row r="763" spans="3:4">
      <c r="C763" s="36"/>
      <c r="D763" s="36"/>
    </row>
    <row r="764" spans="3:4">
      <c r="C764" s="36"/>
      <c r="D764" s="36"/>
    </row>
    <row r="765" spans="3:4">
      <c r="C765" s="36"/>
      <c r="D765" s="36"/>
    </row>
    <row r="766" spans="3:4">
      <c r="C766" s="36"/>
      <c r="D766" s="36"/>
    </row>
    <row r="767" spans="3:4">
      <c r="C767" s="36"/>
      <c r="D767" s="36"/>
    </row>
    <row r="768" spans="3:4">
      <c r="C768" s="36"/>
      <c r="D768" s="36"/>
    </row>
    <row r="769" spans="3:4">
      <c r="C769" s="36"/>
      <c r="D769" s="36"/>
    </row>
    <row r="770" spans="3:4">
      <c r="C770" s="36"/>
      <c r="D770" s="36"/>
    </row>
    <row r="771" spans="3:4">
      <c r="C771" s="36"/>
      <c r="D771" s="36"/>
    </row>
    <row r="772" spans="3:4">
      <c r="C772" s="36"/>
      <c r="D772" s="36"/>
    </row>
    <row r="773" spans="3:4">
      <c r="C773" s="36"/>
      <c r="D773" s="36"/>
    </row>
    <row r="774" spans="3:4">
      <c r="C774" s="36"/>
      <c r="D774" s="36"/>
    </row>
    <row r="775" spans="3:4">
      <c r="C775" s="36"/>
      <c r="D775" s="36"/>
    </row>
    <row r="776" spans="3:4">
      <c r="C776" s="36"/>
      <c r="D776" s="36"/>
    </row>
    <row r="777" spans="3:4">
      <c r="C777" s="36"/>
      <c r="D777" s="36"/>
    </row>
    <row r="778" spans="3:4">
      <c r="C778" s="36"/>
      <c r="D778" s="36"/>
    </row>
    <row r="779" spans="3:4">
      <c r="C779" s="36"/>
      <c r="D779" s="36"/>
    </row>
    <row r="780" spans="3:4">
      <c r="C780" s="36"/>
      <c r="D780" s="36"/>
    </row>
    <row r="781" spans="3:4">
      <c r="C781" s="36"/>
      <c r="D781" s="36"/>
    </row>
    <row r="782" spans="3:4">
      <c r="C782" s="36"/>
      <c r="D782" s="36"/>
    </row>
    <row r="783" spans="3:4">
      <c r="C783" s="36"/>
      <c r="D783" s="36"/>
    </row>
    <row r="784" spans="3:4">
      <c r="C784" s="36"/>
      <c r="D784" s="36"/>
    </row>
    <row r="785" spans="3:4">
      <c r="C785" s="36"/>
      <c r="D785" s="36"/>
    </row>
    <row r="786" spans="3:4">
      <c r="C786" s="36"/>
      <c r="D786" s="36"/>
    </row>
    <row r="787" spans="3:4">
      <c r="C787" s="36"/>
      <c r="D787" s="36"/>
    </row>
    <row r="788" spans="3:4">
      <c r="C788" s="36"/>
      <c r="D788" s="36"/>
    </row>
    <row r="789" spans="3:4">
      <c r="C789" s="36"/>
      <c r="D789" s="36"/>
    </row>
    <row r="790" spans="3:4">
      <c r="C790" s="36"/>
      <c r="D790" s="36"/>
    </row>
    <row r="791" spans="3:4">
      <c r="C791" s="36"/>
      <c r="D791" s="36"/>
    </row>
    <row r="792" spans="3:4">
      <c r="C792" s="36"/>
      <c r="D792" s="36"/>
    </row>
    <row r="793" spans="3:4">
      <c r="C793" s="36"/>
      <c r="D793" s="36"/>
    </row>
    <row r="794" spans="3:4">
      <c r="C794" s="36"/>
      <c r="D794" s="36"/>
    </row>
    <row r="795" spans="3:4">
      <c r="C795" s="36"/>
      <c r="D795" s="36"/>
    </row>
    <row r="796" spans="3:4">
      <c r="C796" s="36"/>
      <c r="D796" s="36"/>
    </row>
    <row r="797" spans="3:4">
      <c r="C797" s="36"/>
      <c r="D797" s="36"/>
    </row>
    <row r="798" spans="3:4">
      <c r="C798" s="36"/>
      <c r="D798" s="36"/>
    </row>
    <row r="799" spans="3:4">
      <c r="C799" s="36"/>
      <c r="D799" s="36"/>
    </row>
    <row r="800" spans="3:4">
      <c r="C800" s="36"/>
      <c r="D800" s="36"/>
    </row>
    <row r="801" spans="3:4">
      <c r="C801" s="36"/>
      <c r="D801" s="36"/>
    </row>
    <row r="802" spans="3:4">
      <c r="C802" s="36"/>
      <c r="D802" s="36"/>
    </row>
    <row r="803" spans="3:4">
      <c r="C803" s="36"/>
      <c r="D803" s="36"/>
    </row>
    <row r="804" spans="3:4">
      <c r="C804" s="36"/>
      <c r="D804" s="36"/>
    </row>
    <row r="805" spans="3:4">
      <c r="C805" s="36"/>
      <c r="D805" s="36"/>
    </row>
    <row r="806" spans="3:4">
      <c r="C806" s="36"/>
      <c r="D806" s="36"/>
    </row>
    <row r="807" spans="3:4">
      <c r="C807" s="36"/>
      <c r="D807" s="36"/>
    </row>
    <row r="808" spans="3:4">
      <c r="C808" s="36"/>
      <c r="D808" s="36"/>
    </row>
    <row r="809" spans="3:4">
      <c r="C809" s="36"/>
      <c r="D809" s="36"/>
    </row>
    <row r="810" spans="3:4">
      <c r="C810" s="36"/>
      <c r="D810" s="36"/>
    </row>
    <row r="811" spans="3:4">
      <c r="C811" s="36"/>
      <c r="D811" s="36"/>
    </row>
    <row r="812" spans="3:4">
      <c r="C812" s="36"/>
      <c r="D812" s="36"/>
    </row>
    <row r="813" spans="3:4">
      <c r="C813" s="36"/>
      <c r="D813" s="36"/>
    </row>
    <row r="814" spans="3:4">
      <c r="C814" s="36"/>
      <c r="D814" s="36"/>
    </row>
    <row r="815" spans="3:4">
      <c r="C815" s="36"/>
      <c r="D815" s="36"/>
    </row>
    <row r="816" spans="3:4">
      <c r="C816" s="36"/>
      <c r="D816" s="36"/>
    </row>
    <row r="817" spans="3:4">
      <c r="C817" s="36"/>
      <c r="D817" s="36"/>
    </row>
    <row r="818" spans="3:4">
      <c r="C818" s="36"/>
      <c r="D818" s="36"/>
    </row>
    <row r="819" spans="3:4">
      <c r="C819" s="36"/>
      <c r="D819" s="36"/>
    </row>
    <row r="820" spans="3:4">
      <c r="C820" s="36"/>
      <c r="D820" s="36"/>
    </row>
    <row r="821" spans="3:4">
      <c r="C821" s="36"/>
      <c r="D821" s="36"/>
    </row>
    <row r="822" spans="3:4">
      <c r="C822" s="36"/>
      <c r="D822" s="36"/>
    </row>
    <row r="823" spans="3:4">
      <c r="C823" s="36"/>
      <c r="D823" s="36"/>
    </row>
    <row r="824" spans="3:4">
      <c r="C824" s="36"/>
      <c r="D824" s="36"/>
    </row>
    <row r="825" spans="3:4">
      <c r="C825" s="36"/>
      <c r="D825" s="36"/>
    </row>
    <row r="826" spans="3:4">
      <c r="C826" s="36"/>
      <c r="D826" s="36"/>
    </row>
    <row r="827" spans="3:4">
      <c r="C827" s="36"/>
      <c r="D827" s="36"/>
    </row>
    <row r="828" spans="3:4">
      <c r="C828" s="36"/>
      <c r="D828" s="36"/>
    </row>
    <row r="829" spans="3:4">
      <c r="C829" s="36"/>
      <c r="D829" s="36"/>
    </row>
    <row r="830" spans="3:4">
      <c r="C830" s="36"/>
      <c r="D830" s="36"/>
    </row>
    <row r="831" spans="3:4">
      <c r="C831" s="36"/>
      <c r="D831" s="36"/>
    </row>
    <row r="832" spans="3:4">
      <c r="C832" s="36"/>
      <c r="D832" s="36"/>
    </row>
    <row r="833" spans="3:4">
      <c r="C833" s="36"/>
      <c r="D833" s="36"/>
    </row>
    <row r="834" spans="3:4">
      <c r="C834" s="36"/>
      <c r="D834" s="36"/>
    </row>
    <row r="835" spans="3:4">
      <c r="C835" s="36"/>
      <c r="D835" s="36"/>
    </row>
    <row r="836" spans="3:4">
      <c r="C836" s="36"/>
      <c r="D836" s="36"/>
    </row>
    <row r="837" spans="3:4">
      <c r="C837" s="36"/>
      <c r="D837" s="36"/>
    </row>
    <row r="838" spans="3:4">
      <c r="C838" s="36"/>
      <c r="D838" s="36"/>
    </row>
    <row r="839" spans="3:4">
      <c r="C839" s="36"/>
      <c r="D839" s="36"/>
    </row>
    <row r="840" spans="3:4">
      <c r="C840" s="36"/>
      <c r="D840" s="36"/>
    </row>
    <row r="841" spans="3:4">
      <c r="C841" s="36"/>
      <c r="D841" s="36"/>
    </row>
    <row r="842" spans="3:4">
      <c r="C842" s="36"/>
      <c r="D842" s="36"/>
    </row>
    <row r="843" spans="3:4">
      <c r="C843" s="36"/>
      <c r="D843" s="36"/>
    </row>
    <row r="844" spans="3:4">
      <c r="C844" s="36"/>
      <c r="D844" s="36"/>
    </row>
    <row r="845" spans="3:4">
      <c r="C845" s="36"/>
      <c r="D845" s="36"/>
    </row>
    <row r="846" spans="3:4">
      <c r="C846" s="36"/>
      <c r="D846" s="36"/>
    </row>
    <row r="847" spans="3:4">
      <c r="C847" s="36"/>
      <c r="D847" s="36"/>
    </row>
    <row r="848" spans="3:4">
      <c r="C848" s="36"/>
      <c r="D848" s="36"/>
    </row>
    <row r="849" spans="3:4">
      <c r="C849" s="36"/>
      <c r="D849" s="36"/>
    </row>
    <row r="850" spans="3:4">
      <c r="C850" s="36"/>
      <c r="D850" s="36"/>
    </row>
    <row r="851" spans="3:4">
      <c r="C851" s="36"/>
      <c r="D851" s="36"/>
    </row>
    <row r="852" spans="3:4">
      <c r="C852" s="36"/>
      <c r="D852" s="36"/>
    </row>
    <row r="853" spans="3:4">
      <c r="C853" s="36"/>
      <c r="D853" s="36"/>
    </row>
    <row r="854" spans="3:4">
      <c r="C854" s="36"/>
      <c r="D854" s="36"/>
    </row>
    <row r="855" spans="3:4">
      <c r="C855" s="36"/>
      <c r="D855" s="36"/>
    </row>
    <row r="856" spans="3:4">
      <c r="C856" s="36"/>
      <c r="D856" s="36"/>
    </row>
    <row r="857" spans="3:4">
      <c r="C857" s="36"/>
      <c r="D857" s="36"/>
    </row>
    <row r="858" spans="3:4">
      <c r="C858" s="36"/>
      <c r="D858" s="36"/>
    </row>
    <row r="859" spans="3:4">
      <c r="C859" s="36"/>
      <c r="D859" s="36"/>
    </row>
    <row r="860" spans="3:4">
      <c r="C860" s="36"/>
      <c r="D860" s="36"/>
    </row>
    <row r="861" spans="3:4">
      <c r="C861" s="36"/>
      <c r="D861" s="36"/>
    </row>
    <row r="862" spans="3:4">
      <c r="C862" s="36"/>
      <c r="D862" s="36"/>
    </row>
    <row r="863" spans="3:4">
      <c r="C863" s="36"/>
      <c r="D863" s="36"/>
    </row>
    <row r="864" spans="3:4">
      <c r="C864" s="36"/>
      <c r="D864" s="36"/>
    </row>
    <row r="865" spans="3:4">
      <c r="C865" s="36"/>
      <c r="D865" s="36"/>
    </row>
    <row r="866" spans="3:4">
      <c r="C866" s="36"/>
      <c r="D866" s="36"/>
    </row>
    <row r="867" spans="3:4">
      <c r="C867" s="36"/>
      <c r="D867" s="36"/>
    </row>
    <row r="868" spans="3:4">
      <c r="C868" s="36"/>
      <c r="D868" s="36"/>
    </row>
    <row r="869" spans="3:4">
      <c r="C869" s="36"/>
      <c r="D869" s="36"/>
    </row>
    <row r="870" spans="3:4">
      <c r="C870" s="36"/>
      <c r="D870" s="36"/>
    </row>
    <row r="871" spans="3:4">
      <c r="C871" s="36"/>
      <c r="D871" s="36"/>
    </row>
    <row r="872" spans="3:4">
      <c r="C872" s="36"/>
      <c r="D872" s="36"/>
    </row>
    <row r="873" spans="3:4">
      <c r="C873" s="36"/>
      <c r="D873" s="36"/>
    </row>
    <row r="874" spans="3:4">
      <c r="C874" s="36"/>
      <c r="D874" s="36"/>
    </row>
    <row r="875" spans="3:4">
      <c r="C875" s="36"/>
      <c r="D875" s="36"/>
    </row>
    <row r="876" spans="3:4">
      <c r="C876" s="36"/>
      <c r="D876" s="36"/>
    </row>
    <row r="877" spans="3:4">
      <c r="C877" s="36"/>
      <c r="D877" s="36"/>
    </row>
    <row r="878" spans="3:4">
      <c r="C878" s="36"/>
      <c r="D878" s="36"/>
    </row>
    <row r="879" spans="3:4">
      <c r="C879" s="36"/>
      <c r="D879" s="36"/>
    </row>
    <row r="880" spans="3:4">
      <c r="C880" s="36"/>
      <c r="D880" s="36"/>
    </row>
    <row r="881" spans="3:4">
      <c r="C881" s="36"/>
      <c r="D881" s="36"/>
    </row>
    <row r="882" spans="3:4">
      <c r="C882" s="36"/>
      <c r="D882" s="36"/>
    </row>
    <row r="883" spans="3:4">
      <c r="C883" s="36"/>
      <c r="D883" s="36"/>
    </row>
    <row r="884" spans="3:4">
      <c r="C884" s="36"/>
      <c r="D884" s="36"/>
    </row>
    <row r="885" spans="3:4">
      <c r="C885" s="36"/>
      <c r="D885" s="36"/>
    </row>
    <row r="886" spans="3:4">
      <c r="C886" s="36"/>
      <c r="D886" s="36"/>
    </row>
    <row r="887" spans="3:4">
      <c r="C887" s="36"/>
      <c r="D887" s="36"/>
    </row>
    <row r="888" spans="3:4">
      <c r="C888" s="36"/>
      <c r="D888" s="36"/>
    </row>
    <row r="889" spans="3:4">
      <c r="C889" s="36"/>
      <c r="D889" s="36"/>
    </row>
    <row r="890" spans="3:4">
      <c r="C890" s="36"/>
      <c r="D890" s="36"/>
    </row>
    <row r="891" spans="3:4">
      <c r="C891" s="36"/>
      <c r="D891" s="36"/>
    </row>
    <row r="892" spans="3:4">
      <c r="C892" s="36"/>
      <c r="D892" s="36"/>
    </row>
    <row r="893" spans="3:4">
      <c r="C893" s="36"/>
      <c r="D893" s="36"/>
    </row>
    <row r="894" spans="3:4">
      <c r="C894" s="36"/>
      <c r="D894" s="36"/>
    </row>
    <row r="895" spans="3:4">
      <c r="C895" s="36"/>
      <c r="D895" s="36"/>
    </row>
    <row r="896" spans="3:4">
      <c r="C896" s="36"/>
      <c r="D896" s="36"/>
    </row>
    <row r="897" spans="3:4">
      <c r="C897" s="36"/>
      <c r="D897" s="36"/>
    </row>
    <row r="898" spans="3:4">
      <c r="C898" s="36"/>
      <c r="D898" s="36"/>
    </row>
    <row r="899" spans="3:4">
      <c r="C899" s="36"/>
      <c r="D899" s="36"/>
    </row>
    <row r="900" spans="3:4">
      <c r="C900" s="36"/>
      <c r="D900" s="36"/>
    </row>
    <row r="901" spans="3:4">
      <c r="C901" s="36"/>
      <c r="D901" s="36"/>
    </row>
    <row r="902" spans="3:4">
      <c r="C902" s="36"/>
      <c r="D902" s="36"/>
    </row>
    <row r="903" spans="3:4">
      <c r="C903" s="36"/>
      <c r="D903" s="36"/>
    </row>
    <row r="904" spans="3:4">
      <c r="C904" s="36"/>
      <c r="D904" s="36"/>
    </row>
    <row r="905" spans="3:4">
      <c r="C905" s="36"/>
      <c r="D905" s="36"/>
    </row>
    <row r="906" spans="3:4">
      <c r="C906" s="36"/>
      <c r="D906" s="36"/>
    </row>
    <row r="907" spans="3:4">
      <c r="C907" s="36"/>
      <c r="D907" s="36"/>
    </row>
    <row r="908" spans="3:4">
      <c r="C908" s="36"/>
      <c r="D908" s="36"/>
    </row>
    <row r="909" spans="3:4">
      <c r="C909" s="36"/>
      <c r="D909" s="36"/>
    </row>
    <row r="910" spans="3:4">
      <c r="C910" s="36"/>
      <c r="D910" s="36"/>
    </row>
    <row r="911" spans="3:4">
      <c r="C911" s="36"/>
      <c r="D911" s="36"/>
    </row>
    <row r="912" spans="3:4">
      <c r="C912" s="36"/>
      <c r="D912" s="36"/>
    </row>
    <row r="913" spans="3:4">
      <c r="C913" s="36"/>
      <c r="D913" s="36"/>
    </row>
    <row r="914" spans="3:4">
      <c r="C914" s="36"/>
      <c r="D914" s="36"/>
    </row>
    <row r="915" spans="3:4">
      <c r="C915" s="36"/>
      <c r="D915" s="36"/>
    </row>
    <row r="916" spans="3:4">
      <c r="C916" s="36"/>
      <c r="D916" s="36"/>
    </row>
    <row r="917" spans="3:4">
      <c r="C917" s="36"/>
      <c r="D917" s="36"/>
    </row>
    <row r="918" spans="3:4">
      <c r="C918" s="36"/>
      <c r="D918" s="36"/>
    </row>
    <row r="919" spans="3:4">
      <c r="C919" s="36"/>
      <c r="D919" s="36"/>
    </row>
    <row r="920" spans="3:4">
      <c r="C920" s="36"/>
      <c r="D920" s="36"/>
    </row>
    <row r="921" spans="3:4">
      <c r="C921" s="36"/>
      <c r="D921" s="36"/>
    </row>
    <row r="922" spans="3:4">
      <c r="C922" s="36"/>
      <c r="D922" s="36"/>
    </row>
    <row r="923" spans="3:4">
      <c r="C923" s="36"/>
      <c r="D923" s="36"/>
    </row>
    <row r="924" spans="3:4">
      <c r="C924" s="36"/>
      <c r="D924" s="36"/>
    </row>
    <row r="925" spans="3:4">
      <c r="C925" s="36"/>
      <c r="D925" s="36"/>
    </row>
    <row r="926" spans="3:4">
      <c r="C926" s="36"/>
      <c r="D926" s="36"/>
    </row>
    <row r="927" spans="3:4">
      <c r="C927" s="36"/>
      <c r="D927" s="36"/>
    </row>
    <row r="928" spans="3:4">
      <c r="C928" s="36"/>
      <c r="D928" s="36"/>
    </row>
    <row r="929" spans="3:4">
      <c r="C929" s="36"/>
      <c r="D929" s="36"/>
    </row>
    <row r="930" spans="3:4">
      <c r="C930" s="36"/>
      <c r="D930" s="36"/>
    </row>
    <row r="931" spans="3:4">
      <c r="C931" s="36"/>
      <c r="D931" s="36"/>
    </row>
    <row r="932" spans="3:4">
      <c r="C932" s="36"/>
      <c r="D932" s="36"/>
    </row>
    <row r="933" spans="3:4">
      <c r="C933" s="36"/>
      <c r="D933" s="36"/>
    </row>
    <row r="934" spans="3:4">
      <c r="C934" s="36"/>
      <c r="D934" s="36"/>
    </row>
    <row r="935" spans="3:4">
      <c r="C935" s="36"/>
      <c r="D935" s="36"/>
    </row>
    <row r="936" spans="3:4">
      <c r="C936" s="36"/>
      <c r="D936" s="36"/>
    </row>
    <row r="937" spans="3:4">
      <c r="C937" s="36"/>
      <c r="D937" s="36"/>
    </row>
    <row r="938" spans="3:4">
      <c r="C938" s="36"/>
      <c r="D938" s="36"/>
    </row>
    <row r="939" spans="3:4">
      <c r="C939" s="36"/>
      <c r="D939" s="36"/>
    </row>
    <row r="940" spans="3:4">
      <c r="C940" s="36"/>
      <c r="D940" s="36"/>
    </row>
    <row r="941" spans="3:4">
      <c r="C941" s="36"/>
      <c r="D941" s="36"/>
    </row>
    <row r="942" spans="3:4">
      <c r="C942" s="36"/>
      <c r="D942" s="36"/>
    </row>
    <row r="943" spans="3:4">
      <c r="C943" s="36"/>
      <c r="D943" s="36"/>
    </row>
    <row r="944" spans="3:4">
      <c r="C944" s="36"/>
      <c r="D944" s="36"/>
    </row>
    <row r="945" spans="3:4">
      <c r="C945" s="36"/>
      <c r="D945" s="36"/>
    </row>
    <row r="946" spans="3:4">
      <c r="C946" s="36"/>
      <c r="D946" s="36"/>
    </row>
    <row r="947" spans="3:4">
      <c r="C947" s="36"/>
      <c r="D947" s="36"/>
    </row>
    <row r="948" spans="3:4">
      <c r="C948" s="36"/>
      <c r="D948" s="36"/>
    </row>
    <row r="949" spans="3:4">
      <c r="C949" s="36"/>
      <c r="D949" s="36"/>
    </row>
    <row r="950" spans="3:4">
      <c r="C950" s="36"/>
      <c r="D950" s="36"/>
    </row>
    <row r="951" spans="3:4">
      <c r="C951" s="36"/>
      <c r="D951" s="36"/>
    </row>
    <row r="952" spans="3:4">
      <c r="C952" s="36"/>
      <c r="D952" s="36"/>
    </row>
    <row r="953" spans="3:4">
      <c r="C953" s="36"/>
      <c r="D953" s="36"/>
    </row>
    <row r="954" spans="3:4">
      <c r="C954" s="36"/>
      <c r="D954" s="36"/>
    </row>
    <row r="955" spans="3:4">
      <c r="C955" s="36"/>
      <c r="D955" s="36"/>
    </row>
    <row r="956" spans="3:4">
      <c r="C956" s="36"/>
      <c r="D956" s="36"/>
    </row>
    <row r="957" spans="3:4">
      <c r="C957" s="36"/>
      <c r="D957" s="36"/>
    </row>
    <row r="958" spans="3:4">
      <c r="C958" s="36"/>
      <c r="D958" s="36"/>
    </row>
    <row r="959" spans="3:4">
      <c r="C959" s="36"/>
      <c r="D959" s="36"/>
    </row>
    <row r="960" spans="3:4">
      <c r="C960" s="36"/>
      <c r="D960" s="36"/>
    </row>
    <row r="961" spans="3:4">
      <c r="C961" s="36"/>
      <c r="D961" s="36"/>
    </row>
    <row r="962" spans="3:4">
      <c r="C962" s="36"/>
      <c r="D962" s="36"/>
    </row>
    <row r="963" spans="3:4">
      <c r="C963" s="36"/>
      <c r="D963" s="36"/>
    </row>
    <row r="964" spans="3:4">
      <c r="C964" s="36"/>
      <c r="D964" s="36"/>
    </row>
    <row r="965" spans="3:4">
      <c r="C965" s="36"/>
      <c r="D965" s="36"/>
    </row>
    <row r="966" spans="3:4">
      <c r="C966" s="36"/>
      <c r="D966" s="36"/>
    </row>
    <row r="967" spans="3:4">
      <c r="C967" s="36"/>
      <c r="D967" s="36"/>
    </row>
    <row r="968" spans="3:4">
      <c r="C968" s="36"/>
      <c r="D968" s="36"/>
    </row>
    <row r="969" spans="3:4">
      <c r="C969" s="36"/>
      <c r="D969" s="36"/>
    </row>
    <row r="970" spans="3:4">
      <c r="C970" s="36"/>
      <c r="D970" s="36"/>
    </row>
    <row r="971" spans="3:4">
      <c r="C971" s="36"/>
      <c r="D971" s="36"/>
    </row>
    <row r="972" spans="3:4">
      <c r="C972" s="36"/>
      <c r="D972" s="36"/>
    </row>
    <row r="973" spans="3:4">
      <c r="C973" s="36"/>
      <c r="D973" s="36"/>
    </row>
    <row r="974" spans="3:4">
      <c r="C974" s="36"/>
      <c r="D974" s="36"/>
    </row>
    <row r="975" spans="3:4">
      <c r="C975" s="36"/>
      <c r="D975" s="36"/>
    </row>
    <row r="976" spans="3:4">
      <c r="C976" s="36"/>
      <c r="D976" s="36"/>
    </row>
    <row r="977" spans="3:4">
      <c r="C977" s="36"/>
      <c r="D977" s="36"/>
    </row>
    <row r="978" spans="3:4">
      <c r="C978" s="36"/>
      <c r="D978" s="36"/>
    </row>
    <row r="979" spans="3:4">
      <c r="C979" s="36"/>
      <c r="D979" s="36"/>
    </row>
    <row r="980" spans="3:4">
      <c r="C980" s="36"/>
      <c r="D980" s="36"/>
    </row>
    <row r="981" spans="3:4">
      <c r="C981" s="36"/>
      <c r="D981" s="36"/>
    </row>
    <row r="982" spans="3:4">
      <c r="C982" s="36"/>
      <c r="D982" s="36"/>
    </row>
    <row r="983" spans="3:4">
      <c r="C983" s="36"/>
      <c r="D983" s="36"/>
    </row>
    <row r="984" spans="3:4">
      <c r="C984" s="36"/>
      <c r="D984" s="36"/>
    </row>
    <row r="985" spans="3:4">
      <c r="C985" s="36"/>
      <c r="D985" s="36"/>
    </row>
    <row r="986" spans="3:4">
      <c r="C986" s="36"/>
      <c r="D986" s="36"/>
    </row>
    <row r="987" spans="3:4">
      <c r="C987" s="36"/>
      <c r="D987" s="36"/>
    </row>
    <row r="988" spans="3:4">
      <c r="C988" s="36"/>
      <c r="D988" s="36"/>
    </row>
    <row r="989" spans="3:4">
      <c r="C989" s="36"/>
      <c r="D989" s="36"/>
    </row>
    <row r="990" spans="3:4">
      <c r="C990" s="36"/>
      <c r="D990" s="36"/>
    </row>
    <row r="991" spans="3:4">
      <c r="C991" s="36"/>
      <c r="D991" s="36"/>
    </row>
    <row r="992" spans="3:4">
      <c r="C992" s="36"/>
      <c r="D992" s="36"/>
    </row>
    <row r="993" spans="3:4">
      <c r="C993" s="36"/>
      <c r="D993" s="36"/>
    </row>
    <row r="994" spans="3:4">
      <c r="C994" s="36"/>
      <c r="D994" s="36"/>
    </row>
    <row r="995" spans="3:4">
      <c r="C995" s="36"/>
      <c r="D995" s="36"/>
    </row>
    <row r="996" spans="3:4">
      <c r="C996" s="36"/>
      <c r="D996" s="36"/>
    </row>
    <row r="997" spans="3:4">
      <c r="C997" s="36"/>
      <c r="D997" s="36"/>
    </row>
    <row r="998" spans="3:4">
      <c r="C998" s="36"/>
      <c r="D998" s="36"/>
    </row>
    <row r="999" spans="3:4">
      <c r="C999" s="36"/>
      <c r="D999" s="36"/>
    </row>
    <row r="1000" spans="3:4">
      <c r="C1000" s="36"/>
      <c r="D1000" s="36"/>
    </row>
    <row r="1001" spans="3:4">
      <c r="C1001" s="36"/>
      <c r="D1001" s="36"/>
    </row>
    <row r="1002" spans="3:4">
      <c r="C1002" s="36"/>
      <c r="D1002" s="36"/>
    </row>
    <row r="1003" spans="3:4">
      <c r="C1003" s="36"/>
      <c r="D1003" s="36"/>
    </row>
    <row r="1004" spans="3:4">
      <c r="C1004" s="36"/>
      <c r="D1004" s="36"/>
    </row>
    <row r="1005" spans="3:4">
      <c r="C1005" s="36"/>
      <c r="D1005" s="36"/>
    </row>
    <row r="1006" spans="3:4">
      <c r="C1006" s="36"/>
      <c r="D1006" s="36"/>
    </row>
    <row r="1007" spans="3:4">
      <c r="C1007" s="36"/>
      <c r="D1007" s="36"/>
    </row>
    <row r="1008" spans="3:4">
      <c r="C1008" s="36"/>
      <c r="D1008" s="36"/>
    </row>
    <row r="1009" spans="3:4">
      <c r="C1009" s="36"/>
      <c r="D1009" s="36"/>
    </row>
    <row r="1010" spans="3:4">
      <c r="C1010" s="36"/>
      <c r="D1010" s="36"/>
    </row>
    <row r="1011" spans="3:4">
      <c r="C1011" s="36"/>
      <c r="D1011" s="36"/>
    </row>
    <row r="1012" spans="3:4">
      <c r="C1012" s="36"/>
      <c r="D1012" s="36"/>
    </row>
    <row r="1013" spans="3:4">
      <c r="C1013" s="36"/>
      <c r="D1013" s="36"/>
    </row>
    <row r="1014" spans="3:4">
      <c r="C1014" s="36"/>
      <c r="D1014" s="36"/>
    </row>
    <row r="1015" spans="3:4">
      <c r="C1015" s="36"/>
      <c r="D1015" s="36"/>
    </row>
    <row r="1016" spans="3:4">
      <c r="C1016" s="36"/>
      <c r="D1016" s="36"/>
    </row>
    <row r="1017" spans="3:4">
      <c r="C1017" s="36"/>
      <c r="D1017" s="36"/>
    </row>
    <row r="1018" spans="3:4">
      <c r="C1018" s="36"/>
      <c r="D1018" s="36"/>
    </row>
    <row r="1019" spans="3:4">
      <c r="C1019" s="36"/>
      <c r="D1019" s="36"/>
    </row>
    <row r="1020" spans="3:4">
      <c r="C1020" s="36"/>
      <c r="D1020" s="36"/>
    </row>
    <row r="1021" spans="3:4">
      <c r="C1021" s="36"/>
      <c r="D1021" s="36"/>
    </row>
    <row r="1022" spans="3:4">
      <c r="C1022" s="36"/>
      <c r="D1022" s="36"/>
    </row>
    <row r="1023" spans="3:4">
      <c r="C1023" s="36"/>
      <c r="D1023" s="36"/>
    </row>
    <row r="1024" spans="3:4">
      <c r="C1024" s="36"/>
      <c r="D1024" s="36"/>
    </row>
    <row r="1025" spans="3:4">
      <c r="C1025" s="36"/>
      <c r="D1025" s="36"/>
    </row>
    <row r="1026" spans="3:4">
      <c r="C1026" s="36"/>
      <c r="D1026" s="36"/>
    </row>
    <row r="1027" spans="3:4">
      <c r="C1027" s="36"/>
      <c r="D1027" s="36"/>
    </row>
    <row r="1028" spans="3:4">
      <c r="C1028" s="36"/>
      <c r="D1028" s="36"/>
    </row>
    <row r="1029" spans="3:4">
      <c r="C1029" s="36"/>
      <c r="D1029" s="36"/>
    </row>
    <row r="1030" spans="3:4">
      <c r="C1030" s="36"/>
      <c r="D1030" s="36"/>
    </row>
    <row r="1031" spans="3:4">
      <c r="C1031" s="36"/>
      <c r="D1031" s="36"/>
    </row>
    <row r="1032" spans="3:4">
      <c r="C1032" s="36"/>
      <c r="D1032" s="36"/>
    </row>
    <row r="1033" spans="3:4">
      <c r="C1033" s="36"/>
      <c r="D1033" s="36"/>
    </row>
    <row r="1034" spans="3:4">
      <c r="C1034" s="36"/>
      <c r="D1034" s="36"/>
    </row>
    <row r="1035" spans="3:4">
      <c r="C1035" s="36"/>
      <c r="D1035" s="36"/>
    </row>
    <row r="1036" spans="3:4">
      <c r="C1036" s="36"/>
      <c r="D1036" s="36"/>
    </row>
    <row r="1037" spans="3:4">
      <c r="C1037" s="36"/>
      <c r="D1037" s="36"/>
    </row>
    <row r="1038" spans="3:4">
      <c r="C1038" s="36"/>
      <c r="D1038" s="36"/>
    </row>
    <row r="1039" spans="3:4">
      <c r="C1039" s="36"/>
      <c r="D1039" s="36"/>
    </row>
    <row r="1040" spans="3:4">
      <c r="C1040" s="36"/>
      <c r="D1040" s="36"/>
    </row>
    <row r="1041" spans="3:4">
      <c r="C1041" s="36"/>
      <c r="D1041" s="36"/>
    </row>
    <row r="1042" spans="3:4">
      <c r="C1042" s="36"/>
      <c r="D1042" s="36"/>
    </row>
    <row r="1043" spans="3:4">
      <c r="C1043" s="36"/>
      <c r="D1043" s="36"/>
    </row>
    <row r="1044" spans="3:4">
      <c r="C1044" s="36"/>
      <c r="D1044" s="36"/>
    </row>
    <row r="1045" spans="3:4">
      <c r="C1045" s="36"/>
      <c r="D1045" s="36"/>
    </row>
    <row r="1046" spans="3:4">
      <c r="C1046" s="36"/>
      <c r="D1046" s="36"/>
    </row>
    <row r="1047" spans="3:4">
      <c r="C1047" s="36"/>
      <c r="D1047" s="36"/>
    </row>
    <row r="1048" spans="3:4">
      <c r="C1048" s="36"/>
      <c r="D1048" s="36"/>
    </row>
    <row r="1049" spans="3:4">
      <c r="C1049" s="36"/>
      <c r="D1049" s="36"/>
    </row>
    <row r="1050" spans="3:4">
      <c r="C1050" s="36"/>
      <c r="D1050" s="36"/>
    </row>
    <row r="1051" spans="3:4">
      <c r="C1051" s="36"/>
      <c r="D1051" s="36"/>
    </row>
    <row r="1052" spans="3:4">
      <c r="C1052" s="36"/>
      <c r="D1052" s="36"/>
    </row>
    <row r="1053" spans="3:4">
      <c r="C1053" s="36"/>
      <c r="D1053" s="36"/>
    </row>
    <row r="1054" spans="3:4">
      <c r="C1054" s="36"/>
      <c r="D1054" s="36"/>
    </row>
    <row r="1055" spans="3:4">
      <c r="C1055" s="36"/>
      <c r="D1055" s="36"/>
    </row>
    <row r="1056" spans="3:4">
      <c r="C1056" s="36"/>
      <c r="D1056" s="36"/>
    </row>
    <row r="1057" spans="3:4">
      <c r="C1057" s="36"/>
      <c r="D1057" s="36"/>
    </row>
    <row r="1058" spans="3:4">
      <c r="C1058" s="36"/>
      <c r="D1058" s="36"/>
    </row>
    <row r="1059" spans="3:4">
      <c r="C1059" s="36"/>
      <c r="D1059" s="36"/>
    </row>
    <row r="1060" spans="3:4">
      <c r="C1060" s="36"/>
      <c r="D1060" s="36"/>
    </row>
    <row r="1061" spans="3:4">
      <c r="C1061" s="36"/>
      <c r="D1061" s="36"/>
    </row>
    <row r="1062" spans="3:4">
      <c r="C1062" s="36"/>
      <c r="D1062" s="36"/>
    </row>
    <row r="1063" spans="3:4">
      <c r="C1063" s="36"/>
      <c r="D1063" s="36"/>
    </row>
    <row r="1064" spans="3:4">
      <c r="C1064" s="36"/>
      <c r="D1064" s="36"/>
    </row>
    <row r="1065" spans="3:4">
      <c r="C1065" s="36"/>
      <c r="D1065" s="36"/>
    </row>
    <row r="1066" spans="3:4">
      <c r="C1066" s="36"/>
      <c r="D1066" s="36"/>
    </row>
    <row r="1067" spans="3:4">
      <c r="C1067" s="36"/>
      <c r="D1067" s="36"/>
    </row>
    <row r="1068" spans="3:4">
      <c r="C1068" s="36"/>
      <c r="D1068" s="36"/>
    </row>
    <row r="1069" spans="3:4">
      <c r="C1069" s="36"/>
      <c r="D1069" s="36"/>
    </row>
    <row r="1070" spans="3:4">
      <c r="C1070" s="36"/>
      <c r="D1070" s="36"/>
    </row>
    <row r="1071" spans="3:4">
      <c r="C1071" s="36"/>
      <c r="D1071" s="36"/>
    </row>
    <row r="1072" spans="3:4">
      <c r="C1072" s="36"/>
      <c r="D1072" s="36"/>
    </row>
    <row r="1073" spans="3:4">
      <c r="C1073" s="36"/>
      <c r="D1073" s="36"/>
    </row>
    <row r="1074" spans="3:4">
      <c r="C1074" s="36"/>
      <c r="D1074" s="36"/>
    </row>
    <row r="1075" spans="3:4">
      <c r="C1075" s="36"/>
      <c r="D1075" s="36"/>
    </row>
    <row r="1076" spans="3:4">
      <c r="C1076" s="36"/>
      <c r="D1076" s="36"/>
    </row>
    <row r="1077" spans="3:4">
      <c r="C1077" s="36"/>
      <c r="D1077" s="36"/>
    </row>
    <row r="1078" spans="3:4">
      <c r="C1078" s="36"/>
      <c r="D1078" s="36"/>
    </row>
    <row r="1079" spans="3:4">
      <c r="C1079" s="36"/>
      <c r="D1079" s="36"/>
    </row>
    <row r="1080" spans="3:4">
      <c r="C1080" s="36"/>
      <c r="D1080" s="36"/>
    </row>
    <row r="1081" spans="3:4">
      <c r="C1081" s="36"/>
      <c r="D1081" s="36"/>
    </row>
    <row r="1082" spans="3:4">
      <c r="C1082" s="36"/>
      <c r="D1082" s="36"/>
    </row>
    <row r="1083" spans="3:4">
      <c r="C1083" s="36"/>
      <c r="D1083" s="36"/>
    </row>
    <row r="1084" spans="3:4">
      <c r="C1084" s="36"/>
      <c r="D1084" s="36"/>
    </row>
    <row r="1085" spans="3:4">
      <c r="C1085" s="36"/>
      <c r="D1085" s="36"/>
    </row>
    <row r="1086" spans="3:4">
      <c r="C1086" s="36"/>
      <c r="D1086" s="36"/>
    </row>
    <row r="1087" spans="3:4">
      <c r="C1087" s="36"/>
      <c r="D1087" s="36"/>
    </row>
    <row r="1088" spans="3:4">
      <c r="C1088" s="36"/>
      <c r="D1088" s="36"/>
    </row>
    <row r="1089" spans="3:4">
      <c r="C1089" s="36"/>
      <c r="D1089" s="36"/>
    </row>
    <row r="1090" spans="3:4">
      <c r="C1090" s="36"/>
      <c r="D1090" s="36"/>
    </row>
    <row r="1091" spans="3:4">
      <c r="C1091" s="36"/>
      <c r="D1091" s="36"/>
    </row>
    <row r="1092" spans="3:4">
      <c r="C1092" s="36"/>
      <c r="D1092" s="36"/>
    </row>
    <row r="1093" spans="3:4">
      <c r="C1093" s="36"/>
      <c r="D1093" s="36"/>
    </row>
    <row r="1094" spans="3:4">
      <c r="C1094" s="36"/>
      <c r="D1094" s="36"/>
    </row>
    <row r="1095" spans="3:4">
      <c r="C1095" s="36"/>
      <c r="D1095" s="36"/>
    </row>
    <row r="1096" spans="3:4">
      <c r="C1096" s="36"/>
      <c r="D1096" s="36"/>
    </row>
    <row r="1097" spans="3:4">
      <c r="C1097" s="36"/>
      <c r="D1097" s="36"/>
    </row>
    <row r="1098" spans="3:4">
      <c r="C1098" s="36"/>
      <c r="D1098" s="36"/>
    </row>
    <row r="1099" spans="3:4">
      <c r="C1099" s="36"/>
      <c r="D1099" s="36"/>
    </row>
    <row r="1100" spans="3:4">
      <c r="C1100" s="36"/>
      <c r="D1100" s="36"/>
    </row>
    <row r="1101" spans="3:4">
      <c r="C1101" s="36"/>
      <c r="D1101" s="36"/>
    </row>
    <row r="1102" spans="3:4">
      <c r="C1102" s="36"/>
      <c r="D1102" s="36"/>
    </row>
    <row r="1103" spans="3:4">
      <c r="C1103" s="36"/>
      <c r="D1103" s="36"/>
    </row>
    <row r="1104" spans="3:4">
      <c r="C1104" s="36"/>
      <c r="D1104" s="36"/>
    </row>
    <row r="1105" spans="3:4">
      <c r="C1105" s="36"/>
      <c r="D1105" s="36"/>
    </row>
    <row r="1106" spans="3:4">
      <c r="C1106" s="36"/>
      <c r="D1106" s="36"/>
    </row>
    <row r="1107" spans="3:4">
      <c r="C1107" s="36"/>
      <c r="D1107" s="36"/>
    </row>
    <row r="1108" spans="3:4">
      <c r="C1108" s="36"/>
      <c r="D1108" s="36"/>
    </row>
    <row r="1109" spans="3:4">
      <c r="C1109" s="36"/>
      <c r="D1109" s="36"/>
    </row>
    <row r="1110" spans="3:4">
      <c r="C1110" s="36"/>
      <c r="D1110" s="36"/>
    </row>
    <row r="1111" spans="3:4">
      <c r="C1111" s="36"/>
      <c r="D1111" s="36"/>
    </row>
    <row r="1112" spans="3:4">
      <c r="C1112" s="36"/>
      <c r="D1112" s="36"/>
    </row>
    <row r="1113" spans="3:4">
      <c r="C1113" s="36"/>
      <c r="D1113" s="36"/>
    </row>
    <row r="1114" spans="3:4">
      <c r="C1114" s="36"/>
      <c r="D1114" s="36"/>
    </row>
    <row r="1115" spans="3:4">
      <c r="C1115" s="36"/>
      <c r="D1115" s="36"/>
    </row>
    <row r="1116" spans="3:4">
      <c r="C1116" s="36"/>
      <c r="D1116" s="36"/>
    </row>
    <row r="1117" spans="3:4">
      <c r="C1117" s="36"/>
      <c r="D1117" s="36"/>
    </row>
    <row r="1118" spans="3:4">
      <c r="C1118" s="36"/>
      <c r="D1118" s="36"/>
    </row>
    <row r="1119" spans="3:4">
      <c r="C1119" s="36"/>
      <c r="D1119" s="36"/>
    </row>
    <row r="1120" spans="3:4">
      <c r="C1120" s="36"/>
      <c r="D1120" s="36"/>
    </row>
    <row r="1121" spans="3:4">
      <c r="C1121" s="36"/>
      <c r="D1121" s="36"/>
    </row>
    <row r="1122" spans="3:4">
      <c r="C1122" s="36"/>
      <c r="D1122" s="36"/>
    </row>
    <row r="1123" spans="3:4">
      <c r="C1123" s="36"/>
      <c r="D1123" s="36"/>
    </row>
    <row r="1124" spans="3:4">
      <c r="C1124" s="36"/>
      <c r="D1124" s="36"/>
    </row>
    <row r="1125" spans="3:4">
      <c r="C1125" s="36"/>
      <c r="D1125" s="36"/>
    </row>
    <row r="1126" spans="3:4">
      <c r="C1126" s="36"/>
      <c r="D1126" s="36"/>
    </row>
    <row r="1127" spans="3:4">
      <c r="C1127" s="36"/>
      <c r="D1127" s="36"/>
    </row>
    <row r="1128" spans="3:4">
      <c r="C1128" s="36"/>
      <c r="D1128" s="36"/>
    </row>
    <row r="1129" spans="3:4">
      <c r="C1129" s="36"/>
      <c r="D1129" s="36"/>
    </row>
    <row r="1130" spans="3:4">
      <c r="C1130" s="36"/>
      <c r="D1130" s="36"/>
    </row>
    <row r="1131" spans="3:4">
      <c r="C1131" s="36"/>
      <c r="D1131" s="36"/>
    </row>
    <row r="1132" spans="3:4">
      <c r="C1132" s="36"/>
      <c r="D1132" s="36"/>
    </row>
    <row r="1133" spans="3:4">
      <c r="C1133" s="36"/>
      <c r="D1133" s="36"/>
    </row>
    <row r="1134" spans="3:4">
      <c r="C1134" s="36"/>
      <c r="D1134" s="36"/>
    </row>
    <row r="1135" spans="3:4">
      <c r="C1135" s="36"/>
      <c r="D1135" s="36"/>
    </row>
    <row r="1136" spans="3:4">
      <c r="C1136" s="36"/>
      <c r="D1136" s="36"/>
    </row>
    <row r="1137" spans="3:4">
      <c r="C1137" s="36"/>
      <c r="D1137" s="36"/>
    </row>
    <row r="1138" spans="3:4">
      <c r="C1138" s="36"/>
      <c r="D1138" s="36"/>
    </row>
    <row r="1139" spans="3:4">
      <c r="C1139" s="36"/>
      <c r="D1139" s="36"/>
    </row>
    <row r="1140" spans="3:4">
      <c r="C1140" s="36"/>
      <c r="D1140" s="36"/>
    </row>
    <row r="1141" spans="3:4">
      <c r="C1141" s="36"/>
      <c r="D1141" s="36"/>
    </row>
    <row r="1142" spans="3:4">
      <c r="C1142" s="36"/>
      <c r="D1142" s="36"/>
    </row>
    <row r="1143" spans="3:4">
      <c r="C1143" s="36"/>
      <c r="D1143" s="36"/>
    </row>
    <row r="1144" spans="3:4">
      <c r="C1144" s="36"/>
      <c r="D1144" s="36"/>
    </row>
    <row r="1145" spans="3:4">
      <c r="C1145" s="36"/>
      <c r="D1145" s="36"/>
    </row>
    <row r="1146" spans="3:4">
      <c r="C1146" s="36"/>
      <c r="D1146" s="36"/>
    </row>
    <row r="1147" spans="3:4">
      <c r="C1147" s="36"/>
      <c r="D1147" s="36"/>
    </row>
    <row r="1148" spans="3:4">
      <c r="C1148" s="36"/>
      <c r="D1148" s="36"/>
    </row>
    <row r="1149" spans="3:4">
      <c r="C1149" s="36"/>
      <c r="D1149" s="36"/>
    </row>
    <row r="1150" spans="3:4">
      <c r="C1150" s="36"/>
      <c r="D1150" s="36"/>
    </row>
    <row r="1151" spans="3:4">
      <c r="C1151" s="36"/>
      <c r="D1151" s="36"/>
    </row>
    <row r="1152" spans="3:4">
      <c r="C1152" s="36"/>
      <c r="D1152" s="36"/>
    </row>
    <row r="1153" spans="3:4">
      <c r="C1153" s="36"/>
      <c r="D1153" s="36"/>
    </row>
    <row r="1154" spans="3:4">
      <c r="C1154" s="36"/>
      <c r="D1154" s="36"/>
    </row>
    <row r="1155" spans="3:4">
      <c r="C1155" s="36"/>
      <c r="D1155" s="36"/>
    </row>
    <row r="1156" spans="3:4">
      <c r="C1156" s="36"/>
      <c r="D1156" s="36"/>
    </row>
    <row r="1157" spans="3:4">
      <c r="C1157" s="36"/>
      <c r="D1157" s="36"/>
    </row>
    <row r="1158" spans="3:4">
      <c r="C1158" s="36"/>
      <c r="D1158" s="36"/>
    </row>
    <row r="1159" spans="3:4">
      <c r="C1159" s="36"/>
      <c r="D1159" s="36"/>
    </row>
    <row r="1160" spans="3:4">
      <c r="C1160" s="36"/>
      <c r="D1160" s="36"/>
    </row>
    <row r="1161" spans="3:4">
      <c r="C1161" s="36"/>
      <c r="D1161" s="36"/>
    </row>
    <row r="1162" spans="3:4">
      <c r="C1162" s="36"/>
      <c r="D1162" s="36"/>
    </row>
    <row r="1163" spans="3:4">
      <c r="C1163" s="36"/>
      <c r="D1163" s="36"/>
    </row>
    <row r="1164" spans="3:4">
      <c r="C1164" s="36"/>
      <c r="D1164" s="36"/>
    </row>
    <row r="1165" spans="3:4">
      <c r="C1165" s="36"/>
      <c r="D1165" s="36"/>
    </row>
    <row r="1166" spans="3:4">
      <c r="C1166" s="36"/>
      <c r="D1166" s="36"/>
    </row>
    <row r="1167" spans="3:4">
      <c r="C1167" s="36"/>
      <c r="D1167" s="36"/>
    </row>
    <row r="1168" spans="3:4">
      <c r="C1168" s="36"/>
      <c r="D1168" s="36"/>
    </row>
    <row r="1169" spans="3:4">
      <c r="C1169" s="36"/>
      <c r="D1169" s="36"/>
    </row>
    <row r="1170" spans="3:4">
      <c r="C1170" s="36"/>
      <c r="D1170" s="36"/>
    </row>
    <row r="1171" spans="3:4">
      <c r="C1171" s="36"/>
      <c r="D1171" s="36"/>
    </row>
    <row r="1172" spans="3:4">
      <c r="C1172" s="36"/>
      <c r="D1172" s="36"/>
    </row>
    <row r="1173" spans="3:4">
      <c r="C1173" s="36"/>
      <c r="D1173" s="36"/>
    </row>
    <row r="1174" spans="3:4">
      <c r="C1174" s="36"/>
      <c r="D1174" s="36"/>
    </row>
    <row r="1175" spans="3:4">
      <c r="C1175" s="36"/>
      <c r="D1175" s="36"/>
    </row>
    <row r="1176" spans="3:4">
      <c r="C1176" s="36"/>
      <c r="D1176" s="36"/>
    </row>
    <row r="1177" spans="3:4">
      <c r="C1177" s="36"/>
      <c r="D1177" s="36"/>
    </row>
    <row r="1178" spans="3:4">
      <c r="C1178" s="36"/>
      <c r="D1178" s="36"/>
    </row>
    <row r="1179" spans="3:4">
      <c r="C1179" s="36"/>
      <c r="D1179" s="36"/>
    </row>
    <row r="1180" spans="3:4">
      <c r="C1180" s="36"/>
      <c r="D1180" s="36"/>
    </row>
    <row r="1181" spans="3:4">
      <c r="C1181" s="36"/>
      <c r="D1181" s="36"/>
    </row>
    <row r="1182" spans="3:4">
      <c r="C1182" s="36"/>
      <c r="D1182" s="36"/>
    </row>
    <row r="1183" spans="3:4">
      <c r="C1183" s="36"/>
      <c r="D1183" s="36"/>
    </row>
    <row r="1184" spans="3:4">
      <c r="C1184" s="36"/>
      <c r="D1184" s="36"/>
    </row>
    <row r="1185" spans="3:4">
      <c r="C1185" s="36"/>
      <c r="D1185" s="36"/>
    </row>
    <row r="1186" spans="3:4">
      <c r="C1186" s="36"/>
      <c r="D1186" s="36"/>
    </row>
    <row r="1187" spans="3:4">
      <c r="C1187" s="36"/>
      <c r="D1187" s="36"/>
    </row>
    <row r="1188" spans="3:4">
      <c r="C1188" s="36"/>
      <c r="D1188" s="36"/>
    </row>
    <row r="1189" spans="3:4">
      <c r="C1189" s="36"/>
      <c r="D1189" s="36"/>
    </row>
    <row r="1190" spans="3:4">
      <c r="C1190" s="36"/>
      <c r="D1190" s="36"/>
    </row>
    <row r="1191" spans="3:4">
      <c r="C1191" s="36"/>
      <c r="D1191" s="36"/>
    </row>
    <row r="1192" spans="3:4">
      <c r="C1192" s="36"/>
      <c r="D1192" s="36"/>
    </row>
    <row r="1193" spans="3:4">
      <c r="C1193" s="36"/>
      <c r="D1193" s="36"/>
    </row>
    <row r="1194" spans="3:4">
      <c r="C1194" s="36"/>
      <c r="D1194" s="36"/>
    </row>
    <row r="1195" spans="3:4">
      <c r="C1195" s="36"/>
      <c r="D1195" s="36"/>
    </row>
    <row r="1196" spans="3:4">
      <c r="C1196" s="36"/>
      <c r="D1196" s="36"/>
    </row>
    <row r="1197" spans="3:4">
      <c r="C1197" s="36"/>
      <c r="D1197" s="36"/>
    </row>
    <row r="1198" spans="3:4">
      <c r="C1198" s="36"/>
      <c r="D1198" s="36"/>
    </row>
    <row r="1199" spans="3:4">
      <c r="C1199" s="36"/>
      <c r="D1199" s="36"/>
    </row>
    <row r="1200" spans="3:4">
      <c r="C1200" s="36"/>
      <c r="D1200" s="36"/>
    </row>
    <row r="1201" spans="3:4">
      <c r="C1201" s="36"/>
      <c r="D1201" s="36"/>
    </row>
    <row r="1202" spans="3:4">
      <c r="C1202" s="36"/>
      <c r="D1202" s="36"/>
    </row>
    <row r="1203" spans="3:4">
      <c r="C1203" s="36"/>
      <c r="D1203" s="36"/>
    </row>
    <row r="1204" spans="3:4">
      <c r="C1204" s="36"/>
      <c r="D1204" s="36"/>
    </row>
    <row r="1205" spans="3:4">
      <c r="C1205" s="36"/>
      <c r="D1205" s="36"/>
    </row>
    <row r="1206" spans="3:4">
      <c r="C1206" s="36"/>
      <c r="D1206" s="36"/>
    </row>
    <row r="1207" spans="3:4">
      <c r="C1207" s="36"/>
      <c r="D1207" s="36"/>
    </row>
    <row r="1208" spans="3:4">
      <c r="C1208" s="36"/>
      <c r="D1208" s="36"/>
    </row>
    <row r="1209" spans="3:4">
      <c r="C1209" s="36"/>
      <c r="D1209" s="36"/>
    </row>
    <row r="1210" spans="3:4">
      <c r="C1210" s="36"/>
      <c r="D1210" s="36"/>
    </row>
    <row r="1211" spans="3:4">
      <c r="C1211" s="36"/>
      <c r="D1211" s="36"/>
    </row>
    <row r="1212" spans="3:4">
      <c r="C1212" s="36"/>
      <c r="D1212" s="36"/>
    </row>
    <row r="1213" spans="3:4">
      <c r="C1213" s="36"/>
      <c r="D1213" s="36"/>
    </row>
    <row r="1214" spans="3:4">
      <c r="C1214" s="36"/>
      <c r="D1214" s="36"/>
    </row>
    <row r="1215" spans="3:4">
      <c r="C1215" s="36"/>
      <c r="D1215" s="36"/>
    </row>
    <row r="1216" spans="3:4">
      <c r="C1216" s="36"/>
      <c r="D1216" s="36"/>
    </row>
    <row r="1217" spans="3:4">
      <c r="C1217" s="36"/>
      <c r="D1217" s="36"/>
    </row>
    <row r="1218" spans="3:4">
      <c r="C1218" s="36"/>
      <c r="D1218" s="36"/>
    </row>
    <row r="1219" spans="3:4">
      <c r="C1219" s="36"/>
      <c r="D1219" s="36"/>
    </row>
    <row r="1220" spans="3:4">
      <c r="C1220" s="36"/>
      <c r="D1220" s="36"/>
    </row>
    <row r="1221" spans="3:4">
      <c r="C1221" s="36"/>
      <c r="D1221" s="36"/>
    </row>
    <row r="1222" spans="3:4">
      <c r="C1222" s="36"/>
      <c r="D1222" s="36"/>
    </row>
    <row r="1223" spans="3:4">
      <c r="C1223" s="36"/>
      <c r="D1223" s="36"/>
    </row>
    <row r="1224" spans="3:4">
      <c r="C1224" s="36"/>
      <c r="D1224" s="36"/>
    </row>
    <row r="1225" spans="3:4">
      <c r="C1225" s="36"/>
      <c r="D1225" s="36"/>
    </row>
    <row r="1226" spans="3:4">
      <c r="C1226" s="36"/>
      <c r="D1226" s="36"/>
    </row>
    <row r="1227" spans="3:4">
      <c r="C1227" s="36"/>
      <c r="D1227" s="36"/>
    </row>
    <row r="1228" spans="3:4">
      <c r="C1228" s="36"/>
      <c r="D1228" s="36"/>
    </row>
    <row r="1229" spans="3:4">
      <c r="C1229" s="36"/>
      <c r="D1229" s="36"/>
    </row>
    <row r="1230" spans="3:4">
      <c r="C1230" s="36"/>
      <c r="D1230" s="36"/>
    </row>
    <row r="1231" spans="3:4">
      <c r="C1231" s="36"/>
      <c r="D1231" s="36"/>
    </row>
    <row r="1232" spans="3:4">
      <c r="C1232" s="36"/>
      <c r="D1232" s="36"/>
    </row>
    <row r="1233" spans="3:4">
      <c r="C1233" s="36"/>
      <c r="D1233" s="36"/>
    </row>
    <row r="1234" spans="3:4">
      <c r="C1234" s="36"/>
      <c r="D1234" s="36"/>
    </row>
    <row r="1235" spans="3:4">
      <c r="C1235" s="36"/>
      <c r="D1235" s="36"/>
    </row>
    <row r="1236" spans="3:4">
      <c r="C1236" s="36"/>
      <c r="D1236" s="36"/>
    </row>
    <row r="1237" spans="3:4">
      <c r="C1237" s="36"/>
      <c r="D1237" s="36"/>
    </row>
    <row r="1238" spans="3:4">
      <c r="C1238" s="36"/>
      <c r="D1238" s="36"/>
    </row>
    <row r="1239" spans="3:4">
      <c r="C1239" s="36"/>
      <c r="D1239" s="36"/>
    </row>
    <row r="1240" spans="3:4">
      <c r="C1240" s="36"/>
      <c r="D1240" s="36"/>
    </row>
    <row r="1241" spans="3:4">
      <c r="C1241" s="36"/>
      <c r="D1241" s="36"/>
    </row>
    <row r="1242" spans="3:4">
      <c r="C1242" s="36"/>
      <c r="D1242" s="36"/>
    </row>
    <row r="1243" spans="3:4">
      <c r="C1243" s="36"/>
      <c r="D1243" s="36"/>
    </row>
    <row r="1244" spans="3:4">
      <c r="C1244" s="36"/>
      <c r="D1244" s="36"/>
    </row>
    <row r="1245" spans="3:4">
      <c r="C1245" s="36"/>
      <c r="D1245" s="36"/>
    </row>
    <row r="1246" spans="3:4">
      <c r="C1246" s="36"/>
      <c r="D1246" s="36"/>
    </row>
    <row r="1247" spans="3:4">
      <c r="C1247" s="36"/>
      <c r="D1247" s="36"/>
    </row>
    <row r="1248" spans="3:4">
      <c r="C1248" s="36"/>
      <c r="D1248" s="36"/>
    </row>
    <row r="1249" spans="3:4">
      <c r="C1249" s="36"/>
      <c r="D1249" s="36"/>
    </row>
    <row r="1250" spans="3:4">
      <c r="C1250" s="36"/>
      <c r="D1250" s="36"/>
    </row>
    <row r="1251" spans="3:4">
      <c r="C1251" s="36"/>
      <c r="D1251" s="36"/>
    </row>
    <row r="1252" spans="3:4">
      <c r="C1252" s="36"/>
      <c r="D1252" s="36"/>
    </row>
    <row r="1253" spans="3:4">
      <c r="C1253" s="36"/>
      <c r="D1253" s="36"/>
    </row>
    <row r="1254" spans="3:4">
      <c r="C1254" s="36"/>
      <c r="D1254" s="36"/>
    </row>
    <row r="1255" spans="3:4">
      <c r="C1255" s="36"/>
      <c r="D1255" s="36"/>
    </row>
    <row r="1256" spans="3:4">
      <c r="C1256" s="36"/>
      <c r="D1256" s="36"/>
    </row>
    <row r="1257" spans="3:4">
      <c r="C1257" s="36"/>
      <c r="D1257" s="36"/>
    </row>
    <row r="1258" spans="3:4">
      <c r="C1258" s="36"/>
      <c r="D1258" s="36"/>
    </row>
    <row r="1259" spans="3:4">
      <c r="C1259" s="36"/>
      <c r="D1259" s="36"/>
    </row>
    <row r="1260" spans="3:4">
      <c r="C1260" s="36"/>
      <c r="D1260" s="36"/>
    </row>
    <row r="1261" spans="3:4">
      <c r="C1261" s="36"/>
      <c r="D1261" s="36"/>
    </row>
    <row r="1262" spans="3:4">
      <c r="C1262" s="36"/>
      <c r="D1262" s="36"/>
    </row>
    <row r="1263" spans="3:4">
      <c r="C1263" s="36"/>
      <c r="D1263" s="36"/>
    </row>
    <row r="1264" spans="3:4">
      <c r="C1264" s="36"/>
      <c r="D1264" s="36"/>
    </row>
    <row r="1265" spans="3:4">
      <c r="C1265" s="36"/>
      <c r="D1265" s="36"/>
    </row>
    <row r="1266" spans="3:4">
      <c r="C1266" s="36"/>
      <c r="D1266" s="36"/>
    </row>
    <row r="1267" spans="3:4">
      <c r="C1267" s="36"/>
      <c r="D1267" s="36"/>
    </row>
    <row r="1268" spans="3:4">
      <c r="C1268" s="36"/>
      <c r="D1268" s="36"/>
    </row>
    <row r="1269" spans="3:4">
      <c r="C1269" s="36"/>
      <c r="D1269" s="36"/>
    </row>
    <row r="1270" spans="3:4">
      <c r="C1270" s="36"/>
      <c r="D1270" s="36"/>
    </row>
    <row r="1271" spans="3:4">
      <c r="C1271" s="36"/>
      <c r="D1271" s="36"/>
    </row>
    <row r="1272" spans="3:4">
      <c r="C1272" s="36"/>
      <c r="D1272" s="36"/>
    </row>
    <row r="1273" spans="3:4">
      <c r="C1273" s="36"/>
      <c r="D1273" s="36"/>
    </row>
    <row r="1274" spans="3:4">
      <c r="C1274" s="36"/>
      <c r="D1274" s="36"/>
    </row>
    <row r="1275" spans="3:4">
      <c r="C1275" s="36"/>
      <c r="D1275" s="36"/>
    </row>
    <row r="1276" spans="3:4">
      <c r="C1276" s="36"/>
      <c r="D1276" s="36"/>
    </row>
    <row r="1277" spans="3:4">
      <c r="C1277" s="36"/>
      <c r="D1277" s="36"/>
    </row>
    <row r="1278" spans="3:4">
      <c r="C1278" s="36"/>
      <c r="D1278" s="36"/>
    </row>
    <row r="1279" spans="3:4">
      <c r="C1279" s="36"/>
      <c r="D1279" s="36"/>
    </row>
    <row r="1280" spans="3:4">
      <c r="C1280" s="36"/>
      <c r="D1280" s="36"/>
    </row>
    <row r="1281" spans="3:4">
      <c r="C1281" s="36"/>
      <c r="D1281" s="36"/>
    </row>
    <row r="1282" spans="3:4">
      <c r="C1282" s="36"/>
      <c r="D1282" s="36"/>
    </row>
    <row r="1283" spans="3:4">
      <c r="C1283" s="36"/>
      <c r="D1283" s="36"/>
    </row>
    <row r="1284" spans="3:4">
      <c r="C1284" s="36"/>
      <c r="D1284" s="36"/>
    </row>
    <row r="1285" spans="3:4">
      <c r="C1285" s="36"/>
      <c r="D1285" s="36"/>
    </row>
    <row r="1286" spans="3:4">
      <c r="C1286" s="36"/>
      <c r="D1286" s="36"/>
    </row>
    <row r="1287" spans="3:4">
      <c r="C1287" s="36"/>
      <c r="D1287" s="36"/>
    </row>
    <row r="1288" spans="3:4">
      <c r="C1288" s="36"/>
      <c r="D1288" s="36"/>
    </row>
    <row r="1289" spans="3:4">
      <c r="C1289" s="36"/>
      <c r="D1289" s="36"/>
    </row>
    <row r="1290" spans="3:4">
      <c r="C1290" s="36"/>
      <c r="D1290" s="36"/>
    </row>
    <row r="1291" spans="3:4">
      <c r="C1291" s="36"/>
      <c r="D1291" s="36"/>
    </row>
    <row r="1292" spans="3:4">
      <c r="C1292" s="36"/>
      <c r="D1292" s="36"/>
    </row>
    <row r="1293" spans="3:4">
      <c r="C1293" s="36"/>
      <c r="D1293" s="36"/>
    </row>
    <row r="1294" spans="3:4">
      <c r="C1294" s="36"/>
      <c r="D1294" s="36"/>
    </row>
    <row r="1295" spans="3:4">
      <c r="C1295" s="36"/>
      <c r="D1295" s="36"/>
    </row>
    <row r="1296" spans="3:4">
      <c r="C1296" s="36"/>
      <c r="D1296" s="36"/>
    </row>
    <row r="1297" spans="3:4">
      <c r="C1297" s="36"/>
      <c r="D1297" s="36"/>
    </row>
    <row r="1298" spans="3:4">
      <c r="C1298" s="36"/>
      <c r="D1298" s="36"/>
    </row>
    <row r="1299" spans="3:4">
      <c r="C1299" s="36"/>
      <c r="D1299" s="36"/>
    </row>
    <row r="1300" spans="3:4">
      <c r="C1300" s="36"/>
      <c r="D1300" s="36"/>
    </row>
    <row r="1301" spans="3:4">
      <c r="C1301" s="36"/>
      <c r="D1301" s="36"/>
    </row>
    <row r="1302" spans="3:4">
      <c r="C1302" s="36"/>
      <c r="D1302" s="36"/>
    </row>
    <row r="1303" spans="3:4">
      <c r="C1303" s="36"/>
      <c r="D1303" s="36"/>
    </row>
    <row r="1304" spans="3:4">
      <c r="C1304" s="36"/>
      <c r="D1304" s="36"/>
    </row>
    <row r="1305" spans="3:4">
      <c r="C1305" s="36"/>
      <c r="D1305" s="36"/>
    </row>
    <row r="1306" spans="3:4">
      <c r="C1306" s="36"/>
      <c r="D1306" s="36"/>
    </row>
    <row r="1307" spans="3:4">
      <c r="C1307" s="36"/>
      <c r="D1307" s="36"/>
    </row>
    <row r="1308" spans="3:4">
      <c r="C1308" s="36"/>
      <c r="D1308" s="36"/>
    </row>
    <row r="1309" spans="3:4">
      <c r="C1309" s="36"/>
      <c r="D1309" s="36"/>
    </row>
    <row r="1310" spans="3:4">
      <c r="C1310" s="36"/>
      <c r="D1310" s="36"/>
    </row>
    <row r="1311" spans="3:4">
      <c r="C1311" s="36"/>
      <c r="D1311" s="36"/>
    </row>
    <row r="1312" spans="3:4">
      <c r="C1312" s="36"/>
      <c r="D1312" s="36"/>
    </row>
    <row r="1313" spans="3:4">
      <c r="C1313" s="36"/>
      <c r="D1313" s="36"/>
    </row>
    <row r="1314" spans="3:4">
      <c r="C1314" s="36"/>
      <c r="D1314" s="36"/>
    </row>
    <row r="1315" spans="3:4">
      <c r="C1315" s="36"/>
      <c r="D1315" s="36"/>
    </row>
    <row r="1316" spans="3:4">
      <c r="C1316" s="36"/>
      <c r="D1316" s="36"/>
    </row>
    <row r="1317" spans="3:4">
      <c r="C1317" s="36"/>
      <c r="D1317" s="36"/>
    </row>
    <row r="1318" spans="3:4">
      <c r="C1318" s="36"/>
      <c r="D1318" s="36"/>
    </row>
    <row r="1319" spans="3:4">
      <c r="C1319" s="36"/>
      <c r="D1319" s="36"/>
    </row>
    <row r="1320" spans="3:4">
      <c r="C1320" s="36"/>
      <c r="D1320" s="36"/>
    </row>
    <row r="1321" spans="3:4">
      <c r="C1321" s="36"/>
      <c r="D1321" s="36"/>
    </row>
    <row r="1322" spans="3:4">
      <c r="C1322" s="36"/>
      <c r="D1322" s="36"/>
    </row>
    <row r="1323" spans="3:4">
      <c r="C1323" s="36"/>
      <c r="D1323" s="36"/>
    </row>
    <row r="1324" spans="3:4">
      <c r="C1324" s="36"/>
      <c r="D1324" s="36"/>
    </row>
    <row r="1325" spans="3:4">
      <c r="C1325" s="36"/>
      <c r="D1325" s="36"/>
    </row>
    <row r="1326" spans="3:4">
      <c r="C1326" s="36"/>
      <c r="D1326" s="36"/>
    </row>
    <row r="1327" spans="3:4">
      <c r="C1327" s="36"/>
      <c r="D1327" s="36"/>
    </row>
    <row r="1328" spans="3:4">
      <c r="C1328" s="36"/>
      <c r="D1328" s="36"/>
    </row>
    <row r="1329" spans="3:4">
      <c r="C1329" s="36"/>
      <c r="D1329" s="36"/>
    </row>
    <row r="1330" spans="3:4">
      <c r="C1330" s="36"/>
      <c r="D1330" s="36"/>
    </row>
    <row r="1331" spans="3:4">
      <c r="C1331" s="36"/>
      <c r="D1331" s="36"/>
    </row>
    <row r="1332" spans="3:4">
      <c r="C1332" s="36"/>
      <c r="D1332" s="36"/>
    </row>
    <row r="1333" spans="3:4">
      <c r="C1333" s="36"/>
      <c r="D1333" s="36"/>
    </row>
    <row r="1334" spans="3:4">
      <c r="C1334" s="36"/>
      <c r="D1334" s="36"/>
    </row>
    <row r="1335" spans="3:4">
      <c r="C1335" s="36"/>
      <c r="D1335" s="36"/>
    </row>
    <row r="1336" spans="3:4">
      <c r="C1336" s="36"/>
      <c r="D1336" s="36"/>
    </row>
    <row r="1337" spans="3:4">
      <c r="C1337" s="36"/>
      <c r="D1337" s="36"/>
    </row>
    <row r="1338" spans="3:4">
      <c r="C1338" s="36"/>
      <c r="D1338" s="36"/>
    </row>
    <row r="1339" spans="3:4">
      <c r="C1339" s="36"/>
      <c r="D1339" s="36"/>
    </row>
    <row r="1340" spans="3:4">
      <c r="C1340" s="36"/>
      <c r="D1340" s="36"/>
    </row>
    <row r="1341" spans="3:4">
      <c r="C1341" s="36"/>
      <c r="D1341" s="36"/>
    </row>
    <row r="1342" spans="3:4">
      <c r="C1342" s="36"/>
      <c r="D1342" s="36"/>
    </row>
    <row r="1343" spans="3:4">
      <c r="C1343" s="36"/>
      <c r="D1343" s="36"/>
    </row>
    <row r="1344" spans="3:4">
      <c r="C1344" s="36"/>
      <c r="D1344" s="36"/>
    </row>
    <row r="1345" spans="3:4">
      <c r="C1345" s="36"/>
      <c r="D1345" s="36"/>
    </row>
    <row r="1346" spans="3:4">
      <c r="C1346" s="36"/>
      <c r="D1346" s="36"/>
    </row>
    <row r="1347" spans="3:4">
      <c r="C1347" s="36"/>
      <c r="D1347" s="36"/>
    </row>
    <row r="1348" spans="3:4">
      <c r="C1348" s="36"/>
      <c r="D1348" s="36"/>
    </row>
    <row r="1349" spans="3:4">
      <c r="C1349" s="36"/>
      <c r="D1349" s="36"/>
    </row>
    <row r="1350" spans="3:4">
      <c r="C1350" s="36"/>
      <c r="D1350" s="36"/>
    </row>
    <row r="1351" spans="3:4">
      <c r="C1351" s="36"/>
      <c r="D1351" s="36"/>
    </row>
    <row r="1352" spans="3:4">
      <c r="C1352" s="36"/>
      <c r="D1352" s="36"/>
    </row>
    <row r="1353" spans="3:4">
      <c r="C1353" s="36"/>
      <c r="D1353" s="36"/>
    </row>
    <row r="1354" spans="3:4">
      <c r="C1354" s="36"/>
      <c r="D1354" s="36"/>
    </row>
    <row r="1355" spans="3:4">
      <c r="C1355" s="36"/>
      <c r="D1355" s="36"/>
    </row>
    <row r="1356" spans="3:4">
      <c r="C1356" s="36"/>
      <c r="D1356" s="36"/>
    </row>
    <row r="1357" spans="3:4">
      <c r="C1357" s="36"/>
      <c r="D1357" s="36"/>
    </row>
    <row r="1358" spans="3:4">
      <c r="C1358" s="36"/>
      <c r="D1358" s="36"/>
    </row>
    <row r="1359" spans="3:4">
      <c r="C1359" s="36"/>
      <c r="D1359" s="36"/>
    </row>
    <row r="1360" spans="3:4">
      <c r="C1360" s="36"/>
      <c r="D1360" s="36"/>
    </row>
    <row r="1361" spans="3:4">
      <c r="C1361" s="36"/>
      <c r="D1361" s="36"/>
    </row>
    <row r="1362" spans="3:4">
      <c r="C1362" s="36"/>
      <c r="D1362" s="36"/>
    </row>
    <row r="1363" spans="3:4">
      <c r="C1363" s="36"/>
      <c r="D1363" s="36"/>
    </row>
    <row r="1364" spans="3:4">
      <c r="C1364" s="36"/>
      <c r="D1364" s="36"/>
    </row>
    <row r="1365" spans="3:4">
      <c r="C1365" s="36"/>
      <c r="D1365" s="36"/>
    </row>
    <row r="1366" spans="3:4">
      <c r="C1366" s="36"/>
      <c r="D1366" s="36"/>
    </row>
    <row r="1367" spans="3:4">
      <c r="C1367" s="36"/>
      <c r="D1367" s="36"/>
    </row>
    <row r="1368" spans="3:4">
      <c r="C1368" s="36"/>
      <c r="D1368" s="36"/>
    </row>
    <row r="1369" spans="3:4">
      <c r="C1369" s="36"/>
      <c r="D1369" s="36"/>
    </row>
    <row r="1370" spans="3:4">
      <c r="C1370" s="36"/>
      <c r="D1370" s="36"/>
    </row>
    <row r="1371" spans="3:4">
      <c r="C1371" s="36"/>
      <c r="D1371" s="36"/>
    </row>
    <row r="1372" spans="3:4">
      <c r="C1372" s="36"/>
      <c r="D1372" s="36"/>
    </row>
    <row r="1373" spans="3:4">
      <c r="C1373" s="36"/>
      <c r="D1373" s="36"/>
    </row>
    <row r="1374" spans="3:4">
      <c r="C1374" s="36"/>
      <c r="D1374" s="36"/>
    </row>
    <row r="1375" spans="3:4">
      <c r="C1375" s="36"/>
      <c r="D1375" s="36"/>
    </row>
    <row r="1376" spans="3:4">
      <c r="C1376" s="36"/>
      <c r="D1376" s="36"/>
    </row>
    <row r="1377" spans="3:4">
      <c r="C1377" s="36"/>
      <c r="D1377" s="36"/>
    </row>
    <row r="1378" spans="3:4">
      <c r="C1378" s="36"/>
      <c r="D1378" s="36"/>
    </row>
    <row r="1379" spans="3:4">
      <c r="C1379" s="36"/>
      <c r="D1379" s="36"/>
    </row>
    <row r="1380" spans="3:4">
      <c r="C1380" s="36"/>
      <c r="D1380" s="36"/>
    </row>
    <row r="1381" spans="3:4">
      <c r="C1381" s="36"/>
      <c r="D1381" s="36"/>
    </row>
    <row r="1382" spans="3:4">
      <c r="C1382" s="36"/>
      <c r="D1382" s="36"/>
    </row>
    <row r="1383" spans="3:4">
      <c r="C1383" s="36"/>
      <c r="D1383" s="36"/>
    </row>
    <row r="1384" spans="3:4">
      <c r="C1384" s="36"/>
      <c r="D1384" s="36"/>
    </row>
    <row r="1385" spans="3:4">
      <c r="C1385" s="36"/>
      <c r="D1385" s="36"/>
    </row>
    <row r="1386" spans="3:4">
      <c r="C1386" s="36"/>
      <c r="D1386" s="36"/>
    </row>
    <row r="1387" spans="3:4">
      <c r="C1387" s="36"/>
      <c r="D1387" s="36"/>
    </row>
    <row r="1388" spans="3:4">
      <c r="C1388" s="36"/>
      <c r="D1388" s="36"/>
    </row>
    <row r="1389" spans="3:4">
      <c r="C1389" s="36"/>
      <c r="D1389" s="36"/>
    </row>
    <row r="1390" spans="3:4">
      <c r="C1390" s="36"/>
      <c r="D1390" s="36"/>
    </row>
    <row r="1391" spans="3:4">
      <c r="C1391" s="36"/>
      <c r="D1391" s="36"/>
    </row>
    <row r="1392" spans="3:4">
      <c r="C1392" s="36"/>
      <c r="D1392" s="36"/>
    </row>
    <row r="1393" spans="3:4">
      <c r="C1393" s="36"/>
      <c r="D1393" s="36"/>
    </row>
    <row r="1394" spans="3:4">
      <c r="C1394" s="36"/>
      <c r="D1394" s="36"/>
    </row>
    <row r="1395" spans="3:4">
      <c r="C1395" s="36"/>
      <c r="D1395" s="36"/>
    </row>
    <row r="1396" spans="3:4">
      <c r="C1396" s="36"/>
      <c r="D1396" s="36"/>
    </row>
    <row r="1397" spans="3:4">
      <c r="C1397" s="36"/>
      <c r="D1397" s="36"/>
    </row>
    <row r="1398" spans="3:4">
      <c r="C1398" s="36"/>
      <c r="D1398" s="36"/>
    </row>
    <row r="1399" spans="3:4">
      <c r="C1399" s="36"/>
      <c r="D1399" s="36"/>
    </row>
    <row r="1400" spans="3:4">
      <c r="C1400" s="36"/>
      <c r="D1400" s="36"/>
    </row>
    <row r="1401" spans="3:4">
      <c r="C1401" s="36"/>
      <c r="D1401" s="36"/>
    </row>
    <row r="1402" spans="3:4">
      <c r="C1402" s="36"/>
      <c r="D1402" s="36"/>
    </row>
    <row r="1403" spans="3:4">
      <c r="C1403" s="36"/>
      <c r="D1403" s="36"/>
    </row>
    <row r="1404" spans="3:4">
      <c r="C1404" s="36"/>
      <c r="D1404" s="36"/>
    </row>
    <row r="1405" spans="3:4">
      <c r="C1405" s="36"/>
      <c r="D1405" s="36"/>
    </row>
    <row r="1406" spans="3:4">
      <c r="C1406" s="36"/>
      <c r="D1406" s="36"/>
    </row>
    <row r="1407" spans="3:4">
      <c r="C1407" s="36"/>
      <c r="D1407" s="36"/>
    </row>
    <row r="1408" spans="3:4">
      <c r="C1408" s="36"/>
      <c r="D1408" s="36"/>
    </row>
    <row r="1409" spans="3:4">
      <c r="C1409" s="36"/>
      <c r="D1409" s="36"/>
    </row>
    <row r="1410" spans="3:4">
      <c r="C1410" s="36"/>
      <c r="D1410" s="36"/>
    </row>
    <row r="1411" spans="3:4">
      <c r="C1411" s="36"/>
      <c r="D1411" s="36"/>
    </row>
    <row r="1412" spans="3:4">
      <c r="C1412" s="36"/>
      <c r="D1412" s="36"/>
    </row>
    <row r="1413" spans="3:4">
      <c r="C1413" s="36"/>
      <c r="D1413" s="36"/>
    </row>
    <row r="1414" spans="3:4">
      <c r="C1414" s="36"/>
      <c r="D1414" s="36"/>
    </row>
    <row r="1415" spans="3:4">
      <c r="C1415" s="36"/>
      <c r="D1415" s="36"/>
    </row>
    <row r="1416" spans="3:4">
      <c r="C1416" s="36"/>
      <c r="D1416" s="36"/>
    </row>
    <row r="1417" spans="3:4">
      <c r="C1417" s="36"/>
      <c r="D1417" s="36"/>
    </row>
    <row r="1418" spans="3:4">
      <c r="C1418" s="36"/>
      <c r="D1418" s="36"/>
    </row>
    <row r="1419" spans="3:4">
      <c r="C1419" s="36"/>
      <c r="D1419" s="36"/>
    </row>
    <row r="1420" spans="3:4">
      <c r="C1420" s="36"/>
      <c r="D1420" s="36"/>
    </row>
    <row r="1421" spans="3:4">
      <c r="C1421" s="36"/>
      <c r="D1421" s="36"/>
    </row>
    <row r="1422" spans="3:4">
      <c r="C1422" s="36"/>
      <c r="D1422" s="36"/>
    </row>
    <row r="1423" spans="3:4">
      <c r="C1423" s="36"/>
      <c r="D1423" s="36"/>
    </row>
    <row r="1424" spans="3:4">
      <c r="C1424" s="36"/>
      <c r="D1424" s="36"/>
    </row>
    <row r="1425" spans="3:4">
      <c r="C1425" s="36"/>
      <c r="D1425" s="36"/>
    </row>
    <row r="1426" spans="3:4">
      <c r="C1426" s="36"/>
      <c r="D1426" s="36"/>
    </row>
    <row r="1427" spans="3:4">
      <c r="C1427" s="36"/>
      <c r="D1427" s="36"/>
    </row>
    <row r="1428" spans="3:4">
      <c r="C1428" s="36"/>
      <c r="D1428" s="36"/>
    </row>
    <row r="1429" spans="3:4">
      <c r="C1429" s="36"/>
      <c r="D1429" s="36"/>
    </row>
    <row r="1430" spans="3:4">
      <c r="C1430" s="36"/>
      <c r="D1430" s="36"/>
    </row>
    <row r="1431" spans="3:4">
      <c r="C1431" s="36"/>
      <c r="D1431" s="36"/>
    </row>
    <row r="1432" spans="3:4">
      <c r="C1432" s="36"/>
      <c r="D1432" s="36"/>
    </row>
    <row r="1433" spans="3:4">
      <c r="C1433" s="36"/>
      <c r="D1433" s="36"/>
    </row>
    <row r="1434" spans="3:4">
      <c r="C1434" s="36"/>
      <c r="D1434" s="36"/>
    </row>
    <row r="1435" spans="3:4">
      <c r="C1435" s="36"/>
      <c r="D1435" s="36"/>
    </row>
    <row r="1436" spans="3:4">
      <c r="C1436" s="36"/>
      <c r="D1436" s="36"/>
    </row>
    <row r="1437" spans="3:4">
      <c r="C1437" s="36"/>
      <c r="D1437" s="36"/>
    </row>
    <row r="1438" spans="3:4">
      <c r="C1438" s="36"/>
      <c r="D1438" s="36"/>
    </row>
    <row r="1439" spans="3:4">
      <c r="C1439" s="36"/>
      <c r="D1439" s="36"/>
    </row>
    <row r="1440" spans="3:4">
      <c r="C1440" s="36"/>
      <c r="D1440" s="36"/>
    </row>
    <row r="1441" spans="3:4">
      <c r="C1441" s="36"/>
      <c r="D1441" s="36"/>
    </row>
    <row r="1442" spans="3:4">
      <c r="C1442" s="36"/>
      <c r="D1442" s="36"/>
    </row>
    <row r="1443" spans="3:4">
      <c r="C1443" s="36"/>
      <c r="D1443" s="36"/>
    </row>
    <row r="1444" spans="3:4">
      <c r="C1444" s="36"/>
      <c r="D1444" s="36"/>
    </row>
    <row r="1445" spans="3:4">
      <c r="C1445" s="36"/>
      <c r="D1445" s="36"/>
    </row>
    <row r="1446" spans="3:4">
      <c r="C1446" s="36"/>
      <c r="D1446" s="36"/>
    </row>
    <row r="1447" spans="3:4">
      <c r="C1447" s="36"/>
      <c r="D1447" s="36"/>
    </row>
    <row r="1448" spans="3:4">
      <c r="C1448" s="36"/>
      <c r="D1448" s="36"/>
    </row>
    <row r="1449" spans="3:4">
      <c r="C1449" s="36"/>
      <c r="D1449" s="36"/>
    </row>
    <row r="1450" spans="3:4">
      <c r="C1450" s="36"/>
      <c r="D1450" s="36"/>
    </row>
    <row r="1451" spans="3:4">
      <c r="C1451" s="36"/>
      <c r="D1451" s="36"/>
    </row>
    <row r="1452" spans="3:4">
      <c r="C1452" s="36"/>
      <c r="D1452" s="36"/>
    </row>
    <row r="1453" spans="3:4">
      <c r="C1453" s="36"/>
      <c r="D1453" s="36"/>
    </row>
    <row r="1454" spans="3:4">
      <c r="C1454" s="36"/>
      <c r="D1454" s="36"/>
    </row>
    <row r="1455" spans="3:4">
      <c r="C1455" s="36"/>
      <c r="D1455" s="36"/>
    </row>
    <row r="1456" spans="3:4">
      <c r="C1456" s="36"/>
      <c r="D1456" s="36"/>
    </row>
    <row r="1457" spans="3:4">
      <c r="C1457" s="36"/>
      <c r="D1457" s="36"/>
    </row>
    <row r="1458" spans="3:4">
      <c r="C1458" s="36"/>
      <c r="D1458" s="36"/>
    </row>
    <row r="1459" spans="3:4">
      <c r="C1459" s="36"/>
      <c r="D1459" s="36"/>
    </row>
    <row r="1460" spans="3:4">
      <c r="C1460" s="36"/>
      <c r="D1460" s="36"/>
    </row>
    <row r="1461" spans="3:4">
      <c r="C1461" s="36"/>
      <c r="D1461" s="36"/>
    </row>
    <row r="1462" spans="3:4">
      <c r="C1462" s="36"/>
      <c r="D1462" s="36"/>
    </row>
    <row r="1463" spans="3:4">
      <c r="C1463" s="36"/>
      <c r="D1463" s="36"/>
    </row>
    <row r="1464" spans="3:4">
      <c r="C1464" s="36"/>
      <c r="D1464" s="36"/>
    </row>
    <row r="1465" spans="3:4">
      <c r="C1465" s="36"/>
      <c r="D1465" s="36"/>
    </row>
    <row r="1466" spans="3:4">
      <c r="C1466" s="36"/>
      <c r="D1466" s="36"/>
    </row>
    <row r="1467" spans="3:4">
      <c r="C1467" s="36"/>
      <c r="D1467" s="36"/>
    </row>
    <row r="1468" spans="3:4">
      <c r="C1468" s="36"/>
      <c r="D1468" s="36"/>
    </row>
    <row r="1469" spans="3:4">
      <c r="C1469" s="36"/>
      <c r="D1469" s="36"/>
    </row>
    <row r="1470" spans="3:4">
      <c r="C1470" s="36"/>
      <c r="D1470" s="36"/>
    </row>
    <row r="1471" spans="3:4">
      <c r="C1471" s="36"/>
      <c r="D1471" s="36"/>
    </row>
    <row r="1472" spans="3:4">
      <c r="C1472" s="36"/>
      <c r="D1472" s="36"/>
    </row>
    <row r="1473" spans="3:4">
      <c r="C1473" s="36"/>
      <c r="D1473" s="36"/>
    </row>
    <row r="1474" spans="3:4">
      <c r="C1474" s="36"/>
      <c r="D1474" s="36"/>
    </row>
    <row r="1475" spans="3:4">
      <c r="C1475" s="36"/>
      <c r="D1475" s="36"/>
    </row>
    <row r="1476" spans="3:4">
      <c r="C1476" s="36"/>
      <c r="D1476" s="36"/>
    </row>
    <row r="1477" spans="3:4">
      <c r="C1477" s="36"/>
      <c r="D1477" s="36"/>
    </row>
    <row r="1478" spans="3:4">
      <c r="C1478" s="36"/>
      <c r="D1478" s="36"/>
    </row>
    <row r="1479" spans="3:4">
      <c r="C1479" s="36"/>
      <c r="D1479" s="36"/>
    </row>
    <row r="1480" spans="3:4">
      <c r="C1480" s="36"/>
      <c r="D1480" s="36"/>
    </row>
    <row r="1481" spans="3:4">
      <c r="C1481" s="36"/>
      <c r="D1481" s="36"/>
    </row>
    <row r="1482" spans="3:4">
      <c r="C1482" s="36"/>
      <c r="D1482" s="36"/>
    </row>
    <row r="1483" spans="3:4">
      <c r="C1483" s="36"/>
      <c r="D1483" s="36"/>
    </row>
    <row r="1484" spans="3:4">
      <c r="C1484" s="36"/>
      <c r="D1484" s="36"/>
    </row>
    <row r="1485" spans="3:4">
      <c r="C1485" s="36"/>
      <c r="D1485" s="36"/>
    </row>
    <row r="1486" spans="3:4">
      <c r="C1486" s="36"/>
      <c r="D1486" s="36"/>
    </row>
    <row r="1487" spans="3:4">
      <c r="C1487" s="36"/>
      <c r="D1487" s="36"/>
    </row>
    <row r="1488" spans="3:4">
      <c r="C1488" s="36"/>
      <c r="D1488" s="36"/>
    </row>
    <row r="1489" spans="3:4">
      <c r="C1489" s="36"/>
      <c r="D1489" s="36"/>
    </row>
    <row r="1490" spans="3:4">
      <c r="C1490" s="36"/>
      <c r="D1490" s="36"/>
    </row>
    <row r="1491" spans="3:4">
      <c r="C1491" s="36"/>
      <c r="D1491" s="36"/>
    </row>
    <row r="1492" spans="3:4">
      <c r="C1492" s="36"/>
      <c r="D1492" s="36"/>
    </row>
    <row r="1493" spans="3:4">
      <c r="C1493" s="36"/>
      <c r="D1493" s="36"/>
    </row>
    <row r="1494" spans="3:4">
      <c r="C1494" s="36"/>
      <c r="D1494" s="36"/>
    </row>
    <row r="1495" spans="3:4">
      <c r="C1495" s="36"/>
      <c r="D1495" s="36"/>
    </row>
    <row r="1496" spans="3:4">
      <c r="C1496" s="36"/>
      <c r="D1496" s="36"/>
    </row>
    <row r="1497" spans="3:4">
      <c r="C1497" s="36"/>
      <c r="D1497" s="36"/>
    </row>
    <row r="1498" spans="3:4">
      <c r="C1498" s="36"/>
      <c r="D1498" s="36"/>
    </row>
    <row r="1499" spans="3:4">
      <c r="C1499" s="36"/>
      <c r="D1499" s="36"/>
    </row>
    <row r="1500" spans="3:4">
      <c r="C1500" s="36"/>
      <c r="D1500" s="36"/>
    </row>
    <row r="1501" spans="3:4">
      <c r="C1501" s="36"/>
      <c r="D1501" s="36"/>
    </row>
    <row r="1502" spans="3:4">
      <c r="C1502" s="36"/>
      <c r="D1502" s="36"/>
    </row>
    <row r="1503" spans="3:4">
      <c r="C1503" s="36"/>
      <c r="D1503" s="36"/>
    </row>
    <row r="1504" spans="3:4">
      <c r="C1504" s="36"/>
      <c r="D1504" s="36"/>
    </row>
    <row r="1505" spans="3:4">
      <c r="C1505" s="36"/>
      <c r="D1505" s="36"/>
    </row>
    <row r="1506" spans="3:4">
      <c r="C1506" s="36"/>
      <c r="D1506" s="36"/>
    </row>
    <row r="1507" spans="3:4">
      <c r="C1507" s="36"/>
      <c r="D1507" s="36"/>
    </row>
    <row r="1508" spans="3:4">
      <c r="C1508" s="36"/>
      <c r="D1508" s="36"/>
    </row>
    <row r="1509" spans="3:4">
      <c r="C1509" s="36"/>
      <c r="D1509" s="36"/>
    </row>
    <row r="1510" spans="3:4">
      <c r="C1510" s="36"/>
      <c r="D1510" s="36"/>
    </row>
    <row r="1511" spans="3:4">
      <c r="C1511" s="36"/>
      <c r="D1511" s="36"/>
    </row>
    <row r="1512" spans="3:4">
      <c r="C1512" s="36"/>
      <c r="D1512" s="36"/>
    </row>
    <row r="1513" spans="3:4">
      <c r="C1513" s="36"/>
      <c r="D1513" s="36"/>
    </row>
    <row r="1514" spans="3:4">
      <c r="C1514" s="36"/>
      <c r="D1514" s="36"/>
    </row>
    <row r="1515" spans="3:4">
      <c r="C1515" s="36"/>
      <c r="D1515" s="36"/>
    </row>
    <row r="1516" spans="3:4">
      <c r="C1516" s="36"/>
      <c r="D1516" s="36"/>
    </row>
    <row r="1517" spans="3:4">
      <c r="C1517" s="36"/>
      <c r="D1517" s="36"/>
    </row>
    <row r="1518" spans="3:4">
      <c r="C1518" s="36"/>
      <c r="D1518" s="36"/>
    </row>
    <row r="1519" spans="3:4">
      <c r="C1519" s="36"/>
      <c r="D1519" s="36"/>
    </row>
    <row r="1520" spans="3:4">
      <c r="C1520" s="36"/>
      <c r="D1520" s="36"/>
    </row>
    <row r="1521" spans="3:4">
      <c r="C1521" s="36"/>
      <c r="D1521" s="36"/>
    </row>
    <row r="1522" spans="3:4">
      <c r="C1522" s="36"/>
      <c r="D1522" s="36"/>
    </row>
    <row r="1523" spans="3:4">
      <c r="C1523" s="36"/>
      <c r="D1523" s="36"/>
    </row>
    <row r="1524" spans="3:4">
      <c r="C1524" s="36"/>
      <c r="D1524" s="36"/>
    </row>
    <row r="1525" spans="3:4">
      <c r="C1525" s="36"/>
      <c r="D1525" s="36"/>
    </row>
    <row r="1526" spans="3:4">
      <c r="C1526" s="36"/>
      <c r="D1526" s="36"/>
    </row>
    <row r="1527" spans="3:4">
      <c r="C1527" s="36"/>
      <c r="D1527" s="36"/>
    </row>
    <row r="1528" spans="3:4">
      <c r="C1528" s="36"/>
      <c r="D1528" s="36"/>
    </row>
    <row r="1529" spans="3:4">
      <c r="C1529" s="36"/>
      <c r="D1529" s="36"/>
    </row>
    <row r="1530" spans="3:4">
      <c r="C1530" s="36"/>
      <c r="D1530" s="36"/>
    </row>
    <row r="1531" spans="3:4">
      <c r="C1531" s="36"/>
      <c r="D1531" s="36"/>
    </row>
    <row r="1532" spans="3:4">
      <c r="C1532" s="36"/>
      <c r="D1532" s="36"/>
    </row>
    <row r="1533" spans="3:4">
      <c r="C1533" s="36"/>
      <c r="D1533" s="36"/>
    </row>
    <row r="1534" spans="3:4">
      <c r="C1534" s="36"/>
      <c r="D1534" s="36"/>
    </row>
    <row r="1535" spans="3:4">
      <c r="C1535" s="36"/>
      <c r="D1535" s="36"/>
    </row>
    <row r="1536" spans="3:4">
      <c r="C1536" s="36"/>
      <c r="D1536" s="36"/>
    </row>
    <row r="1537" spans="3:4">
      <c r="C1537" s="36"/>
      <c r="D1537" s="36"/>
    </row>
    <row r="1538" spans="3:4">
      <c r="C1538" s="36"/>
      <c r="D1538" s="36"/>
    </row>
    <row r="1539" spans="3:4">
      <c r="C1539" s="36"/>
      <c r="D1539" s="36"/>
    </row>
    <row r="1540" spans="3:4">
      <c r="C1540" s="36"/>
      <c r="D1540" s="36"/>
    </row>
    <row r="1541" spans="3:4">
      <c r="C1541" s="36"/>
      <c r="D1541" s="36"/>
    </row>
    <row r="1542" spans="3:4">
      <c r="C1542" s="36"/>
      <c r="D1542" s="36"/>
    </row>
    <row r="1543" spans="3:4">
      <c r="C1543" s="36"/>
      <c r="D1543" s="36"/>
    </row>
    <row r="1544" spans="3:4">
      <c r="C1544" s="36"/>
      <c r="D1544" s="36"/>
    </row>
    <row r="1545" spans="3:4">
      <c r="C1545" s="36"/>
      <c r="D1545" s="36"/>
    </row>
    <row r="1546" spans="3:4">
      <c r="C1546" s="36"/>
      <c r="D1546" s="36"/>
    </row>
    <row r="1547" spans="3:4">
      <c r="C1547" s="36"/>
      <c r="D1547" s="36"/>
    </row>
    <row r="1548" spans="3:4">
      <c r="C1548" s="36"/>
      <c r="D1548" s="36"/>
    </row>
    <row r="1549" spans="3:4">
      <c r="C1549" s="36"/>
      <c r="D1549" s="36"/>
    </row>
    <row r="1550" spans="3:4">
      <c r="C1550" s="36"/>
      <c r="D1550" s="36"/>
    </row>
    <row r="1551" spans="3:4">
      <c r="C1551" s="36"/>
      <c r="D1551" s="36"/>
    </row>
    <row r="1552" spans="3:4">
      <c r="C1552" s="36"/>
      <c r="D1552" s="36"/>
    </row>
    <row r="1553" spans="3:4">
      <c r="C1553" s="36"/>
      <c r="D1553" s="36"/>
    </row>
    <row r="1554" spans="3:4">
      <c r="C1554" s="36"/>
      <c r="D1554" s="36"/>
    </row>
    <row r="1555" spans="3:4">
      <c r="C1555" s="36"/>
      <c r="D1555" s="36"/>
    </row>
    <row r="1556" spans="3:4">
      <c r="C1556" s="36"/>
      <c r="D1556" s="36"/>
    </row>
    <row r="1557" spans="3:4">
      <c r="C1557" s="36"/>
      <c r="D1557" s="36"/>
    </row>
    <row r="1558" spans="3:4">
      <c r="C1558" s="36"/>
      <c r="D1558" s="36"/>
    </row>
    <row r="1559" spans="3:4">
      <c r="C1559" s="36"/>
      <c r="D1559" s="36"/>
    </row>
    <row r="1560" spans="3:4">
      <c r="C1560" s="36"/>
      <c r="D1560" s="36"/>
    </row>
    <row r="1561" spans="3:4">
      <c r="C1561" s="36"/>
      <c r="D1561" s="36"/>
    </row>
    <row r="1562" spans="3:4">
      <c r="C1562" s="36"/>
      <c r="D1562" s="36"/>
    </row>
    <row r="1563" spans="3:4">
      <c r="C1563" s="36"/>
      <c r="D1563" s="36"/>
    </row>
    <row r="1564" spans="3:4">
      <c r="C1564" s="36"/>
      <c r="D1564" s="36"/>
    </row>
    <row r="1565" spans="3:4">
      <c r="C1565" s="36"/>
      <c r="D1565" s="36"/>
    </row>
    <row r="1566" spans="3:4">
      <c r="C1566" s="36"/>
      <c r="D1566" s="36"/>
    </row>
    <row r="1567" spans="3:4">
      <c r="C1567" s="36"/>
      <c r="D1567" s="36"/>
    </row>
    <row r="1568" spans="3:4">
      <c r="C1568" s="36"/>
      <c r="D1568" s="36"/>
    </row>
    <row r="1569" spans="3:4">
      <c r="C1569" s="36"/>
      <c r="D1569" s="36"/>
    </row>
    <row r="1570" spans="3:4">
      <c r="C1570" s="36"/>
      <c r="D1570" s="36"/>
    </row>
    <row r="1571" spans="3:4">
      <c r="C1571" s="36"/>
      <c r="D1571" s="36"/>
    </row>
    <row r="1572" spans="3:4">
      <c r="C1572" s="36"/>
      <c r="D1572" s="36"/>
    </row>
    <row r="1573" spans="3:4">
      <c r="C1573" s="36"/>
      <c r="D1573" s="36"/>
    </row>
    <row r="1574" spans="3:4">
      <c r="C1574" s="36"/>
      <c r="D1574" s="36"/>
    </row>
    <row r="1575" spans="3:4">
      <c r="C1575" s="36"/>
      <c r="D1575" s="36"/>
    </row>
    <row r="1576" spans="3:4">
      <c r="C1576" s="36"/>
      <c r="D1576" s="36"/>
    </row>
    <row r="1577" spans="3:4">
      <c r="C1577" s="36"/>
      <c r="D1577" s="36"/>
    </row>
    <row r="1578" spans="3:4">
      <c r="C1578" s="36"/>
      <c r="D1578" s="36"/>
    </row>
    <row r="1579" spans="3:4">
      <c r="C1579" s="36"/>
      <c r="D1579" s="36"/>
    </row>
    <row r="1580" spans="3:4">
      <c r="C1580" s="36"/>
      <c r="D1580" s="36"/>
    </row>
    <row r="1581" spans="3:4">
      <c r="C1581" s="36"/>
      <c r="D1581" s="36"/>
    </row>
    <row r="1582" spans="3:4">
      <c r="C1582" s="36"/>
      <c r="D1582" s="36"/>
    </row>
    <row r="1583" spans="3:4">
      <c r="C1583" s="36"/>
      <c r="D1583" s="36"/>
    </row>
    <row r="1584" spans="3:4">
      <c r="C1584" s="36"/>
      <c r="D1584" s="36"/>
    </row>
    <row r="1585" spans="3:4">
      <c r="C1585" s="36"/>
      <c r="D1585" s="36"/>
    </row>
    <row r="1586" spans="3:4">
      <c r="C1586" s="36"/>
      <c r="D1586" s="36"/>
    </row>
    <row r="1587" spans="3:4">
      <c r="C1587" s="36"/>
      <c r="D1587" s="36"/>
    </row>
    <row r="1588" spans="3:4">
      <c r="C1588" s="36"/>
      <c r="D1588" s="36"/>
    </row>
    <row r="1589" spans="3:4">
      <c r="C1589" s="36"/>
      <c r="D1589" s="36"/>
    </row>
    <row r="1590" spans="3:4">
      <c r="C1590" s="36"/>
      <c r="D1590" s="36"/>
    </row>
    <row r="1591" spans="3:4">
      <c r="C1591" s="36"/>
      <c r="D1591" s="36"/>
    </row>
    <row r="1592" spans="3:4">
      <c r="C1592" s="36"/>
      <c r="D1592" s="36"/>
    </row>
    <row r="1593" spans="3:4">
      <c r="C1593" s="36"/>
      <c r="D1593" s="36"/>
    </row>
    <row r="1594" spans="3:4">
      <c r="C1594" s="36"/>
      <c r="D1594" s="36"/>
    </row>
    <row r="1595" spans="3:4">
      <c r="C1595" s="36"/>
      <c r="D1595" s="36"/>
    </row>
    <row r="1596" spans="3:4">
      <c r="C1596" s="36"/>
      <c r="D1596" s="36"/>
    </row>
    <row r="1597" spans="3:4">
      <c r="C1597" s="36"/>
      <c r="D1597" s="36"/>
    </row>
    <row r="1598" spans="3:4">
      <c r="C1598" s="36"/>
      <c r="D1598" s="36"/>
    </row>
    <row r="1599" spans="3:4">
      <c r="C1599" s="36"/>
      <c r="D1599" s="36"/>
    </row>
    <row r="1600" spans="3:4">
      <c r="C1600" s="36"/>
      <c r="D1600" s="36"/>
    </row>
    <row r="1601" spans="3:4">
      <c r="C1601" s="36"/>
      <c r="D1601" s="36"/>
    </row>
    <row r="1602" spans="3:4">
      <c r="C1602" s="36"/>
      <c r="D1602" s="36"/>
    </row>
    <row r="1603" spans="3:4">
      <c r="C1603" s="36"/>
      <c r="D1603" s="36"/>
    </row>
    <row r="1604" spans="3:4">
      <c r="C1604" s="36"/>
      <c r="D1604" s="36"/>
    </row>
    <row r="1605" spans="3:4">
      <c r="C1605" s="36"/>
      <c r="D1605" s="36"/>
    </row>
    <row r="1606" spans="3:4">
      <c r="C1606" s="36"/>
      <c r="D1606" s="36"/>
    </row>
    <row r="1607" spans="3:4">
      <c r="C1607" s="36"/>
      <c r="D1607" s="36"/>
    </row>
    <row r="1608" spans="3:4">
      <c r="C1608" s="36"/>
      <c r="D1608" s="36"/>
    </row>
    <row r="1609" spans="3:4">
      <c r="C1609" s="36"/>
      <c r="D1609" s="36"/>
    </row>
    <row r="1610" spans="3:4">
      <c r="C1610" s="36"/>
      <c r="D1610" s="36"/>
    </row>
    <row r="1611" spans="3:4">
      <c r="C1611" s="36"/>
      <c r="D1611" s="36"/>
    </row>
    <row r="1612" spans="3:4">
      <c r="C1612" s="36"/>
      <c r="D1612" s="36"/>
    </row>
    <row r="1613" spans="3:4">
      <c r="C1613" s="36"/>
      <c r="D1613" s="36"/>
    </row>
    <row r="1614" spans="3:4">
      <c r="C1614" s="36"/>
      <c r="D1614" s="36"/>
    </row>
    <row r="1615" spans="3:4">
      <c r="C1615" s="36"/>
      <c r="D1615" s="36"/>
    </row>
    <row r="1616" spans="3:4">
      <c r="C1616" s="36"/>
      <c r="D1616" s="36"/>
    </row>
    <row r="1617" spans="3:4">
      <c r="C1617" s="36"/>
      <c r="D1617" s="36"/>
    </row>
    <row r="1618" spans="3:4">
      <c r="C1618" s="36"/>
      <c r="D1618" s="36"/>
    </row>
    <row r="1619" spans="3:4">
      <c r="C1619" s="36"/>
      <c r="D1619" s="36"/>
    </row>
    <row r="1620" spans="3:4">
      <c r="C1620" s="36"/>
      <c r="D1620" s="36"/>
    </row>
    <row r="1621" spans="3:4">
      <c r="C1621" s="36"/>
      <c r="D1621" s="36"/>
    </row>
    <row r="1622" spans="3:4">
      <c r="C1622" s="36"/>
      <c r="D1622" s="36"/>
    </row>
    <row r="1623" spans="3:4">
      <c r="C1623" s="36"/>
      <c r="D1623" s="36"/>
    </row>
    <row r="1624" spans="3:4">
      <c r="C1624" s="36"/>
      <c r="D1624" s="36"/>
    </row>
    <row r="1625" spans="3:4">
      <c r="C1625" s="36"/>
      <c r="D1625" s="36"/>
    </row>
    <row r="1626" spans="3:4">
      <c r="C1626" s="36"/>
      <c r="D1626" s="36"/>
    </row>
    <row r="1627" spans="3:4">
      <c r="C1627" s="36"/>
      <c r="D1627" s="36"/>
    </row>
    <row r="1628" spans="3:4">
      <c r="C1628" s="36"/>
      <c r="D1628" s="36"/>
    </row>
    <row r="1629" spans="3:4">
      <c r="C1629" s="36"/>
      <c r="D1629" s="36"/>
    </row>
    <row r="1630" spans="3:4">
      <c r="C1630" s="36"/>
      <c r="D1630" s="36"/>
    </row>
    <row r="1631" spans="3:4">
      <c r="C1631" s="36"/>
      <c r="D1631" s="36"/>
    </row>
    <row r="1632" spans="3:4">
      <c r="C1632" s="36"/>
      <c r="D1632" s="36"/>
    </row>
    <row r="1633" spans="3:4">
      <c r="C1633" s="36"/>
      <c r="D1633" s="36"/>
    </row>
    <row r="1634" spans="3:4">
      <c r="C1634" s="36"/>
      <c r="D1634" s="36"/>
    </row>
    <row r="1635" spans="3:4">
      <c r="C1635" s="36"/>
      <c r="D1635" s="36"/>
    </row>
    <row r="1636" spans="3:4">
      <c r="C1636" s="36"/>
      <c r="D1636" s="36"/>
    </row>
    <row r="1637" spans="3:4">
      <c r="C1637" s="36"/>
      <c r="D1637" s="36"/>
    </row>
    <row r="1638" spans="3:4">
      <c r="C1638" s="36"/>
      <c r="D1638" s="36"/>
    </row>
    <row r="1639" spans="3:4">
      <c r="C1639" s="36"/>
      <c r="D1639" s="36"/>
    </row>
    <row r="1640" spans="3:4">
      <c r="C1640" s="36"/>
      <c r="D1640" s="36"/>
    </row>
    <row r="1641" spans="3:4">
      <c r="C1641" s="36"/>
      <c r="D1641" s="36"/>
    </row>
    <row r="1642" spans="3:4">
      <c r="C1642" s="36"/>
      <c r="D1642" s="36"/>
    </row>
    <row r="1643" spans="3:4">
      <c r="C1643" s="36"/>
      <c r="D1643" s="36"/>
    </row>
    <row r="1644" spans="3:4">
      <c r="C1644" s="36"/>
      <c r="D1644" s="36"/>
    </row>
    <row r="1645" spans="3:4">
      <c r="C1645" s="36"/>
      <c r="D1645" s="36"/>
    </row>
    <row r="1646" spans="3:4">
      <c r="C1646" s="36"/>
      <c r="D1646" s="36"/>
    </row>
    <row r="1647" spans="3:4">
      <c r="C1647" s="36"/>
      <c r="D1647" s="36"/>
    </row>
    <row r="1648" spans="3:4">
      <c r="C1648" s="36"/>
      <c r="D1648" s="36"/>
    </row>
    <row r="1649" spans="3:4">
      <c r="C1649" s="36"/>
      <c r="D1649" s="36"/>
    </row>
    <row r="1650" spans="3:4">
      <c r="C1650" s="36"/>
      <c r="D1650" s="36"/>
    </row>
    <row r="1651" spans="3:4">
      <c r="C1651" s="36"/>
      <c r="D1651" s="36"/>
    </row>
    <row r="1652" spans="3:4">
      <c r="C1652" s="36"/>
      <c r="D1652" s="36"/>
    </row>
    <row r="1653" spans="3:4">
      <c r="C1653" s="36"/>
      <c r="D1653" s="36"/>
    </row>
    <row r="1654" spans="3:4">
      <c r="C1654" s="36"/>
      <c r="D1654" s="36"/>
    </row>
    <row r="1655" spans="3:4">
      <c r="C1655" s="36"/>
      <c r="D1655" s="36"/>
    </row>
    <row r="1656" spans="3:4">
      <c r="C1656" s="36"/>
      <c r="D1656" s="36"/>
    </row>
    <row r="1657" spans="3:4">
      <c r="C1657" s="36"/>
      <c r="D1657" s="36"/>
    </row>
    <row r="1658" spans="3:4">
      <c r="C1658" s="36"/>
      <c r="D1658" s="36"/>
    </row>
    <row r="1659" spans="3:4">
      <c r="C1659" s="36"/>
      <c r="D1659" s="36"/>
    </row>
    <row r="1660" spans="3:4">
      <c r="C1660" s="36"/>
      <c r="D1660" s="36"/>
    </row>
    <row r="1661" spans="3:4">
      <c r="C1661" s="36"/>
      <c r="D1661" s="36"/>
    </row>
    <row r="1662" spans="3:4">
      <c r="C1662" s="36"/>
      <c r="D1662" s="36"/>
    </row>
    <row r="1663" spans="3:4">
      <c r="C1663" s="36"/>
      <c r="D1663" s="36"/>
    </row>
    <row r="1664" spans="3:4">
      <c r="C1664" s="36"/>
      <c r="D1664" s="36"/>
    </row>
    <row r="1665" spans="3:4">
      <c r="C1665" s="36"/>
      <c r="D1665" s="36"/>
    </row>
    <row r="1666" spans="3:4">
      <c r="C1666" s="36"/>
      <c r="D1666" s="36"/>
    </row>
    <row r="1667" spans="3:4">
      <c r="C1667" s="36"/>
      <c r="D1667" s="36"/>
    </row>
    <row r="1668" spans="3:4">
      <c r="C1668" s="36"/>
      <c r="D1668" s="36"/>
    </row>
    <row r="1669" spans="3:4">
      <c r="C1669" s="36"/>
      <c r="D1669" s="36"/>
    </row>
    <row r="1670" spans="3:4">
      <c r="C1670" s="36"/>
      <c r="D1670" s="36"/>
    </row>
    <row r="1671" spans="3:4">
      <c r="C1671" s="36"/>
      <c r="D1671" s="36"/>
    </row>
    <row r="1672" spans="3:4">
      <c r="C1672" s="36"/>
      <c r="D1672" s="36"/>
    </row>
    <row r="1673" spans="3:4">
      <c r="C1673" s="36"/>
      <c r="D1673" s="36"/>
    </row>
    <row r="1674" spans="3:4">
      <c r="C1674" s="36"/>
      <c r="D1674" s="36"/>
    </row>
    <row r="1675" spans="3:4">
      <c r="C1675" s="36"/>
      <c r="D1675" s="36"/>
    </row>
    <row r="1676" spans="3:4">
      <c r="C1676" s="36"/>
      <c r="D1676" s="36"/>
    </row>
    <row r="1677" spans="3:4">
      <c r="C1677" s="36"/>
      <c r="D1677" s="36"/>
    </row>
    <row r="1678" spans="3:4">
      <c r="C1678" s="36"/>
      <c r="D1678" s="36"/>
    </row>
    <row r="1679" spans="3:4">
      <c r="C1679" s="36"/>
      <c r="D1679" s="36"/>
    </row>
    <row r="1680" spans="3:4">
      <c r="C1680" s="36"/>
      <c r="D1680" s="36"/>
    </row>
    <row r="1681" spans="3:4">
      <c r="C1681" s="36"/>
      <c r="D1681" s="36"/>
    </row>
    <row r="1682" spans="3:4">
      <c r="C1682" s="36"/>
      <c r="D1682" s="36"/>
    </row>
    <row r="1683" spans="3:4">
      <c r="C1683" s="36"/>
      <c r="D1683" s="36"/>
    </row>
    <row r="1684" spans="3:4">
      <c r="C1684" s="36"/>
      <c r="D1684" s="36"/>
    </row>
    <row r="1685" spans="3:4">
      <c r="C1685" s="36"/>
      <c r="D1685" s="36"/>
    </row>
    <row r="1686" spans="3:4">
      <c r="C1686" s="36"/>
      <c r="D1686" s="36"/>
    </row>
    <row r="1687" spans="3:4">
      <c r="C1687" s="36"/>
      <c r="D1687" s="36"/>
    </row>
    <row r="1688" spans="3:4">
      <c r="C1688" s="36"/>
      <c r="D1688" s="36"/>
    </row>
    <row r="1689" spans="3:4">
      <c r="C1689" s="36"/>
      <c r="D1689" s="36"/>
    </row>
    <row r="1690" spans="3:4">
      <c r="C1690" s="36"/>
      <c r="D1690" s="36"/>
    </row>
    <row r="1691" spans="3:4">
      <c r="C1691" s="36"/>
      <c r="D1691" s="36"/>
    </row>
    <row r="1692" spans="3:4">
      <c r="C1692" s="36"/>
      <c r="D1692" s="36"/>
    </row>
    <row r="1693" spans="3:4">
      <c r="C1693" s="36"/>
      <c r="D1693" s="36"/>
    </row>
    <row r="1694" spans="3:4">
      <c r="C1694" s="36"/>
      <c r="D1694" s="36"/>
    </row>
    <row r="1695" spans="3:4">
      <c r="C1695" s="36"/>
      <c r="D1695" s="36"/>
    </row>
    <row r="1696" spans="3:4">
      <c r="C1696" s="36"/>
      <c r="D1696" s="36"/>
    </row>
    <row r="1697" spans="3:4">
      <c r="C1697" s="36"/>
      <c r="D1697" s="36"/>
    </row>
    <row r="1698" spans="3:4">
      <c r="C1698" s="36"/>
      <c r="D1698" s="36"/>
    </row>
    <row r="1699" spans="3:4">
      <c r="C1699" s="36"/>
      <c r="D1699" s="36"/>
    </row>
    <row r="1700" spans="3:4">
      <c r="C1700" s="36"/>
      <c r="D1700" s="36"/>
    </row>
    <row r="1701" spans="3:4">
      <c r="C1701" s="36"/>
      <c r="D1701" s="36"/>
    </row>
    <row r="1702" spans="3:4">
      <c r="C1702" s="36"/>
      <c r="D1702" s="36"/>
    </row>
    <row r="1703" spans="3:4">
      <c r="C1703" s="36"/>
      <c r="D1703" s="36"/>
    </row>
    <row r="1704" spans="3:4">
      <c r="C1704" s="36"/>
      <c r="D1704" s="36"/>
    </row>
    <row r="1705" spans="3:4">
      <c r="C1705" s="36"/>
      <c r="D1705" s="36"/>
    </row>
    <row r="1706" spans="3:4">
      <c r="C1706" s="36"/>
      <c r="D1706" s="36"/>
    </row>
    <row r="1707" spans="3:4">
      <c r="C1707" s="36"/>
      <c r="D1707" s="36"/>
    </row>
    <row r="1708" spans="3:4">
      <c r="C1708" s="36"/>
      <c r="D1708" s="36"/>
    </row>
    <row r="1709" spans="3:4">
      <c r="C1709" s="36"/>
      <c r="D1709" s="36"/>
    </row>
    <row r="1710" spans="3:4">
      <c r="C1710" s="36"/>
      <c r="D1710" s="36"/>
    </row>
    <row r="1711" spans="3:4">
      <c r="C1711" s="36"/>
      <c r="D1711" s="36"/>
    </row>
    <row r="1712" spans="3:4">
      <c r="C1712" s="36"/>
      <c r="D1712" s="36"/>
    </row>
    <row r="1713" spans="3:4">
      <c r="C1713" s="36"/>
      <c r="D1713" s="36"/>
    </row>
    <row r="1714" spans="3:4">
      <c r="C1714" s="36"/>
      <c r="D1714" s="36"/>
    </row>
    <row r="1715" spans="3:4">
      <c r="C1715" s="36"/>
      <c r="D1715" s="36"/>
    </row>
    <row r="1716" spans="3:4">
      <c r="C1716" s="36"/>
      <c r="D1716" s="36"/>
    </row>
    <row r="1717" spans="3:4">
      <c r="C1717" s="36"/>
      <c r="D1717" s="36"/>
    </row>
    <row r="1718" spans="3:4">
      <c r="C1718" s="36"/>
      <c r="D1718" s="36"/>
    </row>
    <row r="1719" spans="3:4">
      <c r="C1719" s="36"/>
      <c r="D1719" s="36"/>
    </row>
    <row r="1720" spans="3:4">
      <c r="C1720" s="36"/>
      <c r="D1720" s="36"/>
    </row>
    <row r="1721" spans="3:4">
      <c r="C1721" s="36"/>
      <c r="D1721" s="36"/>
    </row>
    <row r="1722" spans="3:4">
      <c r="C1722" s="36"/>
      <c r="D1722" s="36"/>
    </row>
    <row r="1723" spans="3:4">
      <c r="C1723" s="36"/>
      <c r="D1723" s="36"/>
    </row>
    <row r="1724" spans="3:4">
      <c r="C1724" s="36"/>
      <c r="D1724" s="36"/>
    </row>
    <row r="1725" spans="3:4">
      <c r="C1725" s="36"/>
      <c r="D1725" s="36"/>
    </row>
    <row r="1726" spans="3:4">
      <c r="C1726" s="36"/>
      <c r="D1726" s="36"/>
    </row>
    <row r="1727" spans="3:4">
      <c r="C1727" s="36"/>
      <c r="D1727" s="36"/>
    </row>
    <row r="1728" spans="3:4">
      <c r="C1728" s="36"/>
      <c r="D1728" s="36"/>
    </row>
    <row r="1729" spans="3:4">
      <c r="C1729" s="36"/>
      <c r="D1729" s="36"/>
    </row>
    <row r="1730" spans="3:4">
      <c r="C1730" s="36"/>
      <c r="D1730" s="36"/>
    </row>
    <row r="1731" spans="3:4">
      <c r="C1731" s="36"/>
      <c r="D1731" s="36"/>
    </row>
    <row r="1732" spans="3:4">
      <c r="C1732" s="36"/>
      <c r="D1732" s="36"/>
    </row>
    <row r="1733" spans="3:4">
      <c r="C1733" s="36"/>
      <c r="D1733" s="36"/>
    </row>
    <row r="1734" spans="3:4">
      <c r="C1734" s="36"/>
      <c r="D1734" s="36"/>
    </row>
    <row r="1735" spans="3:4">
      <c r="C1735" s="36"/>
      <c r="D1735" s="36"/>
    </row>
    <row r="1736" spans="3:4">
      <c r="C1736" s="36"/>
      <c r="D1736" s="36"/>
    </row>
    <row r="1737" spans="3:4">
      <c r="C1737" s="36"/>
      <c r="D1737" s="36"/>
    </row>
    <row r="1738" spans="3:4">
      <c r="C1738" s="36"/>
      <c r="D1738" s="36"/>
    </row>
    <row r="1739" spans="3:4">
      <c r="C1739" s="36"/>
      <c r="D1739" s="36"/>
    </row>
    <row r="1740" spans="3:4">
      <c r="C1740" s="36"/>
      <c r="D1740" s="36"/>
    </row>
    <row r="1741" spans="3:4">
      <c r="C1741" s="36"/>
      <c r="D1741" s="36"/>
    </row>
    <row r="1742" spans="3:4">
      <c r="C1742" s="36"/>
      <c r="D1742" s="36"/>
    </row>
    <row r="1743" spans="3:4">
      <c r="C1743" s="36"/>
      <c r="D1743" s="36"/>
    </row>
    <row r="1744" spans="3:4">
      <c r="C1744" s="36"/>
      <c r="D1744" s="36"/>
    </row>
    <row r="1745" spans="3:4">
      <c r="C1745" s="36"/>
      <c r="D1745" s="36"/>
    </row>
    <row r="1746" spans="3:4">
      <c r="C1746" s="36"/>
      <c r="D1746" s="36"/>
    </row>
    <row r="1747" spans="3:4">
      <c r="C1747" s="36"/>
      <c r="D1747" s="36"/>
    </row>
    <row r="1748" spans="3:4">
      <c r="C1748" s="36"/>
      <c r="D1748" s="36"/>
    </row>
    <row r="1749" spans="3:4">
      <c r="C1749" s="36"/>
      <c r="D1749" s="36"/>
    </row>
    <row r="1750" spans="3:4">
      <c r="C1750" s="36"/>
      <c r="D1750" s="36"/>
    </row>
    <row r="1751" spans="3:4">
      <c r="C1751" s="36"/>
      <c r="D1751" s="36"/>
    </row>
    <row r="1752" spans="3:4">
      <c r="C1752" s="36"/>
      <c r="D1752" s="36"/>
    </row>
    <row r="1753" spans="3:4">
      <c r="C1753" s="36"/>
      <c r="D1753" s="36"/>
    </row>
    <row r="1754" spans="3:4">
      <c r="C1754" s="36"/>
      <c r="D1754" s="36"/>
    </row>
    <row r="1755" spans="3:4">
      <c r="C1755" s="36"/>
      <c r="D1755" s="36"/>
    </row>
    <row r="1756" spans="3:4">
      <c r="C1756" s="36"/>
      <c r="D1756" s="36"/>
    </row>
    <row r="1757" spans="3:4">
      <c r="C1757" s="36"/>
      <c r="D1757" s="36"/>
    </row>
    <row r="1758" spans="3:4">
      <c r="C1758" s="36"/>
      <c r="D1758" s="36"/>
    </row>
    <row r="1759" spans="3:4">
      <c r="C1759" s="36"/>
      <c r="D1759" s="36"/>
    </row>
    <row r="1760" spans="3:4">
      <c r="C1760" s="36"/>
      <c r="D1760" s="36"/>
    </row>
    <row r="1761" spans="3:4">
      <c r="C1761" s="36"/>
      <c r="D1761" s="36"/>
    </row>
    <row r="1762" spans="3:4">
      <c r="C1762" s="36"/>
      <c r="D1762" s="36"/>
    </row>
    <row r="1763" spans="3:4">
      <c r="C1763" s="36"/>
      <c r="D1763" s="36"/>
    </row>
    <row r="1764" spans="3:4">
      <c r="C1764" s="36"/>
      <c r="D1764" s="36"/>
    </row>
    <row r="1765" spans="3:4">
      <c r="C1765" s="36"/>
      <c r="D1765" s="36"/>
    </row>
    <row r="1766" spans="3:4">
      <c r="C1766" s="36"/>
      <c r="D1766" s="36"/>
    </row>
    <row r="1767" spans="3:4">
      <c r="C1767" s="36"/>
      <c r="D1767" s="36"/>
    </row>
    <row r="1768" spans="3:4">
      <c r="C1768" s="36"/>
      <c r="D1768" s="36"/>
    </row>
    <row r="1769" spans="3:4">
      <c r="C1769" s="36"/>
      <c r="D1769" s="36"/>
    </row>
    <row r="1770" spans="3:4">
      <c r="C1770" s="36"/>
      <c r="D1770" s="36"/>
    </row>
    <row r="1771" spans="3:4">
      <c r="C1771" s="36"/>
      <c r="D1771" s="36"/>
    </row>
    <row r="1772" spans="3:4">
      <c r="C1772" s="36"/>
      <c r="D1772" s="36"/>
    </row>
    <row r="1773" spans="3:4">
      <c r="C1773" s="36"/>
      <c r="D1773" s="36"/>
    </row>
    <row r="1774" spans="3:4">
      <c r="C1774" s="36"/>
      <c r="D1774" s="36"/>
    </row>
    <row r="1775" spans="3:4">
      <c r="C1775" s="36"/>
      <c r="D1775" s="36"/>
    </row>
    <row r="1776" spans="3:4">
      <c r="C1776" s="36"/>
      <c r="D1776" s="36"/>
    </row>
    <row r="1777" spans="3:4">
      <c r="C1777" s="36"/>
      <c r="D1777" s="36"/>
    </row>
    <row r="1778" spans="3:4">
      <c r="C1778" s="36"/>
      <c r="D1778" s="36"/>
    </row>
    <row r="1779" spans="3:4">
      <c r="C1779" s="36"/>
      <c r="D1779" s="36"/>
    </row>
    <row r="1780" spans="3:4">
      <c r="C1780" s="36"/>
      <c r="D1780" s="36"/>
    </row>
    <row r="1781" spans="3:4">
      <c r="C1781" s="36"/>
      <c r="D1781" s="36"/>
    </row>
    <row r="1782" spans="3:4">
      <c r="C1782" s="36"/>
      <c r="D1782" s="36"/>
    </row>
    <row r="1783" spans="3:4">
      <c r="C1783" s="36"/>
      <c r="D1783" s="36"/>
    </row>
    <row r="1784" spans="3:4">
      <c r="C1784" s="36"/>
      <c r="D1784" s="36"/>
    </row>
    <row r="1785" spans="3:4">
      <c r="C1785" s="36"/>
      <c r="D1785" s="36"/>
    </row>
    <row r="1786" spans="3:4">
      <c r="C1786" s="36"/>
      <c r="D1786" s="36"/>
    </row>
    <row r="1787" spans="3:4">
      <c r="C1787" s="36"/>
      <c r="D1787" s="36"/>
    </row>
    <row r="1788" spans="3:4">
      <c r="C1788" s="36"/>
      <c r="D1788" s="36"/>
    </row>
    <row r="1789" spans="3:4">
      <c r="C1789" s="36"/>
      <c r="D1789" s="36"/>
    </row>
    <row r="1790" spans="3:4">
      <c r="C1790" s="36"/>
      <c r="D1790" s="36"/>
    </row>
    <row r="1791" spans="3:4">
      <c r="C1791" s="36"/>
      <c r="D1791" s="36"/>
    </row>
    <row r="1792" spans="3:4">
      <c r="C1792" s="36"/>
      <c r="D1792" s="36"/>
    </row>
    <row r="1793" spans="3:4">
      <c r="C1793" s="36"/>
      <c r="D1793" s="36"/>
    </row>
    <row r="1794" spans="3:4">
      <c r="C1794" s="36"/>
      <c r="D1794" s="36"/>
    </row>
    <row r="1795" spans="3:4">
      <c r="C1795" s="36"/>
      <c r="D1795" s="36"/>
    </row>
    <row r="1796" spans="3:4">
      <c r="C1796" s="36"/>
      <c r="D1796" s="36"/>
    </row>
    <row r="1797" spans="3:4">
      <c r="C1797" s="36"/>
      <c r="D1797" s="36"/>
    </row>
    <row r="1798" spans="3:4">
      <c r="C1798" s="36"/>
      <c r="D1798" s="36"/>
    </row>
    <row r="1799" spans="3:4">
      <c r="C1799" s="36"/>
      <c r="D1799" s="36"/>
    </row>
    <row r="1800" spans="3:4">
      <c r="C1800" s="36"/>
      <c r="D1800" s="36"/>
    </row>
    <row r="1801" spans="3:4">
      <c r="C1801" s="36"/>
      <c r="D1801" s="36"/>
    </row>
    <row r="1802" spans="3:4">
      <c r="C1802" s="36"/>
      <c r="D1802" s="36"/>
    </row>
    <row r="1803" spans="3:4">
      <c r="C1803" s="36"/>
      <c r="D1803" s="36"/>
    </row>
    <row r="1804" spans="3:4">
      <c r="C1804" s="36"/>
      <c r="D1804" s="36"/>
    </row>
    <row r="1805" spans="3:4">
      <c r="C1805" s="36"/>
      <c r="D1805" s="36"/>
    </row>
    <row r="1806" spans="3:4">
      <c r="C1806" s="36"/>
      <c r="D1806" s="36"/>
    </row>
    <row r="1807" spans="3:4">
      <c r="C1807" s="36"/>
      <c r="D1807" s="36"/>
    </row>
    <row r="1808" spans="3:4">
      <c r="C1808" s="36"/>
      <c r="D1808" s="36"/>
    </row>
    <row r="1809" spans="3:4">
      <c r="C1809" s="36"/>
      <c r="D1809" s="36"/>
    </row>
    <row r="1810" spans="3:4">
      <c r="C1810" s="36"/>
      <c r="D1810" s="36"/>
    </row>
    <row r="1811" spans="3:4">
      <c r="C1811" s="36"/>
      <c r="D1811" s="36"/>
    </row>
    <row r="1812" spans="3:4">
      <c r="C1812" s="36"/>
      <c r="D1812" s="36"/>
    </row>
    <row r="1813" spans="3:4">
      <c r="C1813" s="36"/>
      <c r="D1813" s="36"/>
    </row>
    <row r="1814" spans="3:4">
      <c r="C1814" s="36"/>
      <c r="D1814" s="36"/>
    </row>
    <row r="1815" spans="3:4">
      <c r="C1815" s="36"/>
      <c r="D1815" s="36"/>
    </row>
    <row r="1816" spans="3:4">
      <c r="C1816" s="36"/>
      <c r="D1816" s="36"/>
    </row>
    <row r="1817" spans="3:4">
      <c r="C1817" s="36"/>
      <c r="D1817" s="36"/>
    </row>
    <row r="1818" spans="3:4">
      <c r="C1818" s="36"/>
      <c r="D1818" s="36"/>
    </row>
    <row r="1819" spans="3:4">
      <c r="C1819" s="36"/>
      <c r="D1819" s="36"/>
    </row>
    <row r="1820" spans="3:4">
      <c r="C1820" s="36"/>
      <c r="D1820" s="36"/>
    </row>
    <row r="1821" spans="3:4">
      <c r="C1821" s="36"/>
      <c r="D1821" s="36"/>
    </row>
    <row r="1822" spans="3:4">
      <c r="C1822" s="36"/>
      <c r="D1822" s="36"/>
    </row>
    <row r="1823" spans="3:4">
      <c r="C1823" s="36"/>
      <c r="D1823" s="36"/>
    </row>
    <row r="1824" spans="3:4">
      <c r="C1824" s="36"/>
      <c r="D1824" s="36"/>
    </row>
    <row r="1825" spans="3:4">
      <c r="C1825" s="36"/>
      <c r="D1825" s="36"/>
    </row>
    <row r="1826" spans="3:4">
      <c r="C1826" s="36"/>
      <c r="D1826" s="36"/>
    </row>
    <row r="1827" spans="3:4">
      <c r="C1827" s="36"/>
      <c r="D1827" s="36"/>
    </row>
    <row r="1828" spans="3:4">
      <c r="C1828" s="36"/>
      <c r="D1828" s="36"/>
    </row>
    <row r="1829" spans="3:4">
      <c r="C1829" s="36"/>
      <c r="D1829" s="36"/>
    </row>
    <row r="1830" spans="3:4">
      <c r="C1830" s="36"/>
      <c r="D1830" s="36"/>
    </row>
    <row r="1831" spans="3:4">
      <c r="C1831" s="36"/>
      <c r="D1831" s="36"/>
    </row>
    <row r="1832" spans="3:4">
      <c r="C1832" s="36"/>
      <c r="D1832" s="36"/>
    </row>
    <row r="1833" spans="3:4">
      <c r="C1833" s="36"/>
      <c r="D1833" s="36"/>
    </row>
    <row r="1834" spans="3:4">
      <c r="C1834" s="36"/>
      <c r="D1834" s="36"/>
    </row>
    <row r="1835" spans="3:4">
      <c r="C1835" s="36"/>
      <c r="D1835" s="36"/>
    </row>
    <row r="1836" spans="3:4">
      <c r="C1836" s="36"/>
      <c r="D1836" s="36"/>
    </row>
    <row r="1837" spans="3:4">
      <c r="C1837" s="36"/>
      <c r="D1837" s="36"/>
    </row>
    <row r="1838" spans="3:4">
      <c r="C1838" s="36"/>
      <c r="D1838" s="36"/>
    </row>
    <row r="1839" spans="3:4">
      <c r="C1839" s="36"/>
      <c r="D1839" s="36"/>
    </row>
    <row r="1840" spans="3:4">
      <c r="C1840" s="36"/>
      <c r="D1840" s="36"/>
    </row>
    <row r="1841" spans="3:4">
      <c r="C1841" s="36"/>
      <c r="D1841" s="36"/>
    </row>
    <row r="1842" spans="3:4">
      <c r="C1842" s="36"/>
      <c r="D1842" s="36"/>
    </row>
    <row r="1843" spans="3:4">
      <c r="C1843" s="36"/>
      <c r="D1843" s="36"/>
    </row>
    <row r="1844" spans="3:4">
      <c r="C1844" s="36"/>
      <c r="D1844" s="36"/>
    </row>
    <row r="1845" spans="3:4">
      <c r="C1845" s="36"/>
      <c r="D1845" s="36"/>
    </row>
    <row r="1846" spans="3:4">
      <c r="C1846" s="36"/>
      <c r="D1846" s="36"/>
    </row>
    <row r="1847" spans="3:4">
      <c r="C1847" s="36"/>
      <c r="D1847" s="36"/>
    </row>
    <row r="1848" spans="3:4">
      <c r="C1848" s="36"/>
      <c r="D1848" s="36"/>
    </row>
    <row r="1849" spans="3:4">
      <c r="C1849" s="36"/>
      <c r="D1849" s="36"/>
    </row>
    <row r="1850" spans="3:4">
      <c r="C1850" s="36"/>
      <c r="D1850" s="36"/>
    </row>
    <row r="1851" spans="3:4">
      <c r="C1851" s="36"/>
      <c r="D1851" s="36"/>
    </row>
    <row r="1852" spans="3:4">
      <c r="C1852" s="36"/>
      <c r="D1852" s="36"/>
    </row>
    <row r="1853" spans="3:4">
      <c r="C1853" s="36"/>
      <c r="D1853" s="36"/>
    </row>
    <row r="1854" spans="3:4">
      <c r="C1854" s="36"/>
      <c r="D1854" s="36"/>
    </row>
    <row r="1855" spans="3:4">
      <c r="C1855" s="36"/>
      <c r="D1855" s="36"/>
    </row>
    <row r="1856" spans="3:4">
      <c r="C1856" s="36"/>
      <c r="D1856" s="36"/>
    </row>
    <row r="1857" spans="3:4">
      <c r="C1857" s="36"/>
      <c r="D1857" s="36"/>
    </row>
    <row r="1858" spans="3:4">
      <c r="C1858" s="36"/>
      <c r="D1858" s="36"/>
    </row>
    <row r="1859" spans="3:4">
      <c r="C1859" s="36"/>
      <c r="D1859" s="36"/>
    </row>
    <row r="1860" spans="3:4">
      <c r="C1860" s="36"/>
      <c r="D1860" s="36"/>
    </row>
    <row r="1861" spans="3:4">
      <c r="C1861" s="36"/>
      <c r="D1861" s="36"/>
    </row>
    <row r="1862" spans="3:4">
      <c r="C1862" s="36"/>
      <c r="D1862" s="36"/>
    </row>
    <row r="1863" spans="3:4">
      <c r="C1863" s="36"/>
      <c r="D1863" s="36"/>
    </row>
    <row r="1864" spans="3:4">
      <c r="C1864" s="36"/>
      <c r="D1864" s="36"/>
    </row>
    <row r="1865" spans="3:4">
      <c r="C1865" s="36"/>
      <c r="D1865" s="36"/>
    </row>
    <row r="1866" spans="3:4">
      <c r="C1866" s="36"/>
      <c r="D1866" s="36"/>
    </row>
    <row r="1867" spans="3:4">
      <c r="C1867" s="36"/>
      <c r="D1867" s="36"/>
    </row>
    <row r="1868" spans="3:4">
      <c r="C1868" s="36"/>
      <c r="D1868" s="36"/>
    </row>
    <row r="1869" spans="3:4">
      <c r="C1869" s="36"/>
      <c r="D1869" s="36"/>
    </row>
    <row r="1870" spans="3:4">
      <c r="C1870" s="36"/>
      <c r="D1870" s="36"/>
    </row>
    <row r="1871" spans="3:4">
      <c r="C1871" s="36"/>
      <c r="D1871" s="36"/>
    </row>
    <row r="1872" spans="3:4">
      <c r="C1872" s="36"/>
      <c r="D1872" s="36"/>
    </row>
    <row r="1873" spans="3:4">
      <c r="C1873" s="36"/>
      <c r="D1873" s="36"/>
    </row>
    <row r="1874" spans="3:4">
      <c r="C1874" s="36"/>
      <c r="D1874" s="36"/>
    </row>
    <row r="1875" spans="3:4">
      <c r="C1875" s="36"/>
      <c r="D1875" s="36"/>
    </row>
    <row r="1876" spans="3:4">
      <c r="C1876" s="36"/>
      <c r="D1876" s="36"/>
    </row>
    <row r="1877" spans="3:4">
      <c r="C1877" s="36"/>
      <c r="D1877" s="36"/>
    </row>
    <row r="1878" spans="3:4">
      <c r="C1878" s="36"/>
      <c r="D1878" s="36"/>
    </row>
    <row r="1879" spans="3:4">
      <c r="C1879" s="36"/>
      <c r="D1879" s="36"/>
    </row>
    <row r="1880" spans="3:4">
      <c r="C1880" s="36"/>
      <c r="D1880" s="36"/>
    </row>
    <row r="1881" spans="3:4">
      <c r="C1881" s="36"/>
      <c r="D1881" s="36"/>
    </row>
    <row r="1882" spans="3:4">
      <c r="C1882" s="36"/>
      <c r="D1882" s="36"/>
    </row>
    <row r="1883" spans="3:4">
      <c r="C1883" s="36"/>
      <c r="D1883" s="36"/>
    </row>
    <row r="1884" spans="3:4">
      <c r="C1884" s="36"/>
      <c r="D1884" s="36"/>
    </row>
    <row r="1885" spans="3:4">
      <c r="C1885" s="36"/>
      <c r="D1885" s="36"/>
    </row>
    <row r="1886" spans="3:4">
      <c r="C1886" s="36"/>
      <c r="D1886" s="36"/>
    </row>
    <row r="1887" spans="3:4">
      <c r="C1887" s="36"/>
      <c r="D1887" s="36"/>
    </row>
    <row r="1888" spans="3:4">
      <c r="C1888" s="36"/>
      <c r="D1888" s="36"/>
    </row>
    <row r="1889" spans="3:4">
      <c r="C1889" s="36"/>
      <c r="D1889" s="36"/>
    </row>
    <row r="1890" spans="3:4">
      <c r="C1890" s="36"/>
      <c r="D1890" s="36"/>
    </row>
    <row r="1891" spans="3:4">
      <c r="C1891" s="36"/>
      <c r="D1891" s="36"/>
    </row>
    <row r="1892" spans="3:4">
      <c r="C1892" s="36"/>
      <c r="D1892" s="36"/>
    </row>
    <row r="1893" spans="3:4">
      <c r="C1893" s="36"/>
      <c r="D1893" s="36"/>
    </row>
    <row r="1894" spans="3:4">
      <c r="C1894" s="36"/>
      <c r="D1894" s="36"/>
    </row>
    <row r="1895" spans="3:4">
      <c r="C1895" s="36"/>
      <c r="D1895" s="36"/>
    </row>
    <row r="1896" spans="3:4">
      <c r="C1896" s="36"/>
      <c r="D1896" s="36"/>
    </row>
    <row r="1897" spans="3:4">
      <c r="C1897" s="36"/>
      <c r="D1897" s="36"/>
    </row>
    <row r="1898" spans="3:4">
      <c r="C1898" s="36"/>
      <c r="D1898" s="36"/>
    </row>
    <row r="1899" spans="3:4">
      <c r="C1899" s="36"/>
      <c r="D1899" s="36"/>
    </row>
    <row r="1900" spans="3:4">
      <c r="C1900" s="36"/>
      <c r="D1900" s="36"/>
    </row>
    <row r="1901" spans="3:4">
      <c r="C1901" s="36"/>
      <c r="D1901" s="36"/>
    </row>
    <row r="1902" spans="3:4">
      <c r="C1902" s="36"/>
      <c r="D1902" s="36"/>
    </row>
    <row r="1903" spans="3:4">
      <c r="C1903" s="36"/>
      <c r="D1903" s="36"/>
    </row>
    <row r="1904" spans="3:4">
      <c r="C1904" s="36"/>
      <c r="D1904" s="36"/>
    </row>
    <row r="1905" spans="3:4">
      <c r="C1905" s="36"/>
      <c r="D1905" s="36"/>
    </row>
    <row r="1906" spans="3:4">
      <c r="C1906" s="36"/>
      <c r="D1906" s="36"/>
    </row>
    <row r="1907" spans="3:4">
      <c r="C1907" s="36"/>
      <c r="D1907" s="36"/>
    </row>
    <row r="1908" spans="3:4">
      <c r="C1908" s="36"/>
      <c r="D1908" s="36"/>
    </row>
    <row r="1909" spans="3:4">
      <c r="C1909" s="36"/>
      <c r="D1909" s="36"/>
    </row>
    <row r="1910" spans="3:4">
      <c r="C1910" s="36"/>
      <c r="D1910" s="36"/>
    </row>
    <row r="1911" spans="3:4">
      <c r="C1911" s="36"/>
      <c r="D1911" s="36"/>
    </row>
    <row r="1912" spans="3:4">
      <c r="C1912" s="36"/>
      <c r="D1912" s="36"/>
    </row>
    <row r="1913" spans="3:4">
      <c r="C1913" s="36"/>
      <c r="D1913" s="36"/>
    </row>
    <row r="1914" spans="3:4">
      <c r="C1914" s="36"/>
      <c r="D1914" s="36"/>
    </row>
    <row r="1915" spans="3:4">
      <c r="C1915" s="36"/>
      <c r="D1915" s="36"/>
    </row>
    <row r="1916" spans="3:4">
      <c r="C1916" s="36"/>
      <c r="D1916" s="36"/>
    </row>
    <row r="1917" spans="3:4">
      <c r="C1917" s="36"/>
      <c r="D1917" s="36"/>
    </row>
    <row r="1918" spans="3:4">
      <c r="C1918" s="36"/>
      <c r="D1918" s="36"/>
    </row>
    <row r="1919" spans="3:4">
      <c r="C1919" s="36"/>
      <c r="D1919" s="36"/>
    </row>
    <row r="1920" spans="3:4">
      <c r="C1920" s="36"/>
      <c r="D1920" s="36"/>
    </row>
    <row r="1921" spans="3:4">
      <c r="C1921" s="36"/>
      <c r="D1921" s="36"/>
    </row>
    <row r="1922" spans="3:4">
      <c r="C1922" s="36"/>
      <c r="D1922" s="36"/>
    </row>
    <row r="1923" spans="3:4">
      <c r="C1923" s="36"/>
      <c r="D1923" s="36"/>
    </row>
    <row r="1924" spans="3:4">
      <c r="C1924" s="36"/>
      <c r="D1924" s="36"/>
    </row>
    <row r="1925" spans="3:4">
      <c r="C1925" s="36"/>
      <c r="D1925" s="36"/>
    </row>
    <row r="1926" spans="3:4">
      <c r="C1926" s="36"/>
      <c r="D1926" s="36"/>
    </row>
    <row r="1927" spans="3:4">
      <c r="C1927" s="36"/>
      <c r="D1927" s="36"/>
    </row>
    <row r="1928" spans="3:4">
      <c r="C1928" s="36"/>
      <c r="D1928" s="36"/>
    </row>
    <row r="1929" spans="3:4">
      <c r="C1929" s="36"/>
      <c r="D1929" s="36"/>
    </row>
    <row r="1930" spans="3:4">
      <c r="C1930" s="36"/>
      <c r="D1930" s="36"/>
    </row>
    <row r="1931" spans="3:4">
      <c r="C1931" s="36"/>
      <c r="D1931" s="36"/>
    </row>
    <row r="1932" spans="3:4">
      <c r="C1932" s="36"/>
      <c r="D1932" s="36"/>
    </row>
    <row r="1933" spans="3:4">
      <c r="C1933" s="36"/>
      <c r="D1933" s="36"/>
    </row>
    <row r="1934" spans="3:4">
      <c r="C1934" s="36"/>
      <c r="D1934" s="36"/>
    </row>
    <row r="1935" spans="3:4">
      <c r="C1935" s="36"/>
      <c r="D1935" s="36"/>
    </row>
    <row r="1936" spans="3:4">
      <c r="C1936" s="36"/>
      <c r="D1936" s="36"/>
    </row>
    <row r="1937" spans="3:4">
      <c r="C1937" s="36"/>
      <c r="D1937" s="36"/>
    </row>
    <row r="1938" spans="3:4">
      <c r="C1938" s="36"/>
      <c r="D1938" s="36"/>
    </row>
    <row r="1939" spans="3:4">
      <c r="C1939" s="36"/>
      <c r="D1939" s="36"/>
    </row>
    <row r="1940" spans="3:4">
      <c r="C1940" s="36"/>
      <c r="D1940" s="36"/>
    </row>
    <row r="1941" spans="3:4">
      <c r="C1941" s="36"/>
      <c r="D1941" s="36"/>
    </row>
    <row r="1942" spans="3:4">
      <c r="C1942" s="36"/>
      <c r="D1942" s="36"/>
    </row>
    <row r="1943" spans="3:4">
      <c r="C1943" s="36"/>
      <c r="D1943" s="36"/>
    </row>
    <row r="1944" spans="3:4">
      <c r="C1944" s="36"/>
      <c r="D1944" s="36"/>
    </row>
    <row r="1945" spans="3:4">
      <c r="C1945" s="36"/>
      <c r="D1945" s="36"/>
    </row>
    <row r="1946" spans="3:4">
      <c r="C1946" s="36"/>
      <c r="D1946" s="36"/>
    </row>
    <row r="1947" spans="3:4">
      <c r="C1947" s="36"/>
      <c r="D1947" s="36"/>
    </row>
    <row r="1948" spans="3:4">
      <c r="C1948" s="36"/>
      <c r="D1948" s="36"/>
    </row>
    <row r="1949" spans="3:4">
      <c r="C1949" s="36"/>
      <c r="D1949" s="36"/>
    </row>
    <row r="1950" spans="3:4">
      <c r="C1950" s="36"/>
      <c r="D1950" s="36"/>
    </row>
    <row r="1951" spans="3:4">
      <c r="C1951" s="36"/>
      <c r="D1951" s="36"/>
    </row>
    <row r="1952" spans="3:4">
      <c r="C1952" s="36"/>
      <c r="D1952" s="36"/>
    </row>
    <row r="1953" spans="3:4">
      <c r="C1953" s="36"/>
      <c r="D1953" s="36"/>
    </row>
    <row r="1954" spans="3:4">
      <c r="C1954" s="36"/>
      <c r="D1954" s="36"/>
    </row>
    <row r="1955" spans="3:4">
      <c r="C1955" s="36"/>
      <c r="D1955" s="36"/>
    </row>
    <row r="1956" spans="3:4">
      <c r="C1956" s="36"/>
      <c r="D1956" s="36"/>
    </row>
    <row r="1957" spans="3:4">
      <c r="C1957" s="36"/>
      <c r="D1957" s="36"/>
    </row>
    <row r="1958" spans="3:4">
      <c r="C1958" s="36"/>
      <c r="D1958" s="36"/>
    </row>
    <row r="1959" spans="3:4">
      <c r="C1959" s="36"/>
      <c r="D1959" s="36"/>
    </row>
    <row r="1960" spans="3:4">
      <c r="C1960" s="36"/>
      <c r="D1960" s="36"/>
    </row>
    <row r="1961" spans="3:4">
      <c r="C1961" s="36"/>
      <c r="D1961" s="36"/>
    </row>
    <row r="1962" spans="3:4">
      <c r="C1962" s="36"/>
      <c r="D1962" s="36"/>
    </row>
    <row r="1963" spans="3:4">
      <c r="C1963" s="36"/>
      <c r="D1963" s="36"/>
    </row>
    <row r="1964" spans="3:4">
      <c r="C1964" s="36"/>
      <c r="D1964" s="36"/>
    </row>
    <row r="1965" spans="3:4">
      <c r="C1965" s="36"/>
      <c r="D1965" s="36"/>
    </row>
    <row r="1966" spans="3:4">
      <c r="C1966" s="36"/>
      <c r="D1966" s="36"/>
    </row>
    <row r="1967" spans="3:4">
      <c r="C1967" s="36"/>
      <c r="D1967" s="36"/>
    </row>
    <row r="1968" spans="3:4">
      <c r="C1968" s="36"/>
      <c r="D1968" s="36"/>
    </row>
    <row r="1969" spans="3:4">
      <c r="C1969" s="36"/>
      <c r="D1969" s="36"/>
    </row>
    <row r="1970" spans="3:4">
      <c r="C1970" s="36"/>
      <c r="D1970" s="36"/>
    </row>
    <row r="1971" spans="3:4">
      <c r="C1971" s="36"/>
      <c r="D1971" s="36"/>
    </row>
    <row r="1972" spans="3:4">
      <c r="C1972" s="36"/>
      <c r="D1972" s="36"/>
    </row>
    <row r="1973" spans="3:4">
      <c r="C1973" s="36"/>
      <c r="D1973" s="36"/>
    </row>
    <row r="1974" spans="3:4">
      <c r="C1974" s="36"/>
      <c r="D1974" s="36"/>
    </row>
    <row r="1975" spans="3:4">
      <c r="C1975" s="36"/>
      <c r="D1975" s="36"/>
    </row>
    <row r="1976" spans="3:4">
      <c r="C1976" s="36"/>
      <c r="D1976" s="36"/>
    </row>
    <row r="1977" spans="3:4">
      <c r="C1977" s="36"/>
      <c r="D1977" s="36"/>
    </row>
    <row r="1978" spans="3:4">
      <c r="C1978" s="36"/>
      <c r="D1978" s="36"/>
    </row>
    <row r="1979" spans="3:4">
      <c r="C1979" s="36"/>
      <c r="D1979" s="36"/>
    </row>
    <row r="1980" spans="3:4">
      <c r="C1980" s="36"/>
      <c r="D1980" s="36"/>
    </row>
    <row r="1981" spans="3:4">
      <c r="C1981" s="36"/>
      <c r="D1981" s="36"/>
    </row>
    <row r="1982" spans="3:4">
      <c r="C1982" s="36"/>
      <c r="D1982" s="36"/>
    </row>
    <row r="1983" spans="3:4">
      <c r="C1983" s="36"/>
      <c r="D1983" s="36"/>
    </row>
    <row r="1984" spans="3:4">
      <c r="C1984" s="36"/>
      <c r="D1984" s="36"/>
    </row>
    <row r="1985" spans="3:4">
      <c r="C1985" s="36"/>
      <c r="D1985" s="36"/>
    </row>
    <row r="1986" spans="3:4">
      <c r="C1986" s="36"/>
      <c r="D1986" s="36"/>
    </row>
    <row r="1987" spans="3:4">
      <c r="C1987" s="36"/>
      <c r="D1987" s="36"/>
    </row>
    <row r="1988" spans="3:4">
      <c r="C1988" s="36"/>
      <c r="D1988" s="36"/>
    </row>
    <row r="1989" spans="3:4">
      <c r="C1989" s="36"/>
      <c r="D1989" s="36"/>
    </row>
    <row r="1990" spans="3:4">
      <c r="C1990" s="36"/>
      <c r="D1990" s="36"/>
    </row>
    <row r="1991" spans="3:4">
      <c r="C1991" s="36"/>
      <c r="D1991" s="36"/>
    </row>
    <row r="1992" spans="3:4">
      <c r="C1992" s="36"/>
      <c r="D1992" s="36"/>
    </row>
    <row r="1993" spans="3:4">
      <c r="C1993" s="36"/>
      <c r="D1993" s="36"/>
    </row>
    <row r="1994" spans="3:4">
      <c r="C1994" s="36"/>
      <c r="D1994" s="36"/>
    </row>
    <row r="1995" spans="3:4">
      <c r="C1995" s="36"/>
      <c r="D1995" s="36"/>
    </row>
    <row r="1996" spans="3:4">
      <c r="C1996" s="36"/>
      <c r="D1996" s="36"/>
    </row>
    <row r="1997" spans="3:4">
      <c r="C1997" s="36"/>
      <c r="D1997" s="36"/>
    </row>
    <row r="1998" spans="3:4">
      <c r="C1998" s="36"/>
      <c r="D1998" s="36"/>
    </row>
    <row r="1999" spans="3:4">
      <c r="C1999" s="36"/>
      <c r="D1999" s="36"/>
    </row>
    <row r="2000" spans="3:4">
      <c r="C2000" s="36"/>
      <c r="D2000" s="36"/>
    </row>
    <row r="2001" spans="3:4">
      <c r="C2001" s="36"/>
      <c r="D2001" s="36"/>
    </row>
    <row r="2002" spans="3:4">
      <c r="C2002" s="36"/>
      <c r="D2002" s="36"/>
    </row>
    <row r="2003" spans="3:4">
      <c r="C2003" s="36"/>
      <c r="D2003" s="36"/>
    </row>
    <row r="2004" spans="3:4">
      <c r="C2004" s="36"/>
      <c r="D2004" s="36"/>
    </row>
    <row r="2005" spans="3:4">
      <c r="C2005" s="36"/>
      <c r="D2005" s="36"/>
    </row>
    <row r="2006" spans="3:4">
      <c r="C2006" s="36"/>
      <c r="D2006" s="36"/>
    </row>
    <row r="2007" spans="3:4">
      <c r="C2007" s="36"/>
      <c r="D2007" s="36"/>
    </row>
    <row r="2008" spans="3:4">
      <c r="C2008" s="36"/>
      <c r="D2008" s="36"/>
    </row>
    <row r="2009" spans="3:4">
      <c r="C2009" s="36"/>
      <c r="D2009" s="36"/>
    </row>
    <row r="2010" spans="3:4">
      <c r="C2010" s="36"/>
      <c r="D2010" s="36"/>
    </row>
    <row r="2011" spans="3:4">
      <c r="C2011" s="36"/>
      <c r="D2011" s="36"/>
    </row>
    <row r="2012" spans="3:4">
      <c r="C2012" s="36"/>
      <c r="D2012" s="36"/>
    </row>
    <row r="2013" spans="3:4">
      <c r="C2013" s="36"/>
      <c r="D2013" s="36"/>
    </row>
    <row r="2014" spans="3:4">
      <c r="C2014" s="36"/>
      <c r="D2014" s="36"/>
    </row>
    <row r="2015" spans="3:4">
      <c r="C2015" s="36"/>
      <c r="D2015" s="36"/>
    </row>
    <row r="2016" spans="3:4">
      <c r="C2016" s="36"/>
      <c r="D2016" s="36"/>
    </row>
    <row r="2017" spans="3:4">
      <c r="C2017" s="36"/>
      <c r="D2017" s="36"/>
    </row>
    <row r="2018" spans="3:4">
      <c r="C2018" s="36"/>
      <c r="D2018" s="36"/>
    </row>
    <row r="2019" spans="3:4">
      <c r="C2019" s="36"/>
      <c r="D2019" s="36"/>
    </row>
    <row r="2020" spans="3:4">
      <c r="C2020" s="36"/>
      <c r="D2020" s="36"/>
    </row>
    <row r="2021" spans="3:4">
      <c r="C2021" s="36"/>
      <c r="D2021" s="36"/>
    </row>
    <row r="2022" spans="3:4">
      <c r="C2022" s="36"/>
      <c r="D2022" s="36"/>
    </row>
    <row r="2023" spans="3:4">
      <c r="C2023" s="36"/>
      <c r="D2023" s="36"/>
    </row>
    <row r="2024" spans="3:4">
      <c r="C2024" s="36"/>
      <c r="D2024" s="36"/>
    </row>
    <row r="2025" spans="3:4">
      <c r="C2025" s="36"/>
      <c r="D2025" s="36"/>
    </row>
    <row r="2026" spans="3:4">
      <c r="C2026" s="36"/>
      <c r="D2026" s="36"/>
    </row>
    <row r="2027" spans="3:4">
      <c r="C2027" s="36"/>
      <c r="D2027" s="36"/>
    </row>
    <row r="2028" spans="3:4">
      <c r="C2028" s="36"/>
      <c r="D2028" s="36"/>
    </row>
    <row r="2029" spans="3:4">
      <c r="C2029" s="36"/>
      <c r="D2029" s="36"/>
    </row>
    <row r="2030" spans="3:4">
      <c r="C2030" s="36"/>
      <c r="D2030" s="36"/>
    </row>
    <row r="2031" spans="3:4">
      <c r="C2031" s="36"/>
      <c r="D2031" s="36"/>
    </row>
    <row r="2032" spans="3:4">
      <c r="C2032" s="36"/>
      <c r="D2032" s="36"/>
    </row>
    <row r="2033" spans="3:4">
      <c r="C2033" s="36"/>
      <c r="D2033" s="36"/>
    </row>
    <row r="2034" spans="3:4">
      <c r="C2034" s="36"/>
      <c r="D2034" s="36"/>
    </row>
    <row r="2035" spans="3:4">
      <c r="C2035" s="36"/>
      <c r="D2035" s="36"/>
    </row>
    <row r="2036" spans="3:4">
      <c r="C2036" s="36"/>
      <c r="D2036" s="36"/>
    </row>
    <row r="2037" spans="3:4">
      <c r="C2037" s="36"/>
      <c r="D2037" s="36"/>
    </row>
    <row r="2038" spans="3:4">
      <c r="C2038" s="36"/>
      <c r="D2038" s="36"/>
    </row>
    <row r="2039" spans="3:4">
      <c r="C2039" s="36"/>
      <c r="D2039" s="36"/>
    </row>
    <row r="2040" spans="3:4">
      <c r="C2040" s="36"/>
      <c r="D2040" s="36"/>
    </row>
    <row r="2041" spans="3:4">
      <c r="C2041" s="36"/>
      <c r="D2041" s="36"/>
    </row>
    <row r="2042" spans="3:4">
      <c r="C2042" s="36"/>
      <c r="D2042" s="36"/>
    </row>
    <row r="2043" spans="3:4">
      <c r="C2043" s="36"/>
      <c r="D2043" s="36"/>
    </row>
    <row r="2044" spans="3:4">
      <c r="C2044" s="36"/>
      <c r="D2044" s="36"/>
    </row>
    <row r="2045" spans="3:4">
      <c r="C2045" s="36"/>
      <c r="D2045" s="36"/>
    </row>
    <row r="2046" spans="3:4">
      <c r="C2046" s="36"/>
      <c r="D2046" s="36"/>
    </row>
    <row r="2047" spans="3:4">
      <c r="C2047" s="36"/>
      <c r="D2047" s="36"/>
    </row>
    <row r="2048" spans="3:4">
      <c r="C2048" s="36"/>
      <c r="D2048" s="36"/>
    </row>
    <row r="2049" spans="3:4">
      <c r="C2049" s="36"/>
      <c r="D2049" s="36"/>
    </row>
    <row r="2050" spans="3:4">
      <c r="C2050" s="36"/>
      <c r="D2050" s="36"/>
    </row>
    <row r="2051" spans="3:4">
      <c r="C2051" s="36"/>
      <c r="D2051" s="36"/>
    </row>
    <row r="2052" spans="3:4">
      <c r="C2052" s="36"/>
      <c r="D2052" s="36"/>
    </row>
    <row r="2053" spans="3:4">
      <c r="C2053" s="36"/>
      <c r="D2053" s="36"/>
    </row>
    <row r="2054" spans="3:4">
      <c r="C2054" s="36"/>
      <c r="D2054" s="36"/>
    </row>
    <row r="2055" spans="3:4">
      <c r="C2055" s="36"/>
      <c r="D2055" s="36"/>
    </row>
    <row r="2056" spans="3:4">
      <c r="C2056" s="36"/>
      <c r="D2056" s="36"/>
    </row>
    <row r="2057" spans="3:4">
      <c r="C2057" s="36"/>
      <c r="D2057" s="36"/>
    </row>
    <row r="2058" spans="3:4">
      <c r="C2058" s="36"/>
      <c r="D2058" s="36"/>
    </row>
    <row r="2059" spans="3:4">
      <c r="C2059" s="36"/>
      <c r="D2059" s="36"/>
    </row>
    <row r="2060" spans="3:4">
      <c r="C2060" s="36"/>
      <c r="D2060" s="36"/>
    </row>
    <row r="2061" spans="3:4">
      <c r="C2061" s="36"/>
      <c r="D2061" s="36"/>
    </row>
    <row r="2062" spans="3:4">
      <c r="C2062" s="36"/>
      <c r="D2062" s="36"/>
    </row>
    <row r="2063" spans="3:4">
      <c r="C2063" s="36"/>
      <c r="D2063" s="36"/>
    </row>
    <row r="2064" spans="3:4">
      <c r="C2064" s="36"/>
      <c r="D2064" s="36"/>
    </row>
    <row r="2065" spans="3:4">
      <c r="C2065" s="36"/>
      <c r="D2065" s="36"/>
    </row>
    <row r="2066" spans="3:4">
      <c r="C2066" s="36"/>
      <c r="D2066" s="36"/>
    </row>
    <row r="2067" spans="3:4">
      <c r="C2067" s="36"/>
      <c r="D2067" s="36"/>
    </row>
    <row r="2068" spans="3:4">
      <c r="C2068" s="36"/>
      <c r="D2068" s="36"/>
    </row>
    <row r="2069" spans="3:4">
      <c r="C2069" s="36"/>
      <c r="D2069" s="36"/>
    </row>
    <row r="2070" spans="3:4">
      <c r="C2070" s="36"/>
      <c r="D2070" s="36"/>
    </row>
    <row r="2071" spans="3:4">
      <c r="C2071" s="36"/>
      <c r="D2071" s="36"/>
    </row>
    <row r="2072" spans="3:4">
      <c r="C2072" s="36"/>
      <c r="D2072" s="36"/>
    </row>
    <row r="2073" spans="3:4">
      <c r="C2073" s="36"/>
      <c r="D2073" s="36"/>
    </row>
    <row r="2074" spans="3:4">
      <c r="C2074" s="36"/>
      <c r="D2074" s="36"/>
    </row>
    <row r="2075" spans="3:4">
      <c r="C2075" s="36"/>
      <c r="D2075" s="36"/>
    </row>
    <row r="2076" spans="3:4">
      <c r="C2076" s="36"/>
      <c r="D2076" s="36"/>
    </row>
    <row r="2077" spans="3:4">
      <c r="C2077" s="36"/>
      <c r="D2077" s="36"/>
    </row>
    <row r="2078" spans="3:4">
      <c r="C2078" s="36"/>
      <c r="D2078" s="36"/>
    </row>
    <row r="2079" spans="3:4">
      <c r="C2079" s="36"/>
      <c r="D2079" s="36"/>
    </row>
    <row r="2080" spans="3:4">
      <c r="C2080" s="36"/>
      <c r="D2080" s="36"/>
    </row>
    <row r="2081" spans="3:4">
      <c r="C2081" s="36"/>
      <c r="D2081" s="36"/>
    </row>
    <row r="2082" spans="3:4">
      <c r="C2082" s="36"/>
      <c r="D2082" s="36"/>
    </row>
    <row r="2083" spans="3:4">
      <c r="C2083" s="36"/>
      <c r="D2083" s="36"/>
    </row>
    <row r="2084" spans="3:4">
      <c r="C2084" s="36"/>
      <c r="D2084" s="36"/>
    </row>
    <row r="2085" spans="3:4">
      <c r="C2085" s="36"/>
      <c r="D2085" s="36"/>
    </row>
    <row r="2086" spans="3:4">
      <c r="C2086" s="36"/>
      <c r="D2086" s="36"/>
    </row>
    <row r="2087" spans="3:4">
      <c r="C2087" s="36"/>
      <c r="D2087" s="36"/>
    </row>
    <row r="2088" spans="3:4">
      <c r="C2088" s="36"/>
      <c r="D2088" s="36"/>
    </row>
    <row r="2089" spans="3:4">
      <c r="C2089" s="36"/>
      <c r="D2089" s="36"/>
    </row>
    <row r="2090" spans="3:4">
      <c r="C2090" s="36"/>
      <c r="D2090" s="36"/>
    </row>
    <row r="2091" spans="3:4">
      <c r="C2091" s="36"/>
      <c r="D2091" s="36"/>
    </row>
    <row r="2092" spans="3:4">
      <c r="C2092" s="36"/>
      <c r="D2092" s="36"/>
    </row>
    <row r="2093" spans="3:4">
      <c r="C2093" s="36"/>
      <c r="D2093" s="36"/>
    </row>
    <row r="2094" spans="3:4">
      <c r="C2094" s="36"/>
      <c r="D2094" s="36"/>
    </row>
    <row r="2095" spans="3:4">
      <c r="C2095" s="36"/>
      <c r="D2095" s="36"/>
    </row>
    <row r="2096" spans="3:4">
      <c r="C2096" s="36"/>
      <c r="D2096" s="36"/>
    </row>
    <row r="2097" spans="3:4">
      <c r="C2097" s="36"/>
      <c r="D2097" s="36"/>
    </row>
    <row r="2098" spans="3:4">
      <c r="C2098" s="36"/>
      <c r="D2098" s="36"/>
    </row>
    <row r="2099" spans="3:4">
      <c r="C2099" s="36"/>
      <c r="D2099" s="36"/>
    </row>
    <row r="2100" spans="3:4">
      <c r="C2100" s="36"/>
      <c r="D2100" s="36"/>
    </row>
    <row r="2101" spans="3:4">
      <c r="C2101" s="36"/>
      <c r="D2101" s="36"/>
    </row>
    <row r="2102" spans="3:4">
      <c r="C2102" s="36"/>
      <c r="D2102" s="36"/>
    </row>
    <row r="2103" spans="3:4">
      <c r="C2103" s="36"/>
      <c r="D2103" s="36"/>
    </row>
    <row r="2104" spans="3:4">
      <c r="C2104" s="36"/>
      <c r="D2104" s="36"/>
    </row>
    <row r="2105" spans="3:4">
      <c r="C2105" s="36"/>
      <c r="D2105" s="36"/>
    </row>
    <row r="2106" spans="3:4">
      <c r="C2106" s="36"/>
      <c r="D2106" s="36"/>
    </row>
    <row r="2107" spans="3:4">
      <c r="C2107" s="36"/>
      <c r="D2107" s="36"/>
    </row>
    <row r="2108" spans="3:4">
      <c r="C2108" s="36"/>
      <c r="D2108" s="36"/>
    </row>
    <row r="2109" spans="3:4">
      <c r="C2109" s="36"/>
      <c r="D2109" s="36"/>
    </row>
    <row r="2110" spans="3:4">
      <c r="C2110" s="36"/>
      <c r="D2110" s="36"/>
    </row>
    <row r="2111" spans="3:4">
      <c r="C2111" s="36"/>
      <c r="D2111" s="36"/>
    </row>
    <row r="2112" spans="3:4">
      <c r="C2112" s="36"/>
      <c r="D2112" s="36"/>
    </row>
    <row r="2113" spans="3:4">
      <c r="C2113" s="36"/>
      <c r="D2113" s="36"/>
    </row>
    <row r="2114" spans="3:4">
      <c r="C2114" s="36"/>
      <c r="D2114" s="36"/>
    </row>
    <row r="2115" spans="3:4">
      <c r="C2115" s="36"/>
      <c r="D2115" s="36"/>
    </row>
    <row r="2116" spans="3:4">
      <c r="C2116" s="36"/>
      <c r="D2116" s="36"/>
    </row>
    <row r="2117" spans="3:4">
      <c r="C2117" s="36"/>
      <c r="D2117" s="36"/>
    </row>
    <row r="2118" spans="3:4">
      <c r="C2118" s="36"/>
      <c r="D2118" s="36"/>
    </row>
    <row r="2119" spans="3:4">
      <c r="C2119" s="36"/>
      <c r="D2119" s="36"/>
    </row>
    <row r="2120" spans="3:4">
      <c r="C2120" s="36"/>
      <c r="D2120" s="36"/>
    </row>
    <row r="2121" spans="3:4">
      <c r="C2121" s="36"/>
      <c r="D2121" s="36"/>
    </row>
    <row r="2122" spans="3:4">
      <c r="C2122" s="36"/>
      <c r="D2122" s="36"/>
    </row>
    <row r="2123" spans="3:4">
      <c r="C2123" s="36"/>
      <c r="D2123" s="36"/>
    </row>
    <row r="2124" spans="3:4">
      <c r="C2124" s="36"/>
      <c r="D2124" s="36"/>
    </row>
    <row r="2125" spans="3:4">
      <c r="C2125" s="36"/>
      <c r="D2125" s="36"/>
    </row>
    <row r="2126" spans="3:4">
      <c r="C2126" s="36"/>
      <c r="D2126" s="36"/>
    </row>
    <row r="2127" spans="3:4">
      <c r="C2127" s="36"/>
      <c r="D2127" s="36"/>
    </row>
    <row r="2128" spans="3:4">
      <c r="C2128" s="36"/>
      <c r="D2128" s="36"/>
    </row>
    <row r="2129" spans="3:4">
      <c r="C2129" s="36"/>
      <c r="D2129" s="36"/>
    </row>
    <row r="2130" spans="3:4">
      <c r="C2130" s="36"/>
      <c r="D2130" s="36"/>
    </row>
    <row r="2131" spans="3:4">
      <c r="C2131" s="36"/>
      <c r="D2131" s="36"/>
    </row>
    <row r="2132" spans="3:4">
      <c r="C2132" s="36"/>
      <c r="D2132" s="36"/>
    </row>
    <row r="2133" spans="3:4">
      <c r="C2133" s="36"/>
      <c r="D2133" s="36"/>
    </row>
    <row r="2134" spans="3:4">
      <c r="C2134" s="36"/>
      <c r="D2134" s="36"/>
    </row>
    <row r="2135" spans="3:4">
      <c r="C2135" s="36"/>
      <c r="D2135" s="36"/>
    </row>
    <row r="2136" spans="3:4">
      <c r="C2136" s="36"/>
      <c r="D2136" s="36"/>
    </row>
    <row r="2137" spans="3:4">
      <c r="C2137" s="36"/>
      <c r="D2137" s="36"/>
    </row>
    <row r="2138" spans="3:4">
      <c r="C2138" s="36"/>
      <c r="D2138" s="36"/>
    </row>
    <row r="2139" spans="3:4">
      <c r="C2139" s="36"/>
      <c r="D2139" s="36"/>
    </row>
    <row r="2140" spans="3:4">
      <c r="C2140" s="36"/>
      <c r="D2140" s="36"/>
    </row>
    <row r="2141" spans="3:4">
      <c r="C2141" s="36"/>
      <c r="D2141" s="36"/>
    </row>
    <row r="2142" spans="3:4">
      <c r="C2142" s="36"/>
      <c r="D2142" s="36"/>
    </row>
    <row r="2143" spans="3:4">
      <c r="C2143" s="36"/>
      <c r="D2143" s="36"/>
    </row>
    <row r="2144" spans="3:4">
      <c r="C2144" s="36"/>
      <c r="D2144" s="36"/>
    </row>
    <row r="2145" spans="3:4">
      <c r="C2145" s="36"/>
      <c r="D2145" s="36"/>
    </row>
    <row r="2146" spans="3:4">
      <c r="C2146" s="36"/>
      <c r="D2146" s="36"/>
    </row>
    <row r="2147" spans="3:4">
      <c r="C2147" s="36"/>
      <c r="D2147" s="36"/>
    </row>
    <row r="2148" spans="3:4">
      <c r="C2148" s="36"/>
      <c r="D2148" s="36"/>
    </row>
    <row r="2149" spans="3:4">
      <c r="C2149" s="36"/>
      <c r="D2149" s="36"/>
    </row>
    <row r="2150" spans="3:4">
      <c r="C2150" s="36"/>
      <c r="D2150" s="36"/>
    </row>
    <row r="2151" spans="3:4">
      <c r="C2151" s="36"/>
      <c r="D2151" s="36"/>
    </row>
    <row r="2152" spans="3:4">
      <c r="C2152" s="36"/>
      <c r="D2152" s="36"/>
    </row>
    <row r="2153" spans="3:4">
      <c r="C2153" s="36"/>
      <c r="D2153" s="36"/>
    </row>
    <row r="2154" spans="3:4">
      <c r="C2154" s="36"/>
      <c r="D2154" s="36"/>
    </row>
    <row r="2155" spans="3:4">
      <c r="C2155" s="36"/>
      <c r="D2155" s="36"/>
    </row>
    <row r="2156" spans="3:4">
      <c r="C2156" s="36"/>
      <c r="D2156" s="36"/>
    </row>
    <row r="2157" spans="3:4">
      <c r="C2157" s="36"/>
      <c r="D2157" s="36"/>
    </row>
    <row r="2158" spans="3:4">
      <c r="C2158" s="36"/>
      <c r="D2158" s="36"/>
    </row>
    <row r="2159" spans="3:4">
      <c r="C2159" s="36"/>
      <c r="D2159" s="36"/>
    </row>
    <row r="2160" spans="3:4">
      <c r="C2160" s="36"/>
      <c r="D2160" s="36"/>
    </row>
    <row r="2161" spans="3:4">
      <c r="C2161" s="36"/>
      <c r="D2161" s="36"/>
    </row>
    <row r="2162" spans="3:4">
      <c r="C2162" s="36"/>
      <c r="D2162" s="36"/>
    </row>
    <row r="2163" spans="3:4">
      <c r="C2163" s="36"/>
      <c r="D2163" s="36"/>
    </row>
    <row r="2164" spans="3:4">
      <c r="C2164" s="36"/>
      <c r="D2164" s="36"/>
    </row>
    <row r="2165" spans="3:4">
      <c r="C2165" s="36"/>
      <c r="D2165" s="36"/>
    </row>
    <row r="2166" spans="3:4">
      <c r="C2166" s="36"/>
      <c r="D2166" s="36"/>
    </row>
    <row r="2167" spans="3:4">
      <c r="C2167" s="36"/>
      <c r="D2167" s="36"/>
    </row>
    <row r="2168" spans="3:4">
      <c r="C2168" s="36"/>
      <c r="D2168" s="36"/>
    </row>
    <row r="2169" spans="3:4">
      <c r="C2169" s="36"/>
      <c r="D2169" s="36"/>
    </row>
    <row r="2170" spans="3:4">
      <c r="C2170" s="36"/>
      <c r="D2170" s="36"/>
    </row>
    <row r="2171" spans="3:4">
      <c r="C2171" s="36"/>
      <c r="D2171" s="36"/>
    </row>
    <row r="2172" spans="3:4">
      <c r="C2172" s="36"/>
      <c r="D2172" s="36"/>
    </row>
    <row r="2173" spans="3:4">
      <c r="C2173" s="36"/>
      <c r="D2173" s="36"/>
    </row>
    <row r="2174" spans="3:4">
      <c r="C2174" s="36"/>
      <c r="D2174" s="36"/>
    </row>
    <row r="2175" spans="3:4">
      <c r="C2175" s="36"/>
      <c r="D2175" s="36"/>
    </row>
    <row r="2176" spans="3:4">
      <c r="C2176" s="36"/>
      <c r="D2176" s="36"/>
    </row>
    <row r="2177" spans="3:4">
      <c r="C2177" s="36"/>
      <c r="D2177" s="36"/>
    </row>
    <row r="2178" spans="3:4">
      <c r="C2178" s="36"/>
      <c r="D2178" s="36"/>
    </row>
    <row r="2179" spans="3:4">
      <c r="C2179" s="36"/>
      <c r="D2179" s="36"/>
    </row>
    <row r="2180" spans="3:4">
      <c r="C2180" s="36"/>
      <c r="D2180" s="36"/>
    </row>
    <row r="2181" spans="3:4">
      <c r="C2181" s="36"/>
      <c r="D2181" s="36"/>
    </row>
    <row r="2182" spans="3:4">
      <c r="C2182" s="36"/>
      <c r="D2182" s="36"/>
    </row>
    <row r="2183" spans="3:4">
      <c r="C2183" s="36"/>
      <c r="D2183" s="36"/>
    </row>
    <row r="2184" spans="3:4">
      <c r="C2184" s="36"/>
      <c r="D2184" s="36"/>
    </row>
    <row r="2185" spans="3:4">
      <c r="C2185" s="36"/>
      <c r="D2185" s="36"/>
    </row>
    <row r="2186" spans="3:4">
      <c r="C2186" s="36"/>
      <c r="D2186" s="36"/>
    </row>
    <row r="2187" spans="3:4">
      <c r="C2187" s="36"/>
      <c r="D2187" s="36"/>
    </row>
    <row r="2188" spans="3:4">
      <c r="C2188" s="36"/>
      <c r="D2188" s="36"/>
    </row>
    <row r="2189" spans="3:4">
      <c r="C2189" s="36"/>
      <c r="D2189" s="36"/>
    </row>
    <row r="2190" spans="3:4">
      <c r="C2190" s="36"/>
      <c r="D2190" s="36"/>
    </row>
    <row r="2191" spans="3:4">
      <c r="C2191" s="36"/>
      <c r="D2191" s="36"/>
    </row>
    <row r="2192" spans="3:4">
      <c r="C2192" s="36"/>
      <c r="D2192" s="36"/>
    </row>
    <row r="2193" spans="3:4">
      <c r="C2193" s="36"/>
      <c r="D2193" s="36"/>
    </row>
    <row r="2194" spans="3:4">
      <c r="C2194" s="36"/>
      <c r="D2194" s="36"/>
    </row>
    <row r="2195" spans="3:4">
      <c r="C2195" s="36"/>
      <c r="D2195" s="36"/>
    </row>
    <row r="2196" spans="3:4">
      <c r="C2196" s="36"/>
      <c r="D2196" s="36"/>
    </row>
    <row r="2197" spans="3:4">
      <c r="C2197" s="36"/>
      <c r="D2197" s="36"/>
    </row>
    <row r="2198" spans="3:4">
      <c r="C2198" s="36"/>
      <c r="D2198" s="36"/>
    </row>
    <row r="2199" spans="3:4">
      <c r="C2199" s="36"/>
      <c r="D2199" s="36"/>
    </row>
    <row r="2200" spans="3:4">
      <c r="C2200" s="36"/>
      <c r="D2200" s="36"/>
    </row>
    <row r="2201" spans="3:4">
      <c r="C2201" s="36"/>
      <c r="D2201" s="36"/>
    </row>
    <row r="2202" spans="3:4">
      <c r="C2202" s="36"/>
      <c r="D2202" s="36"/>
    </row>
    <row r="2203" spans="3:4">
      <c r="C2203" s="36"/>
      <c r="D2203" s="36"/>
    </row>
    <row r="2204" spans="3:4">
      <c r="C2204" s="36"/>
      <c r="D2204" s="36"/>
    </row>
    <row r="2205" spans="3:4">
      <c r="C2205" s="36"/>
      <c r="D2205" s="36"/>
    </row>
    <row r="2206" spans="3:4">
      <c r="C2206" s="36"/>
      <c r="D2206" s="36"/>
    </row>
    <row r="2207" spans="3:4">
      <c r="C2207" s="36"/>
      <c r="D2207" s="36"/>
    </row>
    <row r="2208" spans="3:4">
      <c r="C2208" s="36"/>
      <c r="D2208" s="36"/>
    </row>
    <row r="2209" spans="3:4">
      <c r="C2209" s="36"/>
      <c r="D2209" s="36"/>
    </row>
    <row r="2210" spans="3:4">
      <c r="C2210" s="36"/>
      <c r="D2210" s="36"/>
    </row>
    <row r="2211" spans="3:4">
      <c r="C2211" s="36"/>
      <c r="D2211" s="36"/>
    </row>
    <row r="2212" spans="3:4">
      <c r="C2212" s="36"/>
      <c r="D2212" s="36"/>
    </row>
    <row r="2213" spans="3:4">
      <c r="C2213" s="36"/>
      <c r="D2213" s="36"/>
    </row>
    <row r="2214" spans="3:4">
      <c r="C2214" s="36"/>
      <c r="D2214" s="36"/>
    </row>
    <row r="2215" spans="3:4">
      <c r="C2215" s="36"/>
      <c r="D2215" s="36"/>
    </row>
    <row r="2216" spans="3:4">
      <c r="C2216" s="36"/>
      <c r="D2216" s="36"/>
    </row>
    <row r="2217" spans="3:4">
      <c r="C2217" s="36"/>
      <c r="D2217" s="36"/>
    </row>
    <row r="2218" spans="3:4">
      <c r="C2218" s="36"/>
      <c r="D2218" s="36"/>
    </row>
    <row r="2219" spans="3:4">
      <c r="C2219" s="36"/>
      <c r="D2219" s="36"/>
    </row>
    <row r="2220" spans="3:4">
      <c r="C2220" s="36"/>
      <c r="D2220" s="36"/>
    </row>
    <row r="2221" spans="3:4">
      <c r="C2221" s="36"/>
      <c r="D2221" s="36"/>
    </row>
    <row r="2222" spans="3:4">
      <c r="C2222" s="36"/>
      <c r="D2222" s="36"/>
    </row>
    <row r="2223" spans="3:4">
      <c r="C2223" s="36"/>
      <c r="D2223" s="36"/>
    </row>
    <row r="2224" spans="3:4">
      <c r="C2224" s="36"/>
      <c r="D2224" s="36"/>
    </row>
    <row r="2225" spans="3:4">
      <c r="C2225" s="36"/>
      <c r="D2225" s="36"/>
    </row>
    <row r="2226" spans="3:4">
      <c r="C2226" s="36"/>
      <c r="D2226" s="36"/>
    </row>
    <row r="2227" spans="3:4">
      <c r="C2227" s="36"/>
      <c r="D2227" s="36"/>
    </row>
    <row r="2228" spans="3:4">
      <c r="C2228" s="36"/>
      <c r="D2228" s="36"/>
    </row>
    <row r="2229" spans="3:4">
      <c r="C2229" s="36"/>
      <c r="D2229" s="36"/>
    </row>
    <row r="2230" spans="3:4">
      <c r="C2230" s="36"/>
      <c r="D2230" s="36"/>
    </row>
    <row r="2231" spans="3:4">
      <c r="C2231" s="36"/>
      <c r="D2231" s="36"/>
    </row>
    <row r="2232" spans="3:4">
      <c r="C2232" s="36"/>
      <c r="D2232" s="36"/>
    </row>
    <row r="2233" spans="3:4">
      <c r="C2233" s="36"/>
      <c r="D2233" s="36"/>
    </row>
    <row r="2234" spans="3:4">
      <c r="C2234" s="36"/>
      <c r="D2234" s="36"/>
    </row>
    <row r="2235" spans="3:4">
      <c r="C2235" s="36"/>
      <c r="D2235" s="36"/>
    </row>
    <row r="2236" spans="3:4">
      <c r="C2236" s="36"/>
      <c r="D2236" s="36"/>
    </row>
    <row r="2237" spans="3:4">
      <c r="C2237" s="36"/>
      <c r="D2237" s="36"/>
    </row>
    <row r="2238" spans="3:4">
      <c r="C2238" s="36"/>
      <c r="D2238" s="36"/>
    </row>
    <row r="2239" spans="3:4">
      <c r="C2239" s="36"/>
      <c r="D2239" s="36"/>
    </row>
    <row r="2240" spans="3:4">
      <c r="C2240" s="36"/>
      <c r="D2240" s="36"/>
    </row>
    <row r="2241" spans="3:4">
      <c r="C2241" s="36"/>
      <c r="D2241" s="36"/>
    </row>
    <row r="2242" spans="3:4">
      <c r="C2242" s="36"/>
      <c r="D2242" s="36"/>
    </row>
    <row r="2243" spans="3:4">
      <c r="C2243" s="36"/>
      <c r="D2243" s="36"/>
    </row>
    <row r="2244" spans="3:4">
      <c r="C2244" s="36"/>
      <c r="D2244" s="36"/>
    </row>
    <row r="2245" spans="3:4">
      <c r="C2245" s="36"/>
      <c r="D2245" s="36"/>
    </row>
    <row r="2246" spans="3:4">
      <c r="C2246" s="36"/>
      <c r="D2246" s="36"/>
    </row>
    <row r="2247" spans="3:4">
      <c r="C2247" s="36"/>
      <c r="D2247" s="36"/>
    </row>
    <row r="2248" spans="3:4">
      <c r="C2248" s="36"/>
      <c r="D2248" s="36"/>
    </row>
    <row r="2249" spans="3:4">
      <c r="C2249" s="36"/>
      <c r="D2249" s="36"/>
    </row>
    <row r="2250" spans="3:4">
      <c r="C2250" s="36"/>
      <c r="D2250" s="36"/>
    </row>
    <row r="2251" spans="3:4">
      <c r="C2251" s="36"/>
      <c r="D2251" s="36"/>
    </row>
    <row r="2252" spans="3:4">
      <c r="C2252" s="36"/>
      <c r="D2252" s="36"/>
    </row>
    <row r="2253" spans="3:4">
      <c r="C2253" s="36"/>
      <c r="D2253" s="36"/>
    </row>
    <row r="2254" spans="3:4">
      <c r="C2254" s="36"/>
      <c r="D2254" s="36"/>
    </row>
    <row r="2255" spans="3:4">
      <c r="C2255" s="36"/>
      <c r="D2255" s="36"/>
    </row>
    <row r="2256" spans="3:4">
      <c r="C2256" s="36"/>
      <c r="D2256" s="36"/>
    </row>
    <row r="2257" spans="3:4">
      <c r="C2257" s="36"/>
      <c r="D2257" s="36"/>
    </row>
    <row r="2258" spans="3:4">
      <c r="C2258" s="36"/>
      <c r="D2258" s="36"/>
    </row>
    <row r="2259" spans="3:4">
      <c r="C2259" s="36"/>
      <c r="D2259" s="36"/>
    </row>
    <row r="2260" spans="3:4">
      <c r="C2260" s="36"/>
      <c r="D2260" s="36"/>
    </row>
    <row r="2261" spans="3:4">
      <c r="C2261" s="36"/>
      <c r="D2261" s="36"/>
    </row>
    <row r="2262" spans="3:4">
      <c r="C2262" s="36"/>
      <c r="D2262" s="36"/>
    </row>
    <row r="2263" spans="3:4">
      <c r="C2263" s="36"/>
      <c r="D2263" s="36"/>
    </row>
    <row r="2264" spans="3:4">
      <c r="C2264" s="36"/>
      <c r="D2264" s="36"/>
    </row>
    <row r="2265" spans="3:4">
      <c r="C2265" s="36"/>
      <c r="D2265" s="36"/>
    </row>
    <row r="2266" spans="3:4">
      <c r="C2266" s="36"/>
      <c r="D2266" s="36"/>
    </row>
    <row r="2267" spans="3:4">
      <c r="C2267" s="36"/>
      <c r="D2267" s="36"/>
    </row>
    <row r="2268" spans="3:4">
      <c r="C2268" s="36"/>
      <c r="D2268" s="36"/>
    </row>
    <row r="2269" spans="3:4">
      <c r="C2269" s="36"/>
      <c r="D2269" s="36"/>
    </row>
    <row r="2270" spans="3:4">
      <c r="C2270" s="36"/>
      <c r="D2270" s="36"/>
    </row>
    <row r="2271" spans="3:4">
      <c r="C2271" s="36"/>
      <c r="D2271" s="36"/>
    </row>
    <row r="2272" spans="3:4">
      <c r="C2272" s="36"/>
      <c r="D2272" s="36"/>
    </row>
    <row r="2273" spans="3:4">
      <c r="C2273" s="36"/>
      <c r="D2273" s="36"/>
    </row>
    <row r="2274" spans="3:4">
      <c r="C2274" s="36"/>
      <c r="D2274" s="36"/>
    </row>
    <row r="2275" spans="3:4">
      <c r="C2275" s="36"/>
      <c r="D2275" s="36"/>
    </row>
    <row r="2276" spans="3:4">
      <c r="C2276" s="36"/>
      <c r="D2276" s="36"/>
    </row>
    <row r="2277" spans="3:4">
      <c r="C2277" s="36"/>
      <c r="D2277" s="36"/>
    </row>
    <row r="2278" spans="3:4">
      <c r="C2278" s="36"/>
      <c r="D2278" s="36"/>
    </row>
    <row r="2279" spans="3:4">
      <c r="C2279" s="36"/>
      <c r="D2279" s="36"/>
    </row>
    <row r="2280" spans="3:4">
      <c r="C2280" s="36"/>
      <c r="D2280" s="36"/>
    </row>
    <row r="2281" spans="3:4">
      <c r="C2281" s="36"/>
      <c r="D2281" s="36"/>
    </row>
    <row r="2282" spans="3:4">
      <c r="C2282" s="36"/>
      <c r="D2282" s="36"/>
    </row>
    <row r="2283" spans="3:4">
      <c r="C2283" s="36"/>
      <c r="D2283" s="36"/>
    </row>
    <row r="2284" spans="3:4">
      <c r="C2284" s="36"/>
      <c r="D2284" s="36"/>
    </row>
    <row r="2285" spans="3:4">
      <c r="C2285" s="36"/>
      <c r="D2285" s="36"/>
    </row>
    <row r="2286" spans="3:4">
      <c r="C2286" s="36"/>
      <c r="D2286" s="36"/>
    </row>
    <row r="2287" spans="3:4">
      <c r="C2287" s="36"/>
      <c r="D2287" s="36"/>
    </row>
    <row r="2288" spans="3:4">
      <c r="C2288" s="36"/>
      <c r="D2288" s="36"/>
    </row>
    <row r="2289" spans="3:4">
      <c r="C2289" s="36"/>
      <c r="D2289" s="36"/>
    </row>
    <row r="2290" spans="3:4">
      <c r="C2290" s="36"/>
      <c r="D2290" s="36"/>
    </row>
    <row r="2291" spans="3:4">
      <c r="C2291" s="36"/>
      <c r="D2291" s="36"/>
    </row>
    <row r="2292" spans="3:4">
      <c r="C2292" s="36"/>
      <c r="D2292" s="36"/>
    </row>
    <row r="2293" spans="3:4">
      <c r="C2293" s="36"/>
      <c r="D2293" s="36"/>
    </row>
    <row r="2294" spans="3:4">
      <c r="C2294" s="36"/>
      <c r="D2294" s="36"/>
    </row>
    <row r="2295" spans="3:4">
      <c r="C2295" s="36"/>
      <c r="D2295" s="36"/>
    </row>
    <row r="2296" spans="3:4">
      <c r="C2296" s="36"/>
      <c r="D2296" s="36"/>
    </row>
    <row r="2297" spans="3:4">
      <c r="C2297" s="36"/>
      <c r="D2297" s="36"/>
    </row>
    <row r="2298" spans="3:4">
      <c r="C2298" s="36"/>
      <c r="D2298" s="36"/>
    </row>
    <row r="2299" spans="3:4">
      <c r="C2299" s="36"/>
      <c r="D2299" s="36"/>
    </row>
    <row r="2300" spans="3:4">
      <c r="C2300" s="36"/>
      <c r="D2300" s="36"/>
    </row>
    <row r="2301" spans="3:4">
      <c r="C2301" s="36"/>
      <c r="D2301" s="36"/>
    </row>
    <row r="2302" spans="3:4">
      <c r="C2302" s="36"/>
      <c r="D2302" s="36"/>
    </row>
    <row r="2303" spans="3:4">
      <c r="C2303" s="36"/>
      <c r="D2303" s="36"/>
    </row>
    <row r="2304" spans="3:4">
      <c r="C2304" s="36"/>
      <c r="D2304" s="36"/>
    </row>
    <row r="2305" spans="3:4">
      <c r="C2305" s="36"/>
      <c r="D2305" s="36"/>
    </row>
    <row r="2306" spans="3:4">
      <c r="C2306" s="36"/>
      <c r="D2306" s="36"/>
    </row>
    <row r="2307" spans="3:4">
      <c r="C2307" s="36"/>
      <c r="D2307" s="36"/>
    </row>
    <row r="2308" spans="3:4">
      <c r="C2308" s="36"/>
      <c r="D2308" s="36"/>
    </row>
    <row r="2309" spans="3:4">
      <c r="C2309" s="36"/>
      <c r="D2309" s="36"/>
    </row>
    <row r="2310" spans="3:4">
      <c r="C2310" s="36"/>
      <c r="D2310" s="36"/>
    </row>
    <row r="2311" spans="3:4">
      <c r="C2311" s="36"/>
      <c r="D2311" s="36"/>
    </row>
    <row r="2312" spans="3:4">
      <c r="C2312" s="36"/>
      <c r="D2312" s="36"/>
    </row>
    <row r="2313" spans="3:4">
      <c r="C2313" s="36"/>
      <c r="D2313" s="36"/>
    </row>
    <row r="2314" spans="3:4">
      <c r="C2314" s="36"/>
      <c r="D2314" s="36"/>
    </row>
    <row r="2315" spans="3:4">
      <c r="C2315" s="36"/>
      <c r="D2315" s="36"/>
    </row>
    <row r="2316" spans="3:4">
      <c r="C2316" s="36"/>
      <c r="D2316" s="36"/>
    </row>
    <row r="2317" spans="3:4">
      <c r="C2317" s="36"/>
      <c r="D2317" s="36"/>
    </row>
    <row r="2318" spans="3:4">
      <c r="C2318" s="36"/>
      <c r="D2318" s="36"/>
    </row>
    <row r="2319" spans="3:4">
      <c r="C2319" s="36"/>
      <c r="D2319" s="36"/>
    </row>
    <row r="2320" spans="3:4">
      <c r="C2320" s="36"/>
      <c r="D2320" s="36"/>
    </row>
    <row r="2321" spans="3:4">
      <c r="C2321" s="36"/>
      <c r="D2321" s="36"/>
    </row>
    <row r="2322" spans="3:4">
      <c r="C2322" s="36"/>
      <c r="D2322" s="36"/>
    </row>
    <row r="2323" spans="3:4">
      <c r="C2323" s="36"/>
      <c r="D2323" s="36"/>
    </row>
    <row r="2324" spans="3:4">
      <c r="C2324" s="36"/>
      <c r="D2324" s="36"/>
    </row>
    <row r="2325" spans="3:4">
      <c r="C2325" s="36"/>
      <c r="D2325" s="36"/>
    </row>
    <row r="2326" spans="3:4">
      <c r="C2326" s="36"/>
      <c r="D2326" s="36"/>
    </row>
    <row r="2327" spans="3:4">
      <c r="C2327" s="36"/>
      <c r="D2327" s="36"/>
    </row>
    <row r="2328" spans="3:4">
      <c r="C2328" s="36"/>
      <c r="D2328" s="36"/>
    </row>
    <row r="2329" spans="3:4">
      <c r="C2329" s="36"/>
      <c r="D2329" s="36"/>
    </row>
    <row r="2330" spans="3:4">
      <c r="C2330" s="36"/>
      <c r="D2330" s="36"/>
    </row>
    <row r="2331" spans="3:4">
      <c r="C2331" s="36"/>
      <c r="D2331" s="36"/>
    </row>
    <row r="2332" spans="3:4">
      <c r="C2332" s="36"/>
      <c r="D2332" s="36"/>
    </row>
    <row r="2333" spans="3:4">
      <c r="C2333" s="36"/>
      <c r="D2333" s="36"/>
    </row>
    <row r="2334" spans="3:4">
      <c r="C2334" s="36"/>
      <c r="D2334" s="36"/>
    </row>
    <row r="2335" spans="3:4">
      <c r="C2335" s="36"/>
      <c r="D2335" s="36"/>
    </row>
    <row r="2336" spans="3:4">
      <c r="C2336" s="36"/>
      <c r="D2336" s="36"/>
    </row>
    <row r="2337" spans="3:4">
      <c r="C2337" s="36"/>
      <c r="D2337" s="36"/>
    </row>
    <row r="2338" spans="3:4">
      <c r="C2338" s="36"/>
      <c r="D2338" s="36"/>
    </row>
    <row r="2339" spans="3:4">
      <c r="C2339" s="36"/>
      <c r="D2339" s="36"/>
    </row>
    <row r="2340" spans="3:4">
      <c r="C2340" s="36"/>
      <c r="D2340" s="36"/>
    </row>
    <row r="2341" spans="3:4">
      <c r="C2341" s="36"/>
      <c r="D2341" s="36"/>
    </row>
    <row r="2342" spans="3:4">
      <c r="C2342" s="36"/>
      <c r="D2342" s="36"/>
    </row>
    <row r="2343" spans="3:4">
      <c r="C2343" s="36"/>
      <c r="D2343" s="36"/>
    </row>
    <row r="2344" spans="3:4">
      <c r="C2344" s="36"/>
      <c r="D2344" s="36"/>
    </row>
    <row r="2345" spans="3:4">
      <c r="C2345" s="36"/>
      <c r="D2345" s="36"/>
    </row>
    <row r="2346" spans="3:4">
      <c r="C2346" s="36"/>
      <c r="D2346" s="36"/>
    </row>
    <row r="2347" spans="3:4">
      <c r="C2347" s="36"/>
      <c r="D2347" s="36"/>
    </row>
    <row r="2348" spans="3:4">
      <c r="C2348" s="36"/>
      <c r="D2348" s="36"/>
    </row>
    <row r="2349" spans="3:4">
      <c r="C2349" s="36"/>
      <c r="D2349" s="36"/>
    </row>
    <row r="2350" spans="3:4">
      <c r="C2350" s="36"/>
      <c r="D2350" s="36"/>
    </row>
    <row r="2351" spans="3:4">
      <c r="C2351" s="36"/>
      <c r="D2351" s="36"/>
    </row>
    <row r="2352" spans="3:4">
      <c r="C2352" s="36"/>
      <c r="D2352" s="36"/>
    </row>
    <row r="2353" spans="3:4">
      <c r="C2353" s="36"/>
      <c r="D2353" s="36"/>
    </row>
    <row r="2354" spans="3:4">
      <c r="C2354" s="36"/>
      <c r="D2354" s="36"/>
    </row>
    <row r="2355" spans="3:4">
      <c r="C2355" s="36"/>
      <c r="D2355" s="36"/>
    </row>
    <row r="2356" spans="3:4">
      <c r="C2356" s="36"/>
      <c r="D2356" s="36"/>
    </row>
    <row r="2357" spans="3:4">
      <c r="C2357" s="36"/>
      <c r="D2357" s="36"/>
    </row>
    <row r="2358" spans="3:4">
      <c r="C2358" s="36"/>
      <c r="D2358" s="36"/>
    </row>
    <row r="2359" spans="3:4">
      <c r="C2359" s="36"/>
      <c r="D2359" s="36"/>
    </row>
    <row r="2360" spans="3:4">
      <c r="C2360" s="36"/>
      <c r="D2360" s="36"/>
    </row>
    <row r="2361" spans="3:4">
      <c r="C2361" s="36"/>
      <c r="D2361" s="36"/>
    </row>
    <row r="2362" spans="3:4">
      <c r="C2362" s="36"/>
      <c r="D2362" s="36"/>
    </row>
    <row r="2363" spans="3:4">
      <c r="C2363" s="36"/>
      <c r="D2363" s="36"/>
    </row>
    <row r="2364" spans="3:4">
      <c r="C2364" s="36"/>
      <c r="D2364" s="36"/>
    </row>
    <row r="2365" spans="3:4">
      <c r="C2365" s="36"/>
      <c r="D2365" s="36"/>
    </row>
    <row r="2366" spans="3:4">
      <c r="C2366" s="36"/>
      <c r="D2366" s="36"/>
    </row>
    <row r="2367" spans="3:4">
      <c r="C2367" s="36"/>
      <c r="D2367" s="36"/>
    </row>
    <row r="2368" spans="3:4">
      <c r="C2368" s="36"/>
      <c r="D2368" s="36"/>
    </row>
    <row r="2369" spans="3:4">
      <c r="C2369" s="36"/>
      <c r="D2369" s="36"/>
    </row>
    <row r="2370" spans="3:4">
      <c r="C2370" s="36"/>
      <c r="D2370" s="36"/>
    </row>
    <row r="2371" spans="3:4">
      <c r="C2371" s="36"/>
      <c r="D2371" s="36"/>
    </row>
    <row r="2372" spans="3:4">
      <c r="C2372" s="36"/>
      <c r="D2372" s="36"/>
    </row>
    <row r="2373" spans="3:4">
      <c r="C2373" s="36"/>
      <c r="D2373" s="36"/>
    </row>
    <row r="2374" spans="3:4">
      <c r="C2374" s="36"/>
      <c r="D2374" s="36"/>
    </row>
    <row r="2375" spans="3:4">
      <c r="C2375" s="36"/>
      <c r="D2375" s="36"/>
    </row>
    <row r="2376" spans="3:4">
      <c r="C2376" s="36"/>
      <c r="D2376" s="36"/>
    </row>
    <row r="2377" spans="3:4">
      <c r="C2377" s="36"/>
      <c r="D2377" s="36"/>
    </row>
    <row r="2378" spans="3:4">
      <c r="C2378" s="36"/>
      <c r="D2378" s="36"/>
    </row>
    <row r="2379" spans="3:4">
      <c r="C2379" s="36"/>
      <c r="D2379" s="36"/>
    </row>
    <row r="2380" spans="3:4">
      <c r="C2380" s="36"/>
      <c r="D2380" s="36"/>
    </row>
    <row r="2381" spans="3:4">
      <c r="C2381" s="36"/>
      <c r="D2381" s="36"/>
    </row>
    <row r="2382" spans="3:4">
      <c r="C2382" s="36"/>
      <c r="D2382" s="36"/>
    </row>
    <row r="2383" spans="3:4">
      <c r="C2383" s="36"/>
      <c r="D2383" s="36"/>
    </row>
    <row r="2384" spans="3:4">
      <c r="C2384" s="36"/>
      <c r="D2384" s="36"/>
    </row>
    <row r="2385" spans="3:4">
      <c r="C2385" s="36"/>
      <c r="D2385" s="36"/>
    </row>
    <row r="2386" spans="3:4">
      <c r="C2386" s="36"/>
      <c r="D2386" s="36"/>
    </row>
    <row r="2387" spans="3:4">
      <c r="C2387" s="36"/>
      <c r="D2387" s="36"/>
    </row>
    <row r="2388" spans="3:4">
      <c r="C2388" s="36"/>
      <c r="D2388" s="36"/>
    </row>
    <row r="2389" spans="3:4">
      <c r="C2389" s="36"/>
      <c r="D2389" s="36"/>
    </row>
    <row r="2390" spans="3:4">
      <c r="C2390" s="36"/>
      <c r="D2390" s="36"/>
    </row>
    <row r="2391" spans="3:4">
      <c r="C2391" s="36"/>
      <c r="D2391" s="36"/>
    </row>
    <row r="2392" spans="3:4">
      <c r="C2392" s="36"/>
      <c r="D2392" s="36"/>
    </row>
    <row r="2393" spans="3:4">
      <c r="C2393" s="36"/>
      <c r="D2393" s="36"/>
    </row>
    <row r="2394" spans="3:4">
      <c r="C2394" s="36"/>
      <c r="D2394" s="36"/>
    </row>
    <row r="2395" spans="3:4">
      <c r="C2395" s="36"/>
      <c r="D2395" s="36"/>
    </row>
    <row r="2396" spans="3:4">
      <c r="C2396" s="36"/>
      <c r="D2396" s="36"/>
    </row>
    <row r="2397" spans="3:4">
      <c r="C2397" s="36"/>
      <c r="D2397" s="36"/>
    </row>
    <row r="2398" spans="3:4">
      <c r="C2398" s="36"/>
      <c r="D2398" s="36"/>
    </row>
    <row r="2399" spans="3:4">
      <c r="C2399" s="36"/>
      <c r="D2399" s="36"/>
    </row>
    <row r="2400" spans="3:4">
      <c r="C2400" s="36"/>
      <c r="D2400" s="36"/>
    </row>
    <row r="2401" spans="3:4">
      <c r="C2401" s="36"/>
      <c r="D2401" s="36"/>
    </row>
    <row r="2402" spans="3:4">
      <c r="C2402" s="36"/>
      <c r="D2402" s="36"/>
    </row>
    <row r="2403" spans="3:4">
      <c r="C2403" s="36"/>
      <c r="D2403" s="36"/>
    </row>
    <row r="2404" spans="3:4">
      <c r="C2404" s="36"/>
      <c r="D2404" s="36"/>
    </row>
    <row r="2405" spans="3:4">
      <c r="C2405" s="36"/>
      <c r="D2405" s="36"/>
    </row>
    <row r="2406" spans="3:4">
      <c r="C2406" s="36"/>
      <c r="D2406" s="36"/>
    </row>
    <row r="2407" spans="3:4">
      <c r="C2407" s="36"/>
      <c r="D2407" s="36"/>
    </row>
    <row r="2408" spans="3:4">
      <c r="C2408" s="36"/>
      <c r="D2408" s="36"/>
    </row>
    <row r="2409" spans="3:4">
      <c r="C2409" s="36"/>
      <c r="D2409" s="36"/>
    </row>
    <row r="2410" spans="3:4">
      <c r="C2410" s="36"/>
      <c r="D2410" s="36"/>
    </row>
    <row r="2411" spans="3:4">
      <c r="C2411" s="36"/>
      <c r="D2411" s="36"/>
    </row>
    <row r="2412" spans="3:4">
      <c r="C2412" s="36"/>
      <c r="D2412" s="36"/>
    </row>
    <row r="2413" spans="3:4">
      <c r="C2413" s="36"/>
      <c r="D2413" s="36"/>
    </row>
    <row r="2414" spans="3:4">
      <c r="C2414" s="36"/>
      <c r="D2414" s="36"/>
    </row>
    <row r="2415" spans="3:4">
      <c r="C2415" s="36"/>
      <c r="D2415" s="36"/>
    </row>
    <row r="2416" spans="3:4">
      <c r="C2416" s="36"/>
      <c r="D2416" s="36"/>
    </row>
    <row r="2417" spans="3:4">
      <c r="C2417" s="36"/>
      <c r="D2417" s="36"/>
    </row>
    <row r="2418" spans="3:4">
      <c r="C2418" s="36"/>
      <c r="D2418" s="36"/>
    </row>
    <row r="2419" spans="3:4">
      <c r="C2419" s="36"/>
      <c r="D2419" s="36"/>
    </row>
    <row r="2420" spans="3:4">
      <c r="C2420" s="36"/>
      <c r="D2420" s="36"/>
    </row>
    <row r="2421" spans="3:4">
      <c r="C2421" s="36"/>
      <c r="D2421" s="36"/>
    </row>
    <row r="2422" spans="3:4">
      <c r="C2422" s="36"/>
      <c r="D2422" s="36"/>
    </row>
    <row r="2423" spans="3:4">
      <c r="C2423" s="36"/>
      <c r="D2423" s="36"/>
    </row>
    <row r="2424" spans="3:4">
      <c r="C2424" s="36"/>
      <c r="D2424" s="36"/>
    </row>
    <row r="2425" spans="3:4">
      <c r="C2425" s="36"/>
      <c r="D2425" s="36"/>
    </row>
    <row r="2426" spans="3:4">
      <c r="C2426" s="36"/>
      <c r="D2426" s="36"/>
    </row>
    <row r="2427" spans="3:4">
      <c r="C2427" s="36"/>
      <c r="D2427" s="36"/>
    </row>
    <row r="2428" spans="3:4">
      <c r="C2428" s="36"/>
      <c r="D2428" s="36"/>
    </row>
    <row r="2429" spans="3:4">
      <c r="C2429" s="36"/>
      <c r="D2429" s="36"/>
    </row>
    <row r="2430" spans="3:4">
      <c r="C2430" s="36"/>
      <c r="D2430" s="36"/>
    </row>
    <row r="2431" spans="3:4">
      <c r="C2431" s="36"/>
      <c r="D2431" s="36"/>
    </row>
    <row r="2432" spans="3:4">
      <c r="C2432" s="36"/>
      <c r="D2432" s="36"/>
    </row>
    <row r="2433" spans="3:4">
      <c r="C2433" s="36"/>
      <c r="D2433" s="36"/>
    </row>
    <row r="2434" spans="3:4">
      <c r="C2434" s="36"/>
      <c r="D2434" s="36"/>
    </row>
    <row r="2435" spans="3:4">
      <c r="C2435" s="36"/>
      <c r="D2435" s="36"/>
    </row>
    <row r="2436" spans="3:4">
      <c r="C2436" s="36"/>
      <c r="D2436" s="36"/>
    </row>
    <row r="2437" spans="3:4">
      <c r="C2437" s="36"/>
      <c r="D2437" s="36"/>
    </row>
    <row r="2438" spans="3:4">
      <c r="C2438" s="36"/>
      <c r="D2438" s="36"/>
    </row>
    <row r="2439" spans="3:4">
      <c r="C2439" s="36"/>
      <c r="D2439" s="36"/>
    </row>
    <row r="2440" spans="3:4">
      <c r="C2440" s="36"/>
      <c r="D2440" s="36"/>
    </row>
    <row r="2441" spans="3:4">
      <c r="C2441" s="36"/>
      <c r="D2441" s="36"/>
    </row>
    <row r="2442" spans="3:4">
      <c r="C2442" s="36"/>
      <c r="D2442" s="36"/>
    </row>
    <row r="2443" spans="3:4">
      <c r="C2443" s="36"/>
      <c r="D2443" s="36"/>
    </row>
    <row r="2444" spans="3:4">
      <c r="C2444" s="36"/>
      <c r="D2444" s="36"/>
    </row>
    <row r="2445" spans="3:4">
      <c r="C2445" s="36"/>
      <c r="D2445" s="36"/>
    </row>
    <row r="2446" spans="3:4">
      <c r="C2446" s="36"/>
      <c r="D2446" s="36"/>
    </row>
    <row r="2447" spans="3:4">
      <c r="C2447" s="36"/>
      <c r="D2447" s="36"/>
    </row>
    <row r="2448" spans="3:4">
      <c r="C2448" s="36"/>
      <c r="D2448" s="36"/>
    </row>
    <row r="2449" spans="3:4">
      <c r="C2449" s="36"/>
      <c r="D2449" s="36"/>
    </row>
    <row r="2450" spans="3:4">
      <c r="C2450" s="36"/>
      <c r="D2450" s="36"/>
    </row>
    <row r="2451" spans="3:4">
      <c r="C2451" s="36"/>
      <c r="D2451" s="36"/>
    </row>
    <row r="2452" spans="3:4">
      <c r="C2452" s="36"/>
      <c r="D2452" s="36"/>
    </row>
    <row r="2453" spans="3:4">
      <c r="C2453" s="36"/>
      <c r="D2453" s="36"/>
    </row>
    <row r="2454" spans="3:4">
      <c r="C2454" s="36"/>
      <c r="D2454" s="36"/>
    </row>
    <row r="2455" spans="3:4">
      <c r="C2455" s="36"/>
      <c r="D2455" s="36"/>
    </row>
    <row r="2456" spans="3:4">
      <c r="C2456" s="36"/>
      <c r="D2456" s="36"/>
    </row>
    <row r="2457" spans="3:4">
      <c r="C2457" s="36"/>
      <c r="D2457" s="36"/>
    </row>
    <row r="2458" spans="3:4">
      <c r="C2458" s="36"/>
      <c r="D2458" s="36"/>
    </row>
    <row r="2459" spans="3:4">
      <c r="C2459" s="36"/>
      <c r="D2459" s="36"/>
    </row>
    <row r="2460" spans="3:4">
      <c r="C2460" s="36"/>
      <c r="D2460" s="36"/>
    </row>
    <row r="2461" spans="3:4">
      <c r="C2461" s="36"/>
      <c r="D2461" s="36"/>
    </row>
    <row r="2462" spans="3:4">
      <c r="C2462" s="36"/>
      <c r="D2462" s="36"/>
    </row>
    <row r="2463" spans="3:4">
      <c r="C2463" s="36"/>
      <c r="D2463" s="36"/>
    </row>
    <row r="2464" spans="3:4">
      <c r="C2464" s="36"/>
      <c r="D2464" s="36"/>
    </row>
    <row r="2465" spans="3:4">
      <c r="C2465" s="36"/>
      <c r="D2465" s="36"/>
    </row>
    <row r="2466" spans="3:4">
      <c r="C2466" s="36"/>
      <c r="D2466" s="36"/>
    </row>
    <row r="2467" spans="3:4">
      <c r="C2467" s="36"/>
      <c r="D2467" s="36"/>
    </row>
    <row r="2468" spans="3:4">
      <c r="C2468" s="36"/>
      <c r="D2468" s="36"/>
    </row>
    <row r="2469" spans="3:4">
      <c r="C2469" s="36"/>
      <c r="D2469" s="36"/>
    </row>
    <row r="2470" spans="3:4">
      <c r="C2470" s="36"/>
      <c r="D2470" s="36"/>
    </row>
    <row r="2471" spans="3:4">
      <c r="C2471" s="36"/>
      <c r="D2471" s="36"/>
    </row>
    <row r="2472" spans="3:4">
      <c r="C2472" s="36"/>
      <c r="D2472" s="36"/>
    </row>
    <row r="2473" spans="3:4">
      <c r="C2473" s="36"/>
      <c r="D2473" s="36"/>
    </row>
    <row r="2474" spans="3:4">
      <c r="C2474" s="36"/>
      <c r="D2474" s="36"/>
    </row>
    <row r="2475" spans="3:4">
      <c r="C2475" s="36"/>
      <c r="D2475" s="36"/>
    </row>
    <row r="2476" spans="3:4">
      <c r="C2476" s="36"/>
      <c r="D2476" s="36"/>
    </row>
    <row r="2477" spans="3:4">
      <c r="C2477" s="36"/>
      <c r="D2477" s="36"/>
    </row>
    <row r="2478" spans="3:4">
      <c r="C2478" s="36"/>
      <c r="D2478" s="36"/>
    </row>
    <row r="2479" spans="3:4">
      <c r="C2479" s="36"/>
      <c r="D2479" s="36"/>
    </row>
    <row r="2480" spans="3:4">
      <c r="C2480" s="36"/>
      <c r="D2480" s="36"/>
    </row>
    <row r="2481" spans="3:4">
      <c r="C2481" s="36"/>
      <c r="D2481" s="36"/>
    </row>
    <row r="2482" spans="3:4">
      <c r="C2482" s="36"/>
      <c r="D2482" s="36"/>
    </row>
    <row r="2483" spans="3:4">
      <c r="C2483" s="36"/>
      <c r="D2483" s="36"/>
    </row>
    <row r="2484" spans="3:4">
      <c r="C2484" s="36"/>
      <c r="D2484" s="36"/>
    </row>
    <row r="2485" spans="3:4">
      <c r="C2485" s="36"/>
      <c r="D2485" s="36"/>
    </row>
    <row r="2486" spans="3:4">
      <c r="C2486" s="36"/>
      <c r="D2486" s="36"/>
    </row>
    <row r="2487" spans="3:4">
      <c r="C2487" s="36"/>
      <c r="D2487" s="36"/>
    </row>
    <row r="2488" spans="3:4">
      <c r="C2488" s="36"/>
      <c r="D2488" s="36"/>
    </row>
    <row r="2489" spans="3:4">
      <c r="C2489" s="36"/>
      <c r="D2489" s="36"/>
    </row>
    <row r="2490" spans="3:4">
      <c r="C2490" s="36"/>
      <c r="D2490" s="36"/>
    </row>
    <row r="2491" spans="3:4">
      <c r="C2491" s="36"/>
      <c r="D2491" s="36"/>
    </row>
    <row r="2492" spans="3:4">
      <c r="C2492" s="36"/>
      <c r="D2492" s="36"/>
    </row>
    <row r="2493" spans="3:4">
      <c r="C2493" s="36"/>
      <c r="D2493" s="36"/>
    </row>
    <row r="2494" spans="3:4">
      <c r="C2494" s="36"/>
      <c r="D2494" s="36"/>
    </row>
    <row r="2495" spans="3:4">
      <c r="C2495" s="36"/>
      <c r="D2495" s="36"/>
    </row>
    <row r="2496" spans="3:4">
      <c r="C2496" s="36"/>
      <c r="D2496" s="36"/>
    </row>
    <row r="2497" spans="3:4">
      <c r="C2497" s="36"/>
      <c r="D2497" s="36"/>
    </row>
    <row r="2498" spans="3:4">
      <c r="C2498" s="36"/>
      <c r="D2498" s="36"/>
    </row>
    <row r="2499" spans="3:4">
      <c r="C2499" s="36"/>
      <c r="D2499" s="36"/>
    </row>
    <row r="2500" spans="3:4">
      <c r="C2500" s="36"/>
      <c r="D2500" s="36"/>
    </row>
    <row r="2501" spans="3:4">
      <c r="C2501" s="36"/>
      <c r="D2501" s="36"/>
    </row>
    <row r="2502" spans="3:4">
      <c r="C2502" s="36"/>
      <c r="D2502" s="36"/>
    </row>
    <row r="2503" spans="3:4">
      <c r="C2503" s="36"/>
      <c r="D2503" s="36"/>
    </row>
    <row r="2504" spans="3:4">
      <c r="C2504" s="36"/>
      <c r="D2504" s="36"/>
    </row>
    <row r="2505" spans="3:4">
      <c r="C2505" s="36"/>
      <c r="D2505" s="36"/>
    </row>
    <row r="2506" spans="3:4">
      <c r="C2506" s="36"/>
      <c r="D2506" s="36"/>
    </row>
    <row r="2507" spans="3:4">
      <c r="C2507" s="36"/>
      <c r="D2507" s="36"/>
    </row>
    <row r="2508" spans="3:4">
      <c r="C2508" s="36"/>
      <c r="D2508" s="36"/>
    </row>
    <row r="2509" spans="3:4">
      <c r="C2509" s="36"/>
      <c r="D2509" s="36"/>
    </row>
    <row r="2510" spans="3:4">
      <c r="C2510" s="36"/>
      <c r="D2510" s="36"/>
    </row>
    <row r="2511" spans="3:4">
      <c r="C2511" s="36"/>
      <c r="D2511" s="36"/>
    </row>
    <row r="2512" spans="3:4">
      <c r="C2512" s="36"/>
      <c r="D2512" s="36"/>
    </row>
    <row r="2513" spans="3:4">
      <c r="C2513" s="36"/>
      <c r="D2513" s="36"/>
    </row>
    <row r="2514" spans="3:4">
      <c r="C2514" s="36"/>
      <c r="D2514" s="36"/>
    </row>
    <row r="2515" spans="3:4">
      <c r="C2515" s="36"/>
      <c r="D2515" s="36"/>
    </row>
    <row r="2516" spans="3:4">
      <c r="C2516" s="36"/>
      <c r="D2516" s="36"/>
    </row>
    <row r="2517" spans="3:4">
      <c r="C2517" s="36"/>
      <c r="D2517" s="36"/>
    </row>
    <row r="2518" spans="3:4">
      <c r="C2518" s="36"/>
      <c r="D2518" s="36"/>
    </row>
    <row r="2519" spans="3:4">
      <c r="C2519" s="36"/>
      <c r="D2519" s="36"/>
    </row>
    <row r="2520" spans="3:4">
      <c r="C2520" s="36"/>
      <c r="D2520" s="36"/>
    </row>
    <row r="2521" spans="3:4">
      <c r="C2521" s="36"/>
      <c r="D2521" s="36"/>
    </row>
    <row r="2522" spans="3:4">
      <c r="C2522" s="36"/>
      <c r="D2522" s="36"/>
    </row>
    <row r="2523" spans="3:4">
      <c r="C2523" s="36"/>
      <c r="D2523" s="36"/>
    </row>
    <row r="2524" spans="3:4">
      <c r="C2524" s="36"/>
      <c r="D2524" s="36"/>
    </row>
    <row r="2525" spans="3:4">
      <c r="C2525" s="36"/>
      <c r="D2525" s="36"/>
    </row>
    <row r="2526" spans="3:4">
      <c r="C2526" s="36"/>
      <c r="D2526" s="36"/>
    </row>
    <row r="2527" spans="3:4">
      <c r="C2527" s="36"/>
      <c r="D2527" s="36"/>
    </row>
    <row r="2528" spans="3:4">
      <c r="C2528" s="36"/>
      <c r="D2528" s="36"/>
    </row>
    <row r="2529" spans="3:4">
      <c r="C2529" s="36"/>
      <c r="D2529" s="36"/>
    </row>
    <row r="2530" spans="3:4">
      <c r="C2530" s="36"/>
      <c r="D2530" s="36"/>
    </row>
    <row r="2531" spans="3:4">
      <c r="C2531" s="36"/>
      <c r="D2531" s="36"/>
    </row>
    <row r="2532" spans="3:4">
      <c r="C2532" s="36"/>
      <c r="D2532" s="36"/>
    </row>
    <row r="2533" spans="3:4">
      <c r="C2533" s="36"/>
      <c r="D2533" s="36"/>
    </row>
    <row r="2534" spans="3:4">
      <c r="C2534" s="36"/>
      <c r="D2534" s="36"/>
    </row>
    <row r="2535" spans="3:4">
      <c r="C2535" s="36"/>
      <c r="D2535" s="36"/>
    </row>
    <row r="2536" spans="3:4">
      <c r="C2536" s="36"/>
      <c r="D2536" s="36"/>
    </row>
    <row r="2537" spans="3:4">
      <c r="C2537" s="36"/>
      <c r="D2537" s="36"/>
    </row>
    <row r="2538" spans="3:4">
      <c r="C2538" s="36"/>
      <c r="D2538" s="36"/>
    </row>
    <row r="2539" spans="3:4">
      <c r="C2539" s="36"/>
      <c r="D2539" s="36"/>
    </row>
    <row r="2540" spans="3:4">
      <c r="C2540" s="36"/>
      <c r="D2540" s="36"/>
    </row>
    <row r="2541" spans="3:4">
      <c r="C2541" s="36"/>
      <c r="D2541" s="36"/>
    </row>
    <row r="2542" spans="3:4">
      <c r="C2542" s="36"/>
      <c r="D2542" s="36"/>
    </row>
    <row r="2543" spans="3:4">
      <c r="C2543" s="33"/>
      <c r="D2543" s="33"/>
    </row>
    <row r="2544" spans="3:4">
      <c r="C2544" s="33"/>
      <c r="D2544" s="33"/>
    </row>
    <row r="2545" spans="3:4">
      <c r="C2545" s="33"/>
      <c r="D2545" s="33"/>
    </row>
    <row r="2546" spans="3:4">
      <c r="C2546" s="33"/>
      <c r="D2546" s="33"/>
    </row>
    <row r="2547" spans="3:4">
      <c r="C2547" s="33"/>
      <c r="D2547" s="33"/>
    </row>
    <row r="2548" spans="3:4">
      <c r="C2548" s="33"/>
      <c r="D2548" s="33"/>
    </row>
    <row r="2549" spans="3:4">
      <c r="C2549" s="33"/>
      <c r="D2549" s="33"/>
    </row>
  </sheetData>
  <phoneticPr fontId="7" type="noConversion"/>
  <hyperlinks>
    <hyperlink ref="H62277" r:id="rId1" display="http://vsolj.cetus-net.org/bulletin.html" xr:uid="{00000000-0004-0000-0000-000000000000}"/>
    <hyperlink ref="H62270" r:id="rId2" display="https://www.aavso.org/ejaavso" xr:uid="{00000000-0004-0000-0000-000001000000}"/>
    <hyperlink ref="I62277" r:id="rId3" display="http://vsolj.cetus-net.org/bulletin.html" xr:uid="{00000000-0004-0000-0000-000002000000}"/>
    <hyperlink ref="AQ55920" r:id="rId4" display="http://cdsbib.u-strasbg.fr/cgi-bin/cdsbib?1990RMxAA..21..381G" xr:uid="{00000000-0004-0000-0000-000003000000}"/>
    <hyperlink ref="H62274" r:id="rId5" display="https://www.aavso.org/ejaavso" xr:uid="{00000000-0004-0000-0000-000004000000}"/>
    <hyperlink ref="AP3284" r:id="rId6" display="http://cdsbib.u-strasbg.fr/cgi-bin/cdsbib?1990RMxAA..21..381G" xr:uid="{00000000-0004-0000-0000-000005000000}"/>
    <hyperlink ref="AP3287" r:id="rId7" display="http://cdsbib.u-strasbg.fr/cgi-bin/cdsbib?1990RMxAA..21..381G" xr:uid="{00000000-0004-0000-0000-000006000000}"/>
    <hyperlink ref="AP3285" r:id="rId8" display="http://cdsbib.u-strasbg.fr/cgi-bin/cdsbib?1990RMxAA..21..381G" xr:uid="{00000000-0004-0000-0000-000007000000}"/>
    <hyperlink ref="AP3269" r:id="rId9" display="http://cdsbib.u-strasbg.fr/cgi-bin/cdsbib?1990RMxAA..21..381G" xr:uid="{00000000-0004-0000-0000-000008000000}"/>
    <hyperlink ref="AQ3498" r:id="rId10" display="http://cdsbib.u-strasbg.fr/cgi-bin/cdsbib?1990RMxAA..21..381G" xr:uid="{00000000-0004-0000-0000-000009000000}"/>
    <hyperlink ref="AQ3502" r:id="rId11" display="http://cdsbib.u-strasbg.fr/cgi-bin/cdsbib?1990RMxAA..21..381G" xr:uid="{00000000-0004-0000-0000-00000A000000}"/>
    <hyperlink ref="AQ63190" r:id="rId12" display="http://cdsbib.u-strasbg.fr/cgi-bin/cdsbib?1990RMxAA..21..381G" xr:uid="{00000000-0004-0000-0000-00000B000000}"/>
    <hyperlink ref="I390" r:id="rId13" display="http://vsolj.cetus-net.org/bulletin.html" xr:uid="{00000000-0004-0000-0000-00000C000000}"/>
    <hyperlink ref="H390" r:id="rId14" display="http://vsolj.cetus-net.org/bulletin.html" xr:uid="{00000000-0004-0000-0000-00000D000000}"/>
    <hyperlink ref="AQ63851" r:id="rId15" display="http://cdsbib.u-strasbg.fr/cgi-bin/cdsbib?1990RMxAA..21..381G" xr:uid="{00000000-0004-0000-0000-00000E000000}"/>
    <hyperlink ref="AQ63850" r:id="rId16" display="http://cdsbib.u-strasbg.fr/cgi-bin/cdsbib?1990RMxAA..21..381G" xr:uid="{00000000-0004-0000-0000-00000F000000}"/>
    <hyperlink ref="AP1560" r:id="rId17" display="http://cdsbib.u-strasbg.fr/cgi-bin/cdsbib?1990RMxAA..21..381G" xr:uid="{00000000-0004-0000-0000-000010000000}"/>
    <hyperlink ref="AP1578" r:id="rId18" display="http://cdsbib.u-strasbg.fr/cgi-bin/cdsbib?1990RMxAA..21..381G" xr:uid="{00000000-0004-0000-0000-000011000000}"/>
    <hyperlink ref="AP1579" r:id="rId19" display="http://cdsbib.u-strasbg.fr/cgi-bin/cdsbib?1990RMxAA..21..381G" xr:uid="{00000000-0004-0000-0000-000012000000}"/>
    <hyperlink ref="AP157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1"/>
  <sheetViews>
    <sheetView workbookViewId="0">
      <selection activeCell="G40" sqref="G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2</v>
      </c>
      <c r="C4" s="3">
        <v>40300.667999999998</v>
      </c>
      <c r="D4" s="4">
        <v>2.2508645</v>
      </c>
    </row>
    <row r="6" spans="1:4">
      <c r="A6" s="8" t="s">
        <v>3</v>
      </c>
    </row>
    <row r="7" spans="1:4">
      <c r="A7" t="s">
        <v>4</v>
      </c>
      <c r="C7">
        <f>+C4</f>
        <v>40300.667999999998</v>
      </c>
    </row>
    <row r="8" spans="1:4">
      <c r="A8" t="s">
        <v>5</v>
      </c>
      <c r="C8">
        <f>+D4</f>
        <v>2.2508645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INTERCEPT(G21:G993,$F21:$F993)</f>
        <v>-4.7130835238770701E-3</v>
      </c>
      <c r="D11" s="6"/>
    </row>
    <row r="12" spans="1:4">
      <c r="A12" t="s">
        <v>19</v>
      </c>
      <c r="C12">
        <f>SLOPE(G21:G993,$F21:$F993)</f>
        <v>2.0580349992022082E-5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f>+$C7+C11</f>
        <v>40300.663286916475</v>
      </c>
    </row>
    <row r="16" spans="1:4">
      <c r="A16" s="8" t="s">
        <v>6</v>
      </c>
      <c r="C16">
        <f>+$C8+C12</f>
        <v>2.2508850803499922</v>
      </c>
    </row>
    <row r="17" spans="1:33" ht="13.5" thickBot="1"/>
    <row r="18" spans="1:33">
      <c r="A18" s="8" t="s">
        <v>7</v>
      </c>
      <c r="C18" s="3">
        <f>+C15</f>
        <v>40300.663286916475</v>
      </c>
      <c r="D18" s="4">
        <f>+C16</f>
        <v>2.2508850803499922</v>
      </c>
    </row>
    <row r="19" spans="1:33" ht="13.5" thickTop="1"/>
    <row r="20" spans="1:33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71</v>
      </c>
      <c r="J20" s="10" t="s">
        <v>72</v>
      </c>
      <c r="K20" s="10" t="s">
        <v>73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17</v>
      </c>
    </row>
    <row r="21" spans="1:33">
      <c r="A21" t="s">
        <v>33</v>
      </c>
      <c r="B21" s="6"/>
      <c r="C21" s="11">
        <v>40068.839999999997</v>
      </c>
      <c r="D21" s="6"/>
      <c r="E21">
        <f t="shared" ref="E21:E52" si="0">+(C21-C$7)/C$8</f>
        <v>-102.99509366290211</v>
      </c>
      <c r="F21">
        <f t="shared" ref="F21:F52" si="1">ROUND(2*E21,0)/2</f>
        <v>-103</v>
      </c>
      <c r="G21">
        <f t="shared" ref="G21:G52" si="2">+C21-(C$7+F21*C$8)</f>
        <v>1.1043499995139427E-2</v>
      </c>
      <c r="K21">
        <f>+G21</f>
        <v>1.1043499995139427E-2</v>
      </c>
      <c r="O21">
        <f t="shared" ref="O21:O52" si="3">+C$11+C$12*$F21</f>
        <v>-6.8328595730553447E-3</v>
      </c>
      <c r="Q21" s="2">
        <f t="shared" ref="Q21:Q52" si="4">+C21-15018.5</f>
        <v>25050.339999999997</v>
      </c>
      <c r="AB21" t="s">
        <v>32</v>
      </c>
      <c r="AG21" t="s">
        <v>34</v>
      </c>
    </row>
    <row r="22" spans="1:33">
      <c r="A22" t="s">
        <v>35</v>
      </c>
      <c r="B22" s="6" t="s">
        <v>70</v>
      </c>
      <c r="C22" s="11">
        <v>40069.955000000002</v>
      </c>
      <c r="D22" s="6"/>
      <c r="E22">
        <f t="shared" si="0"/>
        <v>-102.49972843767188</v>
      </c>
      <c r="F22">
        <f t="shared" si="1"/>
        <v>-102.5</v>
      </c>
      <c r="G22">
        <f t="shared" si="2"/>
        <v>6.1125000502215698E-4</v>
      </c>
      <c r="K22">
        <f>+G22</f>
        <v>6.1125000502215698E-4</v>
      </c>
      <c r="O22">
        <f t="shared" si="3"/>
        <v>-6.8225693980593334E-3</v>
      </c>
      <c r="Q22" s="2">
        <f t="shared" si="4"/>
        <v>25051.455000000002</v>
      </c>
      <c r="AB22" t="s">
        <v>32</v>
      </c>
      <c r="AG22" t="s">
        <v>34</v>
      </c>
    </row>
    <row r="23" spans="1:33">
      <c r="A23" t="s">
        <v>35</v>
      </c>
      <c r="B23" s="6"/>
      <c r="C23" s="11">
        <v>40109.352299999999</v>
      </c>
      <c r="D23" s="6"/>
      <c r="E23">
        <f t="shared" si="0"/>
        <v>-84.996542439582299</v>
      </c>
      <c r="F23">
        <f t="shared" si="1"/>
        <v>-85</v>
      </c>
      <c r="G23">
        <f t="shared" si="2"/>
        <v>7.7825000043958426E-3</v>
      </c>
      <c r="K23">
        <f>+G23</f>
        <v>7.7825000043958426E-3</v>
      </c>
      <c r="O23">
        <f t="shared" si="3"/>
        <v>-6.4624132731989472E-3</v>
      </c>
      <c r="Q23" s="2">
        <f t="shared" si="4"/>
        <v>25090.852299999999</v>
      </c>
      <c r="AB23" t="s">
        <v>36</v>
      </c>
      <c r="AG23" t="s">
        <v>34</v>
      </c>
    </row>
    <row r="24" spans="1:33">
      <c r="A24" t="s">
        <v>14</v>
      </c>
      <c r="C24">
        <v>40300.667999999998</v>
      </c>
      <c r="D24" s="6" t="s">
        <v>16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si="3"/>
        <v>-4.7130835238770701E-3</v>
      </c>
      <c r="Q24" s="2">
        <f t="shared" si="4"/>
        <v>25282.167999999998</v>
      </c>
    </row>
    <row r="25" spans="1:33">
      <c r="A25" t="s">
        <v>35</v>
      </c>
      <c r="B25" s="6"/>
      <c r="C25" s="11">
        <v>40370.440999999999</v>
      </c>
      <c r="D25" s="6"/>
      <c r="E25">
        <f t="shared" si="0"/>
        <v>30.998311981907861</v>
      </c>
      <c r="F25">
        <f t="shared" si="1"/>
        <v>31</v>
      </c>
      <c r="G25">
        <f t="shared" si="2"/>
        <v>-3.7995000020600855E-3</v>
      </c>
      <c r="K25">
        <f t="shared" ref="K25:K53" si="5">+G25</f>
        <v>-3.7995000020600855E-3</v>
      </c>
      <c r="O25">
        <f t="shared" si="3"/>
        <v>-4.0750926741243854E-3</v>
      </c>
      <c r="Q25" s="2">
        <f t="shared" si="4"/>
        <v>25351.940999999999</v>
      </c>
      <c r="AB25" t="s">
        <v>36</v>
      </c>
      <c r="AG25" t="s">
        <v>34</v>
      </c>
    </row>
    <row r="26" spans="1:33">
      <c r="A26" t="s">
        <v>35</v>
      </c>
      <c r="B26" s="6"/>
      <c r="C26" s="11">
        <v>40460.480000000003</v>
      </c>
      <c r="D26" s="6"/>
      <c r="E26">
        <f t="shared" si="0"/>
        <v>71.000275671860905</v>
      </c>
      <c r="F26">
        <f t="shared" si="1"/>
        <v>71</v>
      </c>
      <c r="G26">
        <f t="shared" si="2"/>
        <v>6.2050000269664451E-4</v>
      </c>
      <c r="K26">
        <f t="shared" si="5"/>
        <v>6.2050000269664451E-4</v>
      </c>
      <c r="O26">
        <f t="shared" si="3"/>
        <v>-3.2518786744435025E-3</v>
      </c>
      <c r="Q26" s="2">
        <f t="shared" si="4"/>
        <v>25441.980000000003</v>
      </c>
      <c r="AB26" t="s">
        <v>32</v>
      </c>
      <c r="AG26" t="s">
        <v>34</v>
      </c>
    </row>
    <row r="27" spans="1:33">
      <c r="A27" t="s">
        <v>35</v>
      </c>
      <c r="B27" s="6" t="s">
        <v>70</v>
      </c>
      <c r="C27" s="11">
        <v>40461.589999999997</v>
      </c>
      <c r="D27" s="6"/>
      <c r="E27">
        <f t="shared" si="0"/>
        <v>71.493419528362836</v>
      </c>
      <c r="F27">
        <f t="shared" si="1"/>
        <v>71.5</v>
      </c>
      <c r="G27">
        <f t="shared" si="2"/>
        <v>-1.4811749999353196E-2</v>
      </c>
      <c r="K27">
        <f t="shared" si="5"/>
        <v>-1.4811749999353196E-2</v>
      </c>
      <c r="O27">
        <f t="shared" si="3"/>
        <v>-3.2415884994474913E-3</v>
      </c>
      <c r="Q27" s="2">
        <f t="shared" si="4"/>
        <v>25443.089999999997</v>
      </c>
      <c r="AB27" t="s">
        <v>32</v>
      </c>
      <c r="AG27" t="s">
        <v>34</v>
      </c>
    </row>
    <row r="28" spans="1:33">
      <c r="A28" t="s">
        <v>35</v>
      </c>
      <c r="B28" s="6"/>
      <c r="C28" s="11">
        <v>40480.74</v>
      </c>
      <c r="D28" s="6"/>
      <c r="E28">
        <f t="shared" si="0"/>
        <v>80.001261737434717</v>
      </c>
      <c r="F28">
        <f t="shared" si="1"/>
        <v>80</v>
      </c>
      <c r="G28">
        <f t="shared" si="2"/>
        <v>2.8400000010151416E-3</v>
      </c>
      <c r="K28">
        <f t="shared" si="5"/>
        <v>2.8400000010151416E-3</v>
      </c>
      <c r="O28">
        <f t="shared" si="3"/>
        <v>-3.0666555245153033E-3</v>
      </c>
      <c r="Q28" s="2">
        <f t="shared" si="4"/>
        <v>25462.239999999998</v>
      </c>
      <c r="AB28" t="s">
        <v>37</v>
      </c>
      <c r="AG28" t="s">
        <v>34</v>
      </c>
    </row>
    <row r="29" spans="1:33">
      <c r="A29" t="s">
        <v>35</v>
      </c>
      <c r="B29" s="6"/>
      <c r="C29" s="11">
        <v>40530.248</v>
      </c>
      <c r="D29" s="6"/>
      <c r="E29">
        <f t="shared" si="0"/>
        <v>101.99636628504369</v>
      </c>
      <c r="F29">
        <f t="shared" si="1"/>
        <v>102</v>
      </c>
      <c r="G29">
        <f t="shared" si="2"/>
        <v>-8.1789999967440963E-3</v>
      </c>
      <c r="K29">
        <f t="shared" si="5"/>
        <v>-8.1789999967440963E-3</v>
      </c>
      <c r="O29">
        <f t="shared" si="3"/>
        <v>-2.6138878246908179E-3</v>
      </c>
      <c r="Q29" s="2">
        <f t="shared" si="4"/>
        <v>25511.748</v>
      </c>
      <c r="AB29" t="s">
        <v>36</v>
      </c>
      <c r="AG29" t="s">
        <v>34</v>
      </c>
    </row>
    <row r="30" spans="1:33">
      <c r="A30" t="s">
        <v>35</v>
      </c>
      <c r="B30" s="6" t="s">
        <v>70</v>
      </c>
      <c r="C30" s="11">
        <v>40774.487000000001</v>
      </c>
      <c r="D30" s="6"/>
      <c r="E30">
        <f t="shared" si="0"/>
        <v>210.50534139216427</v>
      </c>
      <c r="F30">
        <f t="shared" si="1"/>
        <v>210.5</v>
      </c>
      <c r="G30">
        <f t="shared" si="2"/>
        <v>1.2022750001051463E-2</v>
      </c>
      <c r="K30">
        <f t="shared" si="5"/>
        <v>1.2022750001051463E-2</v>
      </c>
      <c r="O30">
        <f t="shared" si="3"/>
        <v>-3.809198505564217E-4</v>
      </c>
      <c r="Q30" s="2">
        <f t="shared" si="4"/>
        <v>25755.987000000001</v>
      </c>
      <c r="AB30" t="s">
        <v>36</v>
      </c>
      <c r="AG30" t="s">
        <v>34</v>
      </c>
    </row>
    <row r="31" spans="1:33">
      <c r="A31" t="s">
        <v>35</v>
      </c>
      <c r="B31" s="6"/>
      <c r="C31" s="11">
        <v>40807.089999999997</v>
      </c>
      <c r="D31" s="6"/>
      <c r="E31">
        <f t="shared" si="0"/>
        <v>224.98999828732411</v>
      </c>
      <c r="F31">
        <f t="shared" si="1"/>
        <v>225</v>
      </c>
      <c r="G31">
        <f t="shared" si="2"/>
        <v>-2.2512499999720603E-2</v>
      </c>
      <c r="K31">
        <f t="shared" si="5"/>
        <v>-2.2512499999720603E-2</v>
      </c>
      <c r="O31">
        <f t="shared" si="3"/>
        <v>-8.2504775672101807E-5</v>
      </c>
      <c r="Q31" s="2">
        <f t="shared" si="4"/>
        <v>25788.589999999997</v>
      </c>
      <c r="AB31" t="s">
        <v>32</v>
      </c>
      <c r="AG31" t="s">
        <v>34</v>
      </c>
    </row>
    <row r="32" spans="1:33">
      <c r="A32" t="s">
        <v>35</v>
      </c>
      <c r="B32" s="6" t="s">
        <v>70</v>
      </c>
      <c r="C32" s="11">
        <v>40808.239999999998</v>
      </c>
      <c r="D32" s="6"/>
      <c r="E32">
        <f t="shared" si="0"/>
        <v>225.50091309361363</v>
      </c>
      <c r="F32">
        <f t="shared" si="1"/>
        <v>225.5</v>
      </c>
      <c r="G32">
        <f t="shared" si="2"/>
        <v>2.0552499991026707E-3</v>
      </c>
      <c r="K32">
        <f t="shared" si="5"/>
        <v>2.0552499991026707E-3</v>
      </c>
      <c r="O32">
        <f t="shared" si="3"/>
        <v>-7.2214600676090597E-5</v>
      </c>
      <c r="Q32" s="2">
        <f t="shared" si="4"/>
        <v>25789.739999999998</v>
      </c>
      <c r="AB32" t="s">
        <v>32</v>
      </c>
      <c r="AG32" t="s">
        <v>34</v>
      </c>
    </row>
    <row r="33" spans="1:33">
      <c r="A33" t="s">
        <v>35</v>
      </c>
      <c r="B33" s="6"/>
      <c r="C33" s="11">
        <v>40822.85</v>
      </c>
      <c r="D33" s="6"/>
      <c r="E33">
        <f t="shared" si="0"/>
        <v>231.99175250220557</v>
      </c>
      <c r="F33">
        <f t="shared" si="1"/>
        <v>232</v>
      </c>
      <c r="G33">
        <f t="shared" si="2"/>
        <v>-1.8563999998150393E-2</v>
      </c>
      <c r="K33">
        <f t="shared" si="5"/>
        <v>-1.8563999998150393E-2</v>
      </c>
      <c r="O33">
        <f t="shared" si="3"/>
        <v>6.1557674272052533E-5</v>
      </c>
      <c r="Q33" s="2">
        <f t="shared" si="4"/>
        <v>25804.35</v>
      </c>
      <c r="AB33" t="s">
        <v>32</v>
      </c>
      <c r="AG33" t="s">
        <v>34</v>
      </c>
    </row>
    <row r="34" spans="1:33">
      <c r="A34" t="s">
        <v>35</v>
      </c>
      <c r="B34" s="6" t="s">
        <v>70</v>
      </c>
      <c r="C34" s="11">
        <v>40824.019999999997</v>
      </c>
      <c r="D34" s="6" t="s">
        <v>38</v>
      </c>
      <c r="E34">
        <f t="shared" si="0"/>
        <v>232.51155278338564</v>
      </c>
      <c r="F34">
        <f t="shared" si="1"/>
        <v>232.5</v>
      </c>
      <c r="G34">
        <f t="shared" si="2"/>
        <v>2.6003749997471459E-2</v>
      </c>
      <c r="K34">
        <f t="shared" si="5"/>
        <v>2.6003749997471459E-2</v>
      </c>
      <c r="O34">
        <f t="shared" si="3"/>
        <v>7.1847849268063743E-5</v>
      </c>
      <c r="Q34" s="2">
        <f t="shared" si="4"/>
        <v>25805.519999999997</v>
      </c>
      <c r="AB34" t="s">
        <v>32</v>
      </c>
      <c r="AG34" t="s">
        <v>34</v>
      </c>
    </row>
    <row r="35" spans="1:33">
      <c r="A35" t="s">
        <v>35</v>
      </c>
      <c r="B35" s="6"/>
      <c r="C35" s="11">
        <v>40827.355300000003</v>
      </c>
      <c r="D35" s="6"/>
      <c r="E35">
        <f t="shared" si="0"/>
        <v>233.99333900374947</v>
      </c>
      <c r="F35">
        <f t="shared" si="1"/>
        <v>234</v>
      </c>
      <c r="G35">
        <f t="shared" si="2"/>
        <v>-1.4992999997048173E-2</v>
      </c>
      <c r="K35">
        <f t="shared" si="5"/>
        <v>-1.4992999997048173E-2</v>
      </c>
      <c r="O35">
        <f t="shared" si="3"/>
        <v>1.0271837425609737E-4</v>
      </c>
      <c r="Q35" s="2">
        <f t="shared" si="4"/>
        <v>25808.855300000003</v>
      </c>
      <c r="AB35" t="s">
        <v>36</v>
      </c>
      <c r="AG35" t="s">
        <v>34</v>
      </c>
    </row>
    <row r="36" spans="1:33">
      <c r="A36" t="s">
        <v>35</v>
      </c>
      <c r="B36" s="6"/>
      <c r="C36" s="11">
        <v>40836.356</v>
      </c>
      <c r="D36" s="6"/>
      <c r="E36">
        <f t="shared" si="0"/>
        <v>237.99211369676047</v>
      </c>
      <c r="F36">
        <f t="shared" si="1"/>
        <v>238</v>
      </c>
      <c r="G36">
        <f t="shared" si="2"/>
        <v>-1.7750999999407213E-2</v>
      </c>
      <c r="K36">
        <f t="shared" si="5"/>
        <v>-1.7750999999407213E-2</v>
      </c>
      <c r="O36">
        <f t="shared" si="3"/>
        <v>1.8503977422418532E-4</v>
      </c>
      <c r="Q36" s="2">
        <f t="shared" si="4"/>
        <v>25817.856</v>
      </c>
      <c r="AB36" t="s">
        <v>36</v>
      </c>
      <c r="AG36" t="s">
        <v>34</v>
      </c>
    </row>
    <row r="37" spans="1:33">
      <c r="A37" t="s">
        <v>35</v>
      </c>
      <c r="B37" s="6"/>
      <c r="C37" s="11">
        <v>40845.356599999999</v>
      </c>
      <c r="D37" s="6"/>
      <c r="E37">
        <f t="shared" si="0"/>
        <v>241.99084396239815</v>
      </c>
      <c r="F37">
        <f t="shared" si="1"/>
        <v>242</v>
      </c>
      <c r="G37">
        <f t="shared" si="2"/>
        <v>-2.0608999999240041E-2</v>
      </c>
      <c r="K37">
        <f t="shared" si="5"/>
        <v>-2.0608999999240041E-2</v>
      </c>
      <c r="O37">
        <f t="shared" si="3"/>
        <v>2.6736117419227327E-4</v>
      </c>
      <c r="Q37" s="2">
        <f t="shared" si="4"/>
        <v>25826.856599999999</v>
      </c>
      <c r="AB37" t="s">
        <v>36</v>
      </c>
      <c r="AG37" t="s">
        <v>34</v>
      </c>
    </row>
    <row r="38" spans="1:33">
      <c r="A38" t="s">
        <v>35</v>
      </c>
      <c r="B38" s="6" t="s">
        <v>70</v>
      </c>
      <c r="C38" s="11">
        <v>40871.280299999999</v>
      </c>
      <c r="D38" s="6"/>
      <c r="E38">
        <f t="shared" si="0"/>
        <v>253.50806323525947</v>
      </c>
      <c r="F38">
        <f t="shared" si="1"/>
        <v>253.5</v>
      </c>
      <c r="G38">
        <f t="shared" si="2"/>
        <v>1.8149249997804873E-2</v>
      </c>
      <c r="K38">
        <f t="shared" si="5"/>
        <v>1.8149249997804873E-2</v>
      </c>
      <c r="O38">
        <f t="shared" si="3"/>
        <v>5.0403519910052763E-4</v>
      </c>
      <c r="Q38" s="2">
        <f t="shared" si="4"/>
        <v>25852.780299999999</v>
      </c>
      <c r="AB38" t="s">
        <v>36</v>
      </c>
      <c r="AG38" t="s">
        <v>34</v>
      </c>
    </row>
    <row r="39" spans="1:33">
      <c r="A39" t="s">
        <v>35</v>
      </c>
      <c r="B39" s="6"/>
      <c r="C39" s="11">
        <v>41124.459000000003</v>
      </c>
      <c r="D39" s="6"/>
      <c r="E39">
        <f t="shared" si="0"/>
        <v>365.98871233697304</v>
      </c>
      <c r="F39">
        <f t="shared" si="1"/>
        <v>366</v>
      </c>
      <c r="G39">
        <f t="shared" si="2"/>
        <v>-2.5406999993720092E-2</v>
      </c>
      <c r="K39">
        <f t="shared" si="5"/>
        <v>-2.5406999993720092E-2</v>
      </c>
      <c r="O39">
        <f t="shared" si="3"/>
        <v>2.8193245732030118E-3</v>
      </c>
      <c r="Q39" s="2">
        <f t="shared" si="4"/>
        <v>26105.959000000003</v>
      </c>
      <c r="AB39" t="s">
        <v>36</v>
      </c>
      <c r="AG39" t="s">
        <v>34</v>
      </c>
    </row>
    <row r="40" spans="1:33">
      <c r="A40" t="s">
        <v>35</v>
      </c>
      <c r="B40" s="6" t="s">
        <v>70</v>
      </c>
      <c r="C40" s="11">
        <v>41177.409699999997</v>
      </c>
      <c r="D40" s="6"/>
      <c r="E40">
        <f t="shared" si="0"/>
        <v>389.5133181051097</v>
      </c>
      <c r="F40">
        <f t="shared" si="1"/>
        <v>389.5</v>
      </c>
      <c r="G40">
        <f t="shared" si="2"/>
        <v>2.9977250000229105E-2</v>
      </c>
      <c r="K40">
        <f t="shared" si="5"/>
        <v>2.9977250000229105E-2</v>
      </c>
      <c r="O40">
        <f t="shared" si="3"/>
        <v>3.30296279801553E-3</v>
      </c>
      <c r="Q40" s="2">
        <f t="shared" si="4"/>
        <v>26158.909699999997</v>
      </c>
      <c r="AB40" t="s">
        <v>36</v>
      </c>
      <c r="AG40" t="s">
        <v>34</v>
      </c>
    </row>
    <row r="41" spans="1:33">
      <c r="A41" t="s">
        <v>35</v>
      </c>
      <c r="B41" s="6" t="s">
        <v>70</v>
      </c>
      <c r="C41" s="11">
        <v>41179.660000000003</v>
      </c>
      <c r="D41" s="6"/>
      <c r="E41">
        <f t="shared" si="0"/>
        <v>390.51306731258393</v>
      </c>
      <c r="F41">
        <f t="shared" si="1"/>
        <v>390.5</v>
      </c>
      <c r="G41">
        <f t="shared" si="2"/>
        <v>2.9412750009214506E-2</v>
      </c>
      <c r="K41">
        <f t="shared" si="5"/>
        <v>2.9412750009214506E-2</v>
      </c>
      <c r="O41">
        <f t="shared" si="3"/>
        <v>3.3235431480075524E-3</v>
      </c>
      <c r="Q41" s="2">
        <f t="shared" si="4"/>
        <v>26161.160000000003</v>
      </c>
      <c r="AB41" t="s">
        <v>32</v>
      </c>
      <c r="AG41" t="s">
        <v>34</v>
      </c>
    </row>
    <row r="42" spans="1:33">
      <c r="A42" t="s">
        <v>35</v>
      </c>
      <c r="B42" s="6"/>
      <c r="C42" s="11">
        <v>41191.99</v>
      </c>
      <c r="D42" s="6"/>
      <c r="E42">
        <f t="shared" si="0"/>
        <v>395.99096258348743</v>
      </c>
      <c r="F42">
        <f t="shared" si="1"/>
        <v>396</v>
      </c>
      <c r="G42">
        <f t="shared" si="2"/>
        <v>-2.0342000003438443E-2</v>
      </c>
      <c r="K42">
        <f t="shared" si="5"/>
        <v>-2.0342000003438443E-2</v>
      </c>
      <c r="O42">
        <f t="shared" si="3"/>
        <v>3.4367350729636748E-3</v>
      </c>
      <c r="Q42" s="2">
        <f t="shared" si="4"/>
        <v>26173.489999999998</v>
      </c>
      <c r="AB42" t="s">
        <v>32</v>
      </c>
      <c r="AG42" t="s">
        <v>34</v>
      </c>
    </row>
    <row r="43" spans="1:33">
      <c r="A43" t="s">
        <v>35</v>
      </c>
      <c r="B43" s="6" t="s">
        <v>70</v>
      </c>
      <c r="C43" s="11">
        <v>41193.17</v>
      </c>
      <c r="D43" s="6" t="s">
        <v>38</v>
      </c>
      <c r="E43">
        <f t="shared" si="0"/>
        <v>396.51520560211441</v>
      </c>
      <c r="F43">
        <f t="shared" si="1"/>
        <v>396.5</v>
      </c>
      <c r="G43">
        <f t="shared" si="2"/>
        <v>3.4225750001496635E-2</v>
      </c>
      <c r="K43">
        <f t="shared" si="5"/>
        <v>3.4225750001496635E-2</v>
      </c>
      <c r="O43">
        <f t="shared" si="3"/>
        <v>3.4470252479596852E-3</v>
      </c>
      <c r="Q43" s="2">
        <f t="shared" si="4"/>
        <v>26174.67</v>
      </c>
      <c r="AB43" t="s">
        <v>32</v>
      </c>
      <c r="AG43" t="s">
        <v>34</v>
      </c>
    </row>
    <row r="44" spans="1:33">
      <c r="A44" t="s">
        <v>35</v>
      </c>
      <c r="B44" s="6" t="s">
        <v>70</v>
      </c>
      <c r="C44" s="11">
        <v>41240.434000000001</v>
      </c>
      <c r="D44" s="6" t="s">
        <v>38</v>
      </c>
      <c r="E44">
        <f t="shared" si="0"/>
        <v>417.5133598668437</v>
      </c>
      <c r="F44">
        <f t="shared" si="1"/>
        <v>417.5</v>
      </c>
      <c r="G44">
        <f t="shared" si="2"/>
        <v>3.0071250002947636E-2</v>
      </c>
      <c r="K44">
        <f t="shared" si="5"/>
        <v>3.0071250002947636E-2</v>
      </c>
      <c r="O44">
        <f t="shared" si="3"/>
        <v>3.8792125977921491E-3</v>
      </c>
      <c r="Q44" s="2">
        <f t="shared" si="4"/>
        <v>26221.934000000001</v>
      </c>
      <c r="AB44" t="s">
        <v>36</v>
      </c>
      <c r="AG44" t="s">
        <v>34</v>
      </c>
    </row>
    <row r="45" spans="1:33">
      <c r="A45" t="s">
        <v>35</v>
      </c>
      <c r="B45" s="6"/>
      <c r="C45" s="11">
        <v>41509.343999999997</v>
      </c>
      <c r="D45" s="6"/>
      <c r="E45">
        <f t="shared" si="0"/>
        <v>536.98301252696444</v>
      </c>
      <c r="F45">
        <f t="shared" si="1"/>
        <v>537</v>
      </c>
      <c r="G45">
        <f t="shared" si="2"/>
        <v>-3.8236499996855855E-2</v>
      </c>
      <c r="K45">
        <f t="shared" si="5"/>
        <v>-3.8236499996855855E-2</v>
      </c>
      <c r="O45">
        <f t="shared" si="3"/>
        <v>6.3385644218387875E-3</v>
      </c>
      <c r="Q45" s="2">
        <f t="shared" si="4"/>
        <v>26490.843999999997</v>
      </c>
      <c r="AB45" t="s">
        <v>36</v>
      </c>
      <c r="AG45" t="s">
        <v>34</v>
      </c>
    </row>
    <row r="46" spans="1:33">
      <c r="A46" t="s">
        <v>35</v>
      </c>
      <c r="B46" s="6"/>
      <c r="C46" s="11">
        <v>41563.360000000001</v>
      </c>
      <c r="D46" s="6" t="s">
        <v>38</v>
      </c>
      <c r="E46">
        <f t="shared" si="0"/>
        <v>560.98090311522651</v>
      </c>
      <c r="F46">
        <f t="shared" si="1"/>
        <v>561</v>
      </c>
      <c r="G46">
        <f t="shared" si="2"/>
        <v>-4.2984499996236991E-2</v>
      </c>
      <c r="K46">
        <f t="shared" si="5"/>
        <v>-4.2984499996236991E-2</v>
      </c>
      <c r="O46">
        <f t="shared" si="3"/>
        <v>6.8324928216473169E-3</v>
      </c>
      <c r="Q46" s="2">
        <f t="shared" si="4"/>
        <v>26544.86</v>
      </c>
      <c r="AB46" t="s">
        <v>32</v>
      </c>
      <c r="AG46" t="s">
        <v>34</v>
      </c>
    </row>
    <row r="47" spans="1:33">
      <c r="A47" t="s">
        <v>35</v>
      </c>
      <c r="B47" s="6" t="s">
        <v>70</v>
      </c>
      <c r="C47" s="11">
        <v>41564.559999999998</v>
      </c>
      <c r="E47">
        <f t="shared" si="0"/>
        <v>561.51403160874406</v>
      </c>
      <c r="F47">
        <f t="shared" si="1"/>
        <v>561.5</v>
      </c>
      <c r="G47">
        <f t="shared" si="2"/>
        <v>3.1583249998220708E-2</v>
      </c>
      <c r="K47">
        <f t="shared" si="5"/>
        <v>3.1583249998220708E-2</v>
      </c>
      <c r="O47">
        <f t="shared" si="3"/>
        <v>6.842782996643329E-3</v>
      </c>
      <c r="Q47" s="2">
        <f t="shared" si="4"/>
        <v>26546.059999999998</v>
      </c>
      <c r="AB47" t="s">
        <v>32</v>
      </c>
      <c r="AG47" t="s">
        <v>34</v>
      </c>
    </row>
    <row r="48" spans="1:33">
      <c r="A48" t="s">
        <v>35</v>
      </c>
      <c r="B48" s="6"/>
      <c r="C48" s="11">
        <v>41570.129999999997</v>
      </c>
      <c r="E48">
        <f t="shared" si="0"/>
        <v>563.98863636616045</v>
      </c>
      <c r="F48">
        <f t="shared" si="1"/>
        <v>564</v>
      </c>
      <c r="G48">
        <f t="shared" si="2"/>
        <v>-2.5578000000678003E-2</v>
      </c>
      <c r="K48">
        <f t="shared" si="5"/>
        <v>-2.5578000000678003E-2</v>
      </c>
      <c r="O48">
        <f t="shared" si="3"/>
        <v>6.8942338716233842E-3</v>
      </c>
      <c r="Q48" s="2">
        <f t="shared" si="4"/>
        <v>26551.629999999997</v>
      </c>
      <c r="AB48" t="s">
        <v>32</v>
      </c>
      <c r="AG48" t="s">
        <v>34</v>
      </c>
    </row>
    <row r="49" spans="1:33">
      <c r="A49" t="s">
        <v>35</v>
      </c>
      <c r="B49" s="6" t="s">
        <v>70</v>
      </c>
      <c r="C49" s="11">
        <v>41571.33</v>
      </c>
      <c r="D49" t="s">
        <v>38</v>
      </c>
      <c r="E49">
        <f t="shared" si="0"/>
        <v>564.52176485968118</v>
      </c>
      <c r="F49">
        <f t="shared" si="1"/>
        <v>564.5</v>
      </c>
      <c r="G49">
        <f t="shared" si="2"/>
        <v>4.8989750001055654E-2</v>
      </c>
      <c r="K49">
        <f t="shared" si="5"/>
        <v>4.8989750001055654E-2</v>
      </c>
      <c r="O49">
        <f t="shared" si="3"/>
        <v>6.9045240466193945E-3</v>
      </c>
      <c r="Q49" s="2">
        <f t="shared" si="4"/>
        <v>26552.83</v>
      </c>
      <c r="AB49" t="s">
        <v>32</v>
      </c>
      <c r="AG49" t="s">
        <v>34</v>
      </c>
    </row>
    <row r="50" spans="1:33">
      <c r="A50" t="s">
        <v>35</v>
      </c>
      <c r="B50" s="6"/>
      <c r="C50" s="11">
        <v>41905.51</v>
      </c>
      <c r="D50" t="s">
        <v>38</v>
      </c>
      <c r="E50">
        <f t="shared" si="0"/>
        <v>712.98916482978166</v>
      </c>
      <c r="F50">
        <f t="shared" si="1"/>
        <v>713</v>
      </c>
      <c r="G50">
        <f t="shared" si="2"/>
        <v>-2.4388499994529411E-2</v>
      </c>
      <c r="K50">
        <f t="shared" si="5"/>
        <v>-2.4388499994529411E-2</v>
      </c>
      <c r="O50">
        <f t="shared" si="3"/>
        <v>9.9607060204346745E-3</v>
      </c>
      <c r="Q50" s="2">
        <f t="shared" si="4"/>
        <v>26887.010000000002</v>
      </c>
      <c r="AB50" t="s">
        <v>32</v>
      </c>
      <c r="AG50" t="s">
        <v>34</v>
      </c>
    </row>
    <row r="51" spans="1:33">
      <c r="A51" t="s">
        <v>35</v>
      </c>
      <c r="B51" s="6" t="s">
        <v>70</v>
      </c>
      <c r="C51" s="11">
        <v>41906.71</v>
      </c>
      <c r="E51">
        <f t="shared" si="0"/>
        <v>713.52229332329921</v>
      </c>
      <c r="F51">
        <f t="shared" si="1"/>
        <v>713.5</v>
      </c>
      <c r="G51">
        <f t="shared" si="2"/>
        <v>5.0179249999928288E-2</v>
      </c>
      <c r="K51">
        <f t="shared" si="5"/>
        <v>5.0179249999928288E-2</v>
      </c>
      <c r="O51">
        <f t="shared" si="3"/>
        <v>9.9709961954306849E-3</v>
      </c>
      <c r="Q51" s="2">
        <f t="shared" si="4"/>
        <v>26888.21</v>
      </c>
      <c r="AB51" t="s">
        <v>32</v>
      </c>
      <c r="AG51" t="s">
        <v>34</v>
      </c>
    </row>
    <row r="52" spans="1:33">
      <c r="A52" t="s">
        <v>35</v>
      </c>
      <c r="B52" s="6"/>
      <c r="C52" s="11">
        <v>41932.519999999997</v>
      </c>
      <c r="E52">
        <f t="shared" si="0"/>
        <v>724.98899867139892</v>
      </c>
      <c r="F52">
        <f t="shared" si="1"/>
        <v>725</v>
      </c>
      <c r="G52">
        <f t="shared" si="2"/>
        <v>-2.4762499997450504E-2</v>
      </c>
      <c r="K52">
        <f t="shared" si="5"/>
        <v>-2.4762499997450504E-2</v>
      </c>
      <c r="O52">
        <f t="shared" si="3"/>
        <v>1.0207670220338938E-2</v>
      </c>
      <c r="Q52" s="2">
        <f t="shared" si="4"/>
        <v>26914.019999999997</v>
      </c>
      <c r="AB52" t="s">
        <v>32</v>
      </c>
      <c r="AG52" t="s">
        <v>34</v>
      </c>
    </row>
    <row r="53" spans="1:33">
      <c r="A53" t="s">
        <v>35</v>
      </c>
      <c r="B53" s="6" t="s">
        <v>70</v>
      </c>
      <c r="C53" s="11">
        <v>41933.714999999997</v>
      </c>
      <c r="E53">
        <f t="shared" ref="E53:E84" si="6">+(C53-C$7)/C$8</f>
        <v>725.51990579619462</v>
      </c>
      <c r="F53">
        <f t="shared" ref="F53:F84" si="7">ROUND(2*E53,0)/2</f>
        <v>725.5</v>
      </c>
      <c r="G53">
        <f t="shared" ref="G53:G84" si="8">+C53-(C$7+F53*C$8)</f>
        <v>4.480524999962654E-2</v>
      </c>
      <c r="K53">
        <f t="shared" si="5"/>
        <v>4.480524999962654E-2</v>
      </c>
      <c r="O53">
        <f t="shared" ref="O53:O84" si="9">+C$11+C$12*$F53</f>
        <v>1.021796039533495E-2</v>
      </c>
      <c r="Q53" s="2">
        <f t="shared" ref="Q53:Q84" si="10">+C53-15018.5</f>
        <v>26915.214999999997</v>
      </c>
      <c r="AB53" t="s">
        <v>32</v>
      </c>
      <c r="AG53" t="s">
        <v>34</v>
      </c>
    </row>
    <row r="54" spans="1:33">
      <c r="A54" t="s">
        <v>39</v>
      </c>
      <c r="B54" s="6" t="s">
        <v>70</v>
      </c>
      <c r="C54" s="11">
        <v>42253.2696</v>
      </c>
      <c r="E54">
        <f t="shared" si="6"/>
        <v>867.48962454203786</v>
      </c>
      <c r="F54">
        <f t="shared" si="7"/>
        <v>867.5</v>
      </c>
      <c r="G54">
        <f t="shared" si="8"/>
        <v>-2.3353749995294493E-2</v>
      </c>
      <c r="J54">
        <f>+G54</f>
        <v>-2.3353749995294493E-2</v>
      </c>
      <c r="O54">
        <f t="shared" si="9"/>
        <v>1.3140370094202086E-2</v>
      </c>
      <c r="Q54" s="2">
        <f t="shared" si="10"/>
        <v>27234.7696</v>
      </c>
      <c r="AB54" t="s">
        <v>36</v>
      </c>
      <c r="AG54" t="s">
        <v>34</v>
      </c>
    </row>
    <row r="55" spans="1:33">
      <c r="A55" t="s">
        <v>35</v>
      </c>
      <c r="B55" s="6"/>
      <c r="C55" s="11">
        <v>42279.13</v>
      </c>
      <c r="E55">
        <f t="shared" si="6"/>
        <v>878.97872128686538</v>
      </c>
      <c r="F55">
        <f t="shared" si="7"/>
        <v>879</v>
      </c>
      <c r="G55">
        <f t="shared" si="8"/>
        <v>-4.7895499999867752E-2</v>
      </c>
      <c r="K55">
        <f t="shared" ref="K55:K61" si="11">+G55</f>
        <v>-4.7895499999867752E-2</v>
      </c>
      <c r="O55">
        <f t="shared" si="9"/>
        <v>1.3377044119110341E-2</v>
      </c>
      <c r="Q55" s="2">
        <f t="shared" si="10"/>
        <v>27260.629999999997</v>
      </c>
      <c r="AB55" t="s">
        <v>32</v>
      </c>
      <c r="AG55" t="s">
        <v>34</v>
      </c>
    </row>
    <row r="56" spans="1:33">
      <c r="A56" t="s">
        <v>35</v>
      </c>
      <c r="B56" s="6" t="s">
        <v>70</v>
      </c>
      <c r="C56" s="11">
        <v>42280.39</v>
      </c>
      <c r="D56" t="s">
        <v>38</v>
      </c>
      <c r="E56">
        <f t="shared" si="6"/>
        <v>879.53850620506103</v>
      </c>
      <c r="F56">
        <f t="shared" si="7"/>
        <v>879.5</v>
      </c>
      <c r="G56">
        <f t="shared" si="8"/>
        <v>8.6672249999537598E-2</v>
      </c>
      <c r="K56">
        <f t="shared" si="11"/>
        <v>8.6672249999537598E-2</v>
      </c>
      <c r="O56">
        <f t="shared" si="9"/>
        <v>1.3387334294106351E-2</v>
      </c>
      <c r="Q56" s="2">
        <f t="shared" si="10"/>
        <v>27261.89</v>
      </c>
      <c r="AB56" t="s">
        <v>32</v>
      </c>
      <c r="AG56" t="s">
        <v>34</v>
      </c>
    </row>
    <row r="57" spans="1:33">
      <c r="A57" t="s">
        <v>40</v>
      </c>
      <c r="B57" s="6"/>
      <c r="C57" s="11">
        <v>42281.38</v>
      </c>
      <c r="E57">
        <f t="shared" si="6"/>
        <v>879.97833721221309</v>
      </c>
      <c r="F57">
        <f t="shared" si="7"/>
        <v>880</v>
      </c>
      <c r="G57">
        <f t="shared" si="8"/>
        <v>-4.875999999785563E-2</v>
      </c>
      <c r="K57">
        <f t="shared" si="11"/>
        <v>-4.875999999785563E-2</v>
      </c>
      <c r="O57">
        <f t="shared" si="9"/>
        <v>1.3397624469102361E-2</v>
      </c>
      <c r="Q57" s="2">
        <f t="shared" si="10"/>
        <v>27262.879999999997</v>
      </c>
      <c r="AB57" t="s">
        <v>37</v>
      </c>
      <c r="AG57" t="s">
        <v>34</v>
      </c>
    </row>
    <row r="58" spans="1:33">
      <c r="A58" t="s">
        <v>35</v>
      </c>
      <c r="B58" s="6"/>
      <c r="C58" s="11">
        <v>42292.63</v>
      </c>
      <c r="D58" t="s">
        <v>38</v>
      </c>
      <c r="E58">
        <f t="shared" si="6"/>
        <v>884.9764168389521</v>
      </c>
      <c r="F58">
        <f t="shared" si="7"/>
        <v>885</v>
      </c>
      <c r="G58">
        <f t="shared" si="8"/>
        <v>-5.3082500002346933E-2</v>
      </c>
      <c r="K58">
        <f t="shared" si="11"/>
        <v>-5.3082500002346933E-2</v>
      </c>
      <c r="O58">
        <f t="shared" si="9"/>
        <v>1.3500526219062472E-2</v>
      </c>
      <c r="Q58" s="2">
        <f t="shared" si="10"/>
        <v>27274.129999999997</v>
      </c>
      <c r="AB58" t="s">
        <v>32</v>
      </c>
      <c r="AG58" t="s">
        <v>34</v>
      </c>
    </row>
    <row r="59" spans="1:33">
      <c r="A59" t="s">
        <v>35</v>
      </c>
      <c r="B59" s="6" t="s">
        <v>70</v>
      </c>
      <c r="C59" s="11">
        <v>42293.88</v>
      </c>
      <c r="E59">
        <f t="shared" si="6"/>
        <v>885.53175901970087</v>
      </c>
      <c r="F59">
        <f t="shared" si="7"/>
        <v>885.5</v>
      </c>
      <c r="G59">
        <f t="shared" si="8"/>
        <v>7.1485250002297107E-2</v>
      </c>
      <c r="K59">
        <f t="shared" si="11"/>
        <v>7.1485250002297107E-2</v>
      </c>
      <c r="O59">
        <f t="shared" si="9"/>
        <v>1.3510816394058482E-2</v>
      </c>
      <c r="Q59" s="2">
        <f t="shared" si="10"/>
        <v>27275.379999999997</v>
      </c>
      <c r="AB59" t="s">
        <v>32</v>
      </c>
      <c r="AG59" t="s">
        <v>34</v>
      </c>
    </row>
    <row r="60" spans="1:33">
      <c r="A60" t="s">
        <v>35</v>
      </c>
      <c r="B60" s="6"/>
      <c r="C60" s="11">
        <v>42659.55</v>
      </c>
      <c r="E60">
        <f t="shared" si="6"/>
        <v>1047.9893392072267</v>
      </c>
      <c r="F60">
        <f t="shared" si="7"/>
        <v>1048</v>
      </c>
      <c r="G60">
        <f t="shared" si="8"/>
        <v>-2.3995999996259343E-2</v>
      </c>
      <c r="K60">
        <f t="shared" si="11"/>
        <v>-2.3995999996259343E-2</v>
      </c>
      <c r="O60">
        <f t="shared" si="9"/>
        <v>1.6855123267762073E-2</v>
      </c>
      <c r="Q60" s="2">
        <f t="shared" si="10"/>
        <v>27641.050000000003</v>
      </c>
      <c r="AB60" t="s">
        <v>32</v>
      </c>
      <c r="AG60" t="s">
        <v>34</v>
      </c>
    </row>
    <row r="61" spans="1:33">
      <c r="A61" t="s">
        <v>35</v>
      </c>
      <c r="B61" s="6" t="s">
        <v>70</v>
      </c>
      <c r="C61" s="11">
        <v>42660.79</v>
      </c>
      <c r="E61">
        <f t="shared" si="6"/>
        <v>1048.5402386505286</v>
      </c>
      <c r="F61">
        <f t="shared" si="7"/>
        <v>1048.5</v>
      </c>
      <c r="G61">
        <f t="shared" si="8"/>
        <v>9.0571750006347429E-2</v>
      </c>
      <c r="K61">
        <f t="shared" si="11"/>
        <v>9.0571750006347429E-2</v>
      </c>
      <c r="O61">
        <f t="shared" si="9"/>
        <v>1.6865413442758083E-2</v>
      </c>
      <c r="Q61" s="2">
        <f t="shared" si="10"/>
        <v>27642.29</v>
      </c>
      <c r="AB61" t="s">
        <v>32</v>
      </c>
      <c r="AG61" t="s">
        <v>34</v>
      </c>
    </row>
    <row r="62" spans="1:33">
      <c r="A62" t="s">
        <v>41</v>
      </c>
      <c r="B62" s="6"/>
      <c r="C62" s="11">
        <v>42982.480600000003</v>
      </c>
      <c r="E62">
        <f t="shared" si="6"/>
        <v>1191.4589261148349</v>
      </c>
      <c r="F62">
        <f t="shared" si="7"/>
        <v>1191.5</v>
      </c>
      <c r="G62">
        <f t="shared" si="8"/>
        <v>-9.2451749995234422E-2</v>
      </c>
      <c r="J62">
        <f>+G62</f>
        <v>-9.2451749995234422E-2</v>
      </c>
      <c r="O62">
        <f t="shared" si="9"/>
        <v>1.9808403491617239E-2</v>
      </c>
      <c r="Q62" s="2">
        <f t="shared" si="10"/>
        <v>27963.980600000003</v>
      </c>
      <c r="AB62" t="s">
        <v>36</v>
      </c>
      <c r="AG62" t="s">
        <v>34</v>
      </c>
    </row>
    <row r="63" spans="1:33">
      <c r="A63" t="s">
        <v>43</v>
      </c>
      <c r="B63" s="6" t="s">
        <v>70</v>
      </c>
      <c r="C63" s="11">
        <v>43016.394999999997</v>
      </c>
      <c r="E63">
        <f t="shared" si="6"/>
        <v>1206.5262035986614</v>
      </c>
      <c r="F63">
        <f t="shared" si="7"/>
        <v>1206.5</v>
      </c>
      <c r="G63">
        <f t="shared" si="8"/>
        <v>5.89807500000461E-2</v>
      </c>
      <c r="I63">
        <f>+G63</f>
        <v>5.89807500000461E-2</v>
      </c>
      <c r="O63">
        <f t="shared" si="9"/>
        <v>2.011710874149757E-2</v>
      </c>
      <c r="Q63" s="2">
        <f t="shared" si="10"/>
        <v>27997.894999999997</v>
      </c>
      <c r="AB63" t="s">
        <v>37</v>
      </c>
      <c r="AC63">
        <v>9</v>
      </c>
      <c r="AE63" t="s">
        <v>42</v>
      </c>
      <c r="AG63" t="s">
        <v>44</v>
      </c>
    </row>
    <row r="64" spans="1:33">
      <c r="A64" t="s">
        <v>45</v>
      </c>
      <c r="B64" s="6" t="s">
        <v>70</v>
      </c>
      <c r="C64" s="11">
        <v>43268.553500000002</v>
      </c>
      <c r="E64">
        <f t="shared" si="6"/>
        <v>1318.5536046261354</v>
      </c>
      <c r="F64">
        <f t="shared" si="7"/>
        <v>1318.5</v>
      </c>
      <c r="G64">
        <f t="shared" si="8"/>
        <v>0.12065675000485498</v>
      </c>
      <c r="J64">
        <f>+G64</f>
        <v>0.12065675000485498</v>
      </c>
      <c r="O64">
        <f t="shared" si="9"/>
        <v>2.2422107940604043E-2</v>
      </c>
      <c r="Q64" s="2">
        <f t="shared" si="10"/>
        <v>28250.053500000002</v>
      </c>
      <c r="AB64" t="s">
        <v>36</v>
      </c>
      <c r="AG64" t="s">
        <v>34</v>
      </c>
    </row>
    <row r="65" spans="1:33">
      <c r="A65" t="s">
        <v>46</v>
      </c>
      <c r="B65" s="6" t="s">
        <v>70</v>
      </c>
      <c r="C65" s="11">
        <v>44443.470300000001</v>
      </c>
      <c r="E65">
        <f t="shared" si="6"/>
        <v>1840.5382909544323</v>
      </c>
      <c r="F65">
        <f t="shared" si="7"/>
        <v>1840.5</v>
      </c>
      <c r="G65">
        <f t="shared" si="8"/>
        <v>8.6187749999226071E-2</v>
      </c>
      <c r="I65">
        <f>+G65</f>
        <v>8.6187749999226071E-2</v>
      </c>
      <c r="O65">
        <f t="shared" si="9"/>
        <v>3.3165050636439569E-2</v>
      </c>
      <c r="Q65" s="2">
        <f t="shared" si="10"/>
        <v>29424.970300000001</v>
      </c>
      <c r="AB65" t="s">
        <v>36</v>
      </c>
      <c r="AC65">
        <v>19</v>
      </c>
      <c r="AE65" t="s">
        <v>42</v>
      </c>
      <c r="AG65" t="s">
        <v>44</v>
      </c>
    </row>
    <row r="66" spans="1:33">
      <c r="A66" t="s">
        <v>47</v>
      </c>
      <c r="B66" s="6" t="s">
        <v>70</v>
      </c>
      <c r="C66" s="11">
        <v>44731.595000000001</v>
      </c>
      <c r="E66">
        <f t="shared" si="6"/>
        <v>1968.5445303349015</v>
      </c>
      <c r="F66">
        <f t="shared" si="7"/>
        <v>1968.5</v>
      </c>
      <c r="G66">
        <f t="shared" si="8"/>
        <v>0.1002317500024219</v>
      </c>
      <c r="I66">
        <f>+G66</f>
        <v>0.1002317500024219</v>
      </c>
      <c r="O66">
        <f t="shared" si="9"/>
        <v>3.5799335435418397E-2</v>
      </c>
      <c r="Q66" s="2">
        <f t="shared" si="10"/>
        <v>29713.095000000001</v>
      </c>
      <c r="AB66" t="s">
        <v>36</v>
      </c>
      <c r="AC66">
        <v>10</v>
      </c>
      <c r="AE66" t="s">
        <v>42</v>
      </c>
      <c r="AG66" t="s">
        <v>44</v>
      </c>
    </row>
    <row r="67" spans="1:33">
      <c r="A67" t="s">
        <v>48</v>
      </c>
      <c r="B67" s="6"/>
      <c r="C67" s="11">
        <v>45116.44</v>
      </c>
      <c r="E67">
        <f t="shared" si="6"/>
        <v>2139.5210595751118</v>
      </c>
      <c r="F67">
        <f t="shared" si="7"/>
        <v>2139.5</v>
      </c>
      <c r="G67">
        <f t="shared" si="8"/>
        <v>4.7402250005688984E-2</v>
      </c>
      <c r="N67">
        <f>+G67</f>
        <v>4.7402250005688984E-2</v>
      </c>
      <c r="O67">
        <f t="shared" si="9"/>
        <v>3.9318575284054177E-2</v>
      </c>
      <c r="Q67" s="2">
        <f t="shared" si="10"/>
        <v>30097.940000000002</v>
      </c>
      <c r="AB67" t="s">
        <v>37</v>
      </c>
      <c r="AG67" t="s">
        <v>34</v>
      </c>
    </row>
    <row r="68" spans="1:33">
      <c r="A68" t="s">
        <v>49</v>
      </c>
      <c r="B68" s="6" t="s">
        <v>70</v>
      </c>
      <c r="C68" s="11">
        <v>45116.478999999999</v>
      </c>
      <c r="E68">
        <f t="shared" si="6"/>
        <v>2139.5383862511499</v>
      </c>
      <c r="F68">
        <f t="shared" si="7"/>
        <v>2139.5</v>
      </c>
      <c r="G68">
        <f t="shared" si="8"/>
        <v>8.6402250002720393E-2</v>
      </c>
      <c r="I68">
        <f>+G68</f>
        <v>8.6402250002720393E-2</v>
      </c>
      <c r="O68">
        <f t="shared" si="9"/>
        <v>3.9318575284054177E-2</v>
      </c>
      <c r="Q68" s="2">
        <f t="shared" si="10"/>
        <v>30097.978999999999</v>
      </c>
      <c r="AB68" t="s">
        <v>36</v>
      </c>
      <c r="AC68">
        <v>14</v>
      </c>
      <c r="AE68" t="s">
        <v>42</v>
      </c>
      <c r="AG68" t="s">
        <v>44</v>
      </c>
    </row>
    <row r="69" spans="1:33">
      <c r="A69" t="s">
        <v>48</v>
      </c>
      <c r="B69" s="6"/>
      <c r="C69" s="11">
        <v>45180.512999999999</v>
      </c>
      <c r="E69">
        <f t="shared" si="6"/>
        <v>2167.9870112128033</v>
      </c>
      <c r="F69">
        <f t="shared" si="7"/>
        <v>2168</v>
      </c>
      <c r="G69">
        <f t="shared" si="8"/>
        <v>-2.9235999994853046E-2</v>
      </c>
      <c r="N69">
        <f>+G69</f>
        <v>-2.9235999994853046E-2</v>
      </c>
      <c r="O69">
        <f t="shared" si="9"/>
        <v>3.9905115258826798E-2</v>
      </c>
      <c r="Q69" s="2">
        <f t="shared" si="10"/>
        <v>30162.012999999999</v>
      </c>
      <c r="AB69" t="s">
        <v>37</v>
      </c>
      <c r="AG69" t="s">
        <v>34</v>
      </c>
    </row>
    <row r="70" spans="1:33">
      <c r="A70" t="s">
        <v>50</v>
      </c>
      <c r="B70" s="6" t="s">
        <v>70</v>
      </c>
      <c r="C70" s="11">
        <v>45879.500999999997</v>
      </c>
      <c r="E70">
        <f t="shared" si="6"/>
        <v>2478.529027402582</v>
      </c>
      <c r="F70">
        <f t="shared" si="7"/>
        <v>2478.5</v>
      </c>
      <c r="G70">
        <f t="shared" si="8"/>
        <v>6.5336749998095911E-2</v>
      </c>
      <c r="I70">
        <f>+G70</f>
        <v>6.5336749998095911E-2</v>
      </c>
      <c r="O70">
        <f t="shared" si="9"/>
        <v>4.6295313931349655E-2</v>
      </c>
      <c r="Q70" s="2">
        <f t="shared" si="10"/>
        <v>30861.000999999997</v>
      </c>
      <c r="AB70" t="s">
        <v>36</v>
      </c>
      <c r="AC70">
        <v>6</v>
      </c>
      <c r="AE70" t="s">
        <v>42</v>
      </c>
      <c r="AG70" t="s">
        <v>44</v>
      </c>
    </row>
    <row r="71" spans="1:33">
      <c r="A71" t="s">
        <v>51</v>
      </c>
      <c r="B71" s="6"/>
      <c r="C71" s="11">
        <v>45889.57</v>
      </c>
      <c r="E71">
        <f t="shared" si="6"/>
        <v>2483.0024197369507</v>
      </c>
      <c r="F71">
        <f t="shared" si="7"/>
        <v>2483</v>
      </c>
      <c r="G71">
        <f t="shared" si="8"/>
        <v>5.4464999993797392E-3</v>
      </c>
      <c r="I71">
        <f>+G71</f>
        <v>5.4464999993797392E-3</v>
      </c>
      <c r="O71">
        <f t="shared" si="9"/>
        <v>4.6387925506313765E-2</v>
      </c>
      <c r="Q71" s="2">
        <f t="shared" si="10"/>
        <v>30871.07</v>
      </c>
      <c r="AB71" t="s">
        <v>36</v>
      </c>
      <c r="AC71">
        <v>13</v>
      </c>
      <c r="AE71" t="s">
        <v>42</v>
      </c>
      <c r="AG71" t="s">
        <v>44</v>
      </c>
    </row>
    <row r="72" spans="1:33">
      <c r="A72" t="s">
        <v>35</v>
      </c>
      <c r="B72" s="6" t="s">
        <v>70</v>
      </c>
      <c r="C72" s="11">
        <v>46255.393700000001</v>
      </c>
      <c r="E72">
        <f t="shared" si="6"/>
        <v>2645.5282847990193</v>
      </c>
      <c r="F72">
        <f t="shared" si="7"/>
        <v>2645.5</v>
      </c>
      <c r="G72">
        <f t="shared" si="8"/>
        <v>6.3665250003396068E-2</v>
      </c>
      <c r="K72">
        <f>+G72</f>
        <v>6.3665250003396068E-2</v>
      </c>
      <c r="O72">
        <f t="shared" si="9"/>
        <v>4.9732232380017352E-2</v>
      </c>
      <c r="Q72" s="2">
        <f t="shared" si="10"/>
        <v>31236.893700000001</v>
      </c>
      <c r="AB72" t="s">
        <v>36</v>
      </c>
      <c r="AG72" t="s">
        <v>34</v>
      </c>
    </row>
    <row r="73" spans="1:33">
      <c r="A73" t="s">
        <v>35</v>
      </c>
      <c r="B73" s="6"/>
      <c r="C73" s="11">
        <v>46274.484799999998</v>
      </c>
      <c r="E73">
        <f t="shared" si="6"/>
        <v>2654.0099592845327</v>
      </c>
      <c r="F73">
        <f t="shared" si="7"/>
        <v>2654</v>
      </c>
      <c r="G73">
        <f t="shared" si="8"/>
        <v>2.2417000000132248E-2</v>
      </c>
      <c r="K73">
        <f>+G73</f>
        <v>2.2417000000132248E-2</v>
      </c>
      <c r="O73">
        <f t="shared" si="9"/>
        <v>4.9907165354949531E-2</v>
      </c>
      <c r="Q73" s="2">
        <f t="shared" si="10"/>
        <v>31255.984799999998</v>
      </c>
      <c r="AB73" t="s">
        <v>36</v>
      </c>
      <c r="AG73" t="s">
        <v>34</v>
      </c>
    </row>
    <row r="74" spans="1:33">
      <c r="A74" t="s">
        <v>52</v>
      </c>
      <c r="B74" s="6"/>
      <c r="C74" s="11">
        <v>46319.504699999998</v>
      </c>
      <c r="E74">
        <f t="shared" si="6"/>
        <v>2674.011118839006</v>
      </c>
      <c r="F74">
        <f t="shared" si="7"/>
        <v>2674</v>
      </c>
      <c r="G74">
        <f t="shared" si="8"/>
        <v>2.5027000003319699E-2</v>
      </c>
      <c r="J74">
        <f>+G74</f>
        <v>2.5027000003319699E-2</v>
      </c>
      <c r="O74">
        <f t="shared" si="9"/>
        <v>5.0318772354789973E-2</v>
      </c>
      <c r="Q74" s="2">
        <f t="shared" si="10"/>
        <v>31301.004699999998</v>
      </c>
      <c r="AB74" t="s">
        <v>36</v>
      </c>
      <c r="AG74" t="s">
        <v>34</v>
      </c>
    </row>
    <row r="75" spans="1:33">
      <c r="A75" t="s">
        <v>54</v>
      </c>
      <c r="B75" s="6"/>
      <c r="C75" s="11">
        <v>47368.431900000003</v>
      </c>
      <c r="E75">
        <f t="shared" si="6"/>
        <v>3140.0219337947733</v>
      </c>
      <c r="F75">
        <f t="shared" si="7"/>
        <v>3140</v>
      </c>
      <c r="G75">
        <f t="shared" si="8"/>
        <v>4.9370000007911585E-2</v>
      </c>
      <c r="J75">
        <f>+G75</f>
        <v>4.9370000007911585E-2</v>
      </c>
      <c r="O75">
        <f t="shared" si="9"/>
        <v>5.9909215451072265E-2</v>
      </c>
      <c r="Q75" s="2">
        <f t="shared" si="10"/>
        <v>32349.931900000003</v>
      </c>
      <c r="AB75" t="s">
        <v>53</v>
      </c>
      <c r="AG75" t="s">
        <v>34</v>
      </c>
    </row>
    <row r="76" spans="1:33">
      <c r="A76" t="s">
        <v>54</v>
      </c>
      <c r="B76" s="6"/>
      <c r="C76" s="11">
        <v>47368.432099999998</v>
      </c>
      <c r="E76">
        <f t="shared" si="6"/>
        <v>3140.0220226495198</v>
      </c>
      <c r="F76">
        <f t="shared" si="7"/>
        <v>3140</v>
      </c>
      <c r="G76">
        <f t="shared" si="8"/>
        <v>4.957000000285916E-2</v>
      </c>
      <c r="J76">
        <f>+G76</f>
        <v>4.957000000285916E-2</v>
      </c>
      <c r="O76">
        <f t="shared" si="9"/>
        <v>5.9909215451072265E-2</v>
      </c>
      <c r="Q76" s="2">
        <f t="shared" si="10"/>
        <v>32349.932099999998</v>
      </c>
      <c r="AB76" t="s">
        <v>55</v>
      </c>
      <c r="AG76" t="s">
        <v>34</v>
      </c>
    </row>
    <row r="77" spans="1:33">
      <c r="A77" t="s">
        <v>57</v>
      </c>
      <c r="B77" s="6"/>
      <c r="C77" s="11">
        <v>47377.387999999999</v>
      </c>
      <c r="E77">
        <f t="shared" si="6"/>
        <v>3144.0008938787746</v>
      </c>
      <c r="F77">
        <f t="shared" si="7"/>
        <v>3144</v>
      </c>
      <c r="G77">
        <f t="shared" si="8"/>
        <v>2.0120000044698827E-3</v>
      </c>
      <c r="I77">
        <f>+G77</f>
        <v>2.0120000044698827E-3</v>
      </c>
      <c r="O77">
        <f t="shared" si="9"/>
        <v>5.9991536851040347E-2</v>
      </c>
      <c r="Q77" s="2">
        <f t="shared" si="10"/>
        <v>32358.887999999999</v>
      </c>
      <c r="AB77" t="s">
        <v>37</v>
      </c>
      <c r="AC77">
        <v>9</v>
      </c>
      <c r="AE77" t="s">
        <v>56</v>
      </c>
      <c r="AG77" t="s">
        <v>44</v>
      </c>
    </row>
    <row r="78" spans="1:33">
      <c r="A78" t="s">
        <v>58</v>
      </c>
      <c r="B78" s="6"/>
      <c r="C78" s="11">
        <v>48356.699500000002</v>
      </c>
      <c r="E78">
        <f t="shared" si="6"/>
        <v>3579.0832811126588</v>
      </c>
      <c r="F78">
        <f t="shared" si="7"/>
        <v>3579</v>
      </c>
      <c r="G78">
        <f t="shared" si="8"/>
        <v>0.18745450000278652</v>
      </c>
      <c r="J78">
        <f>+G78</f>
        <v>0.18745450000278652</v>
      </c>
      <c r="O78">
        <f t="shared" si="9"/>
        <v>6.8943989097569949E-2</v>
      </c>
      <c r="Q78" s="2">
        <f t="shared" si="10"/>
        <v>33338.199500000002</v>
      </c>
      <c r="AB78" t="s">
        <v>36</v>
      </c>
      <c r="AG78" t="s">
        <v>34</v>
      </c>
    </row>
    <row r="79" spans="1:33">
      <c r="A79" t="s">
        <v>40</v>
      </c>
      <c r="B79" s="6" t="s">
        <v>70</v>
      </c>
      <c r="C79" s="11">
        <v>48490.459900000002</v>
      </c>
      <c r="E79">
        <f t="shared" si="6"/>
        <v>3638.5095148997211</v>
      </c>
      <c r="F79">
        <f t="shared" si="7"/>
        <v>3638.5</v>
      </c>
      <c r="G79">
        <f t="shared" si="8"/>
        <v>2.1416750001662876E-2</v>
      </c>
      <c r="K79">
        <f>+G79</f>
        <v>2.1416750001662876E-2</v>
      </c>
      <c r="O79">
        <f t="shared" si="9"/>
        <v>7.0168519922095274E-2</v>
      </c>
      <c r="Q79" s="2">
        <f t="shared" si="10"/>
        <v>33471.959900000002</v>
      </c>
      <c r="AB79" t="s">
        <v>36</v>
      </c>
      <c r="AG79" t="s">
        <v>34</v>
      </c>
    </row>
    <row r="80" spans="1:33">
      <c r="A80" t="s">
        <v>60</v>
      </c>
      <c r="B80" s="6" t="s">
        <v>70</v>
      </c>
      <c r="C80" s="11">
        <v>48490.46</v>
      </c>
      <c r="D80">
        <v>5.0000000000000001E-4</v>
      </c>
      <c r="E80">
        <f t="shared" si="6"/>
        <v>3638.5095593270944</v>
      </c>
      <c r="F80">
        <f t="shared" si="7"/>
        <v>3638.5</v>
      </c>
      <c r="G80">
        <f t="shared" si="8"/>
        <v>2.1516749999136664E-2</v>
      </c>
      <c r="I80">
        <f>+G80</f>
        <v>2.1516749999136664E-2</v>
      </c>
      <c r="O80">
        <f t="shared" si="9"/>
        <v>7.0168519922095274E-2</v>
      </c>
      <c r="Q80" s="2">
        <f t="shared" si="10"/>
        <v>33471.96</v>
      </c>
      <c r="AB80" t="s">
        <v>36</v>
      </c>
      <c r="AC80">
        <v>52</v>
      </c>
      <c r="AE80" t="s">
        <v>59</v>
      </c>
      <c r="AG80" t="s">
        <v>44</v>
      </c>
    </row>
    <row r="81" spans="1:33">
      <c r="A81" t="s">
        <v>40</v>
      </c>
      <c r="B81" s="6" t="s">
        <v>70</v>
      </c>
      <c r="C81" s="11">
        <v>48499.4666</v>
      </c>
      <c r="E81">
        <f t="shared" si="6"/>
        <v>3642.5109552352005</v>
      </c>
      <c r="F81">
        <f t="shared" si="7"/>
        <v>3642.5</v>
      </c>
      <c r="G81">
        <f t="shared" si="8"/>
        <v>2.4658750000526197E-2</v>
      </c>
      <c r="K81">
        <f>+G81</f>
        <v>2.4658750000526197E-2</v>
      </c>
      <c r="O81">
        <f t="shared" si="9"/>
        <v>7.0250841322063357E-2</v>
      </c>
      <c r="Q81" s="2">
        <f t="shared" si="10"/>
        <v>33480.9666</v>
      </c>
      <c r="AB81" t="s">
        <v>36</v>
      </c>
      <c r="AG81" t="s">
        <v>34</v>
      </c>
    </row>
    <row r="82" spans="1:33">
      <c r="A82" t="s">
        <v>40</v>
      </c>
      <c r="B82" s="6"/>
      <c r="C82" s="11">
        <v>48534.448499999999</v>
      </c>
      <c r="E82">
        <f t="shared" si="6"/>
        <v>3658.0524949413884</v>
      </c>
      <c r="F82">
        <f t="shared" si="7"/>
        <v>3658</v>
      </c>
      <c r="G82">
        <f t="shared" si="8"/>
        <v>0.11815900000510737</v>
      </c>
      <c r="K82">
        <f>+G82</f>
        <v>0.11815900000510737</v>
      </c>
      <c r="O82">
        <f t="shared" si="9"/>
        <v>7.0569836746939701E-2</v>
      </c>
      <c r="Q82" s="2">
        <f t="shared" si="10"/>
        <v>33515.948499999999</v>
      </c>
      <c r="AB82" t="s">
        <v>36</v>
      </c>
      <c r="AG82" t="s">
        <v>34</v>
      </c>
    </row>
    <row r="83" spans="1:33">
      <c r="A83" t="s">
        <v>40</v>
      </c>
      <c r="B83" s="6"/>
      <c r="C83" s="11">
        <v>48543.4519</v>
      </c>
      <c r="E83">
        <f t="shared" si="6"/>
        <v>3662.0524691735118</v>
      </c>
      <c r="F83">
        <f t="shared" si="7"/>
        <v>3662</v>
      </c>
      <c r="G83">
        <f t="shared" si="8"/>
        <v>0.11810100000002421</v>
      </c>
      <c r="K83">
        <f>+G83</f>
        <v>0.11810100000002421</v>
      </c>
      <c r="O83">
        <f t="shared" si="9"/>
        <v>7.0652158146907784E-2</v>
      </c>
      <c r="Q83" s="2">
        <f t="shared" si="10"/>
        <v>33524.9519</v>
      </c>
      <c r="AB83" t="s">
        <v>36</v>
      </c>
      <c r="AG83" t="s">
        <v>34</v>
      </c>
    </row>
    <row r="84" spans="1:33">
      <c r="A84" t="s">
        <v>61</v>
      </c>
      <c r="B84" s="6" t="s">
        <v>70</v>
      </c>
      <c r="C84" s="11">
        <v>48839.355000000003</v>
      </c>
      <c r="D84">
        <v>3.0000000000000001E-3</v>
      </c>
      <c r="E84">
        <f t="shared" si="6"/>
        <v>3793.5144474489712</v>
      </c>
      <c r="F84">
        <f t="shared" si="7"/>
        <v>3793.5</v>
      </c>
      <c r="G84">
        <f t="shared" si="8"/>
        <v>3.2519250009499956E-2</v>
      </c>
      <c r="I84">
        <f>+G84</f>
        <v>3.2519250009499956E-2</v>
      </c>
      <c r="O84">
        <f t="shared" si="9"/>
        <v>7.3358474170858695E-2</v>
      </c>
      <c r="Q84" s="2">
        <f t="shared" si="10"/>
        <v>33820.855000000003</v>
      </c>
      <c r="AB84" t="s">
        <v>37</v>
      </c>
      <c r="AC84">
        <v>28</v>
      </c>
      <c r="AE84" t="s">
        <v>59</v>
      </c>
      <c r="AG84" t="s">
        <v>44</v>
      </c>
    </row>
    <row r="85" spans="1:33">
      <c r="A85" t="s">
        <v>62</v>
      </c>
      <c r="B85" s="6"/>
      <c r="C85" s="11">
        <v>49198.478999999999</v>
      </c>
      <c r="D85">
        <v>5.0000000000000001E-3</v>
      </c>
      <c r="E85">
        <f t="shared" ref="E85:E91" si="12">+(C85-C$7)/C$8</f>
        <v>3953.0638117043482</v>
      </c>
      <c r="F85">
        <f t="shared" ref="F85:F91" si="13">ROUND(2*E85,0)/2</f>
        <v>3953</v>
      </c>
      <c r="G85">
        <f t="shared" ref="G85:G91" si="14">+C85-(C$7+F85*C$8)</f>
        <v>0.14363150000281166</v>
      </c>
      <c r="I85">
        <f>+G85</f>
        <v>0.14363150000281166</v>
      </c>
      <c r="O85">
        <f t="shared" ref="O85:O91" si="15">+C$11+C$12*$F85</f>
        <v>7.6641039994586213E-2</v>
      </c>
      <c r="Q85" s="2">
        <f t="shared" ref="Q85:Q91" si="16">+C85-15018.5</f>
        <v>34179.978999999999</v>
      </c>
      <c r="AB85" t="s">
        <v>55</v>
      </c>
      <c r="AC85">
        <v>16</v>
      </c>
      <c r="AE85" t="s">
        <v>42</v>
      </c>
      <c r="AG85" t="s">
        <v>44</v>
      </c>
    </row>
    <row r="86" spans="1:33">
      <c r="A86" t="s">
        <v>63</v>
      </c>
      <c r="B86" s="6"/>
      <c r="C86" s="11">
        <v>49227.73</v>
      </c>
      <c r="E86">
        <f t="shared" si="12"/>
        <v>3966.0592630076158</v>
      </c>
      <c r="F86">
        <f t="shared" si="13"/>
        <v>3966</v>
      </c>
      <c r="G86">
        <f t="shared" si="14"/>
        <v>0.13339300000370713</v>
      </c>
      <c r="J86">
        <f>+G86</f>
        <v>0.13339300000370713</v>
      </c>
      <c r="O86">
        <f t="shared" si="15"/>
        <v>7.6908584544482503E-2</v>
      </c>
      <c r="Q86" s="2">
        <f t="shared" si="16"/>
        <v>34209.230000000003</v>
      </c>
      <c r="AB86" t="s">
        <v>36</v>
      </c>
      <c r="AG86" t="s">
        <v>34</v>
      </c>
    </row>
    <row r="87" spans="1:33">
      <c r="A87" t="s">
        <v>64</v>
      </c>
      <c r="B87" s="6"/>
      <c r="C87" s="11">
        <v>49898.52</v>
      </c>
      <c r="D87">
        <v>4.0000000000000001E-3</v>
      </c>
      <c r="E87">
        <f t="shared" si="12"/>
        <v>4264.0736481471895</v>
      </c>
      <c r="F87">
        <f t="shared" si="13"/>
        <v>4264</v>
      </c>
      <c r="G87">
        <f t="shared" si="14"/>
        <v>0.16577200000028824</v>
      </c>
      <c r="I87">
        <f>+G87</f>
        <v>0.16577200000028824</v>
      </c>
      <c r="O87">
        <f t="shared" si="15"/>
        <v>8.3041528842105083E-2</v>
      </c>
      <c r="Q87" s="2">
        <f t="shared" si="16"/>
        <v>34880.019999999997</v>
      </c>
      <c r="AB87" t="s">
        <v>36</v>
      </c>
      <c r="AC87">
        <v>21</v>
      </c>
      <c r="AE87" t="s">
        <v>42</v>
      </c>
      <c r="AG87" t="s">
        <v>44</v>
      </c>
    </row>
    <row r="88" spans="1:33">
      <c r="A88" t="s">
        <v>64</v>
      </c>
      <c r="B88" s="6" t="s">
        <v>70</v>
      </c>
      <c r="C88" s="11">
        <v>49917.502699999997</v>
      </c>
      <c r="D88">
        <v>1.1000000000000001E-3</v>
      </c>
      <c r="E88">
        <f t="shared" si="12"/>
        <v>4272.5071633587895</v>
      </c>
      <c r="F88">
        <f t="shared" si="13"/>
        <v>4272.5</v>
      </c>
      <c r="G88">
        <f t="shared" si="14"/>
        <v>1.6123749999678694E-2</v>
      </c>
      <c r="I88">
        <f>+G88</f>
        <v>1.6123749999678694E-2</v>
      </c>
      <c r="O88">
        <f t="shared" si="15"/>
        <v>8.3216461817037277E-2</v>
      </c>
      <c r="Q88" s="2">
        <f t="shared" si="16"/>
        <v>34899.002699999997</v>
      </c>
      <c r="AB88" t="s">
        <v>36</v>
      </c>
      <c r="AC88">
        <v>27</v>
      </c>
      <c r="AE88" t="s">
        <v>42</v>
      </c>
      <c r="AG88" t="s">
        <v>44</v>
      </c>
    </row>
    <row r="89" spans="1:33">
      <c r="A89" t="s">
        <v>66</v>
      </c>
      <c r="B89" s="6" t="s">
        <v>70</v>
      </c>
      <c r="C89" s="11">
        <v>49989.451999999997</v>
      </c>
      <c r="D89">
        <v>6.0000000000000001E-3</v>
      </c>
      <c r="E89">
        <f t="shared" si="12"/>
        <v>4304.4723482910676</v>
      </c>
      <c r="F89">
        <f t="shared" si="13"/>
        <v>4304.5</v>
      </c>
      <c r="G89">
        <f t="shared" si="14"/>
        <v>-6.2240250001195818E-2</v>
      </c>
      <c r="I89">
        <f>+G89</f>
        <v>-6.2240250001195818E-2</v>
      </c>
      <c r="O89">
        <f t="shared" si="15"/>
        <v>8.387503301678198E-2</v>
      </c>
      <c r="Q89" s="2">
        <f t="shared" si="16"/>
        <v>34970.951999999997</v>
      </c>
      <c r="AB89" t="s">
        <v>37</v>
      </c>
      <c r="AC89">
        <v>15</v>
      </c>
      <c r="AE89" t="s">
        <v>65</v>
      </c>
      <c r="AG89" t="s">
        <v>44</v>
      </c>
    </row>
    <row r="90" spans="1:33">
      <c r="A90" t="s">
        <v>68</v>
      </c>
      <c r="B90" s="6"/>
      <c r="C90" s="11">
        <v>50722.351000000002</v>
      </c>
      <c r="D90">
        <v>3.0000000000000001E-3</v>
      </c>
      <c r="E90">
        <f t="shared" si="12"/>
        <v>4630.0801314339469</v>
      </c>
      <c r="F90">
        <f t="shared" si="13"/>
        <v>4630</v>
      </c>
      <c r="G90">
        <f t="shared" si="14"/>
        <v>0.18036500000016531</v>
      </c>
      <c r="I90">
        <f>+G90</f>
        <v>0.18036500000016531</v>
      </c>
      <c r="O90">
        <f t="shared" si="15"/>
        <v>9.0573936939185168E-2</v>
      </c>
      <c r="Q90" s="2">
        <f t="shared" si="16"/>
        <v>35703.851000000002</v>
      </c>
      <c r="AB90" t="s">
        <v>67</v>
      </c>
      <c r="AC90">
        <v>16</v>
      </c>
      <c r="AE90" t="s">
        <v>42</v>
      </c>
      <c r="AG90" t="s">
        <v>44</v>
      </c>
    </row>
    <row r="91" spans="1:33">
      <c r="A91" t="s">
        <v>69</v>
      </c>
      <c r="B91" s="6" t="s">
        <v>70</v>
      </c>
      <c r="C91" s="11">
        <v>50984.447</v>
      </c>
      <c r="D91">
        <v>1.1000000000000001E-3</v>
      </c>
      <c r="E91">
        <f t="shared" si="12"/>
        <v>4746.5225027983697</v>
      </c>
      <c r="F91">
        <f t="shared" si="13"/>
        <v>4746.5</v>
      </c>
      <c r="G91">
        <f t="shared" si="14"/>
        <v>5.0650750003114808E-2</v>
      </c>
      <c r="I91">
        <f>+G91</f>
        <v>5.0650750003114808E-2</v>
      </c>
      <c r="O91">
        <f t="shared" si="15"/>
        <v>9.2971547713255734E-2</v>
      </c>
      <c r="Q91" s="2">
        <f t="shared" si="16"/>
        <v>35965.947</v>
      </c>
      <c r="AB91" t="s">
        <v>67</v>
      </c>
      <c r="AC91">
        <v>16</v>
      </c>
      <c r="AE91" t="s">
        <v>42</v>
      </c>
      <c r="AG91" t="s">
        <v>44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271" workbookViewId="0">
      <selection activeCell="A126" sqref="A126:C312"/>
    </sheetView>
  </sheetViews>
  <sheetFormatPr defaultRowHeight="12.75"/>
  <cols>
    <col min="1" max="1" width="19.7109375" style="33" customWidth="1"/>
    <col min="2" max="2" width="4.42578125" style="23" customWidth="1"/>
    <col min="3" max="3" width="12.7109375" style="3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>
      <c r="A1" s="53" t="s">
        <v>118</v>
      </c>
      <c r="I1" s="54" t="s">
        <v>119</v>
      </c>
      <c r="J1" s="55" t="s">
        <v>120</v>
      </c>
    </row>
    <row r="2" spans="1:16">
      <c r="I2" s="56" t="s">
        <v>121</v>
      </c>
      <c r="J2" s="57" t="s">
        <v>122</v>
      </c>
    </row>
    <row r="3" spans="1:16">
      <c r="A3" s="58" t="s">
        <v>123</v>
      </c>
      <c r="I3" s="56" t="s">
        <v>124</v>
      </c>
      <c r="J3" s="57" t="s">
        <v>32</v>
      </c>
    </row>
    <row r="4" spans="1:16">
      <c r="I4" s="56" t="s">
        <v>125</v>
      </c>
      <c r="J4" s="57" t="s">
        <v>32</v>
      </c>
    </row>
    <row r="5" spans="1:16" ht="13.5" thickBot="1">
      <c r="I5" s="59" t="s">
        <v>126</v>
      </c>
      <c r="J5" s="60" t="s">
        <v>127</v>
      </c>
    </row>
    <row r="10" spans="1:16" ht="13.5" thickBot="1"/>
    <row r="11" spans="1:16" ht="12.75" customHeight="1" thickBot="1">
      <c r="A11" s="33" t="str">
        <f t="shared" ref="A11:A74" si="0">P11</f>
        <v> BTAD 69.33 </v>
      </c>
      <c r="B11" s="6" t="str">
        <f t="shared" ref="B11:B74" si="1">IF(H11=INT(H11),"I","II")</f>
        <v>I</v>
      </c>
      <c r="C11" s="33">
        <f t="shared" ref="C11:C74" si="2">1*G11</f>
        <v>40068.839999999997</v>
      </c>
      <c r="D11" s="23" t="str">
        <f t="shared" ref="D11:D74" si="3">VLOOKUP(F11,I$1:J$5,2,FALSE)</f>
        <v>vis</v>
      </c>
      <c r="E11" s="61">
        <f>VLOOKUP(C11,Active!C$21:E$961,3,FALSE)</f>
        <v>-102.99456744840735</v>
      </c>
      <c r="F11" s="6" t="s">
        <v>126</v>
      </c>
      <c r="G11" s="23" t="str">
        <f t="shared" ref="G11:G74" si="4">MID(I11,3,LEN(I11)-3)</f>
        <v>40068.84</v>
      </c>
      <c r="H11" s="33">
        <f t="shared" ref="H11:H74" si="5">1*K11</f>
        <v>-103</v>
      </c>
      <c r="I11" s="62" t="s">
        <v>588</v>
      </c>
      <c r="J11" s="63" t="s">
        <v>589</v>
      </c>
      <c r="K11" s="62">
        <v>-103</v>
      </c>
      <c r="L11" s="62" t="s">
        <v>590</v>
      </c>
      <c r="M11" s="63" t="s">
        <v>133</v>
      </c>
      <c r="N11" s="63"/>
      <c r="O11" s="64" t="s">
        <v>186</v>
      </c>
      <c r="P11" s="64" t="s">
        <v>209</v>
      </c>
    </row>
    <row r="12" spans="1:16" ht="12.75" customHeight="1" thickBot="1">
      <c r="A12" s="33" t="str">
        <f t="shared" si="0"/>
        <v> BTAD 69.33 </v>
      </c>
      <c r="B12" s="6" t="str">
        <f t="shared" si="1"/>
        <v>II</v>
      </c>
      <c r="C12" s="33">
        <f t="shared" si="2"/>
        <v>40069.955000000002</v>
      </c>
      <c r="D12" s="23" t="str">
        <f t="shared" si="3"/>
        <v>vis</v>
      </c>
      <c r="E12" s="61">
        <f>VLOOKUP(C12,Active!C$21:E$961,3,FALSE)</f>
        <v>-102.49920475405847</v>
      </c>
      <c r="F12" s="6" t="s">
        <v>126</v>
      </c>
      <c r="G12" s="23" t="str">
        <f t="shared" si="4"/>
        <v>40069.955</v>
      </c>
      <c r="H12" s="33">
        <f t="shared" si="5"/>
        <v>-102.5</v>
      </c>
      <c r="I12" s="62" t="s">
        <v>591</v>
      </c>
      <c r="J12" s="63" t="s">
        <v>592</v>
      </c>
      <c r="K12" s="62">
        <v>-102.5</v>
      </c>
      <c r="L12" s="62" t="s">
        <v>593</v>
      </c>
      <c r="M12" s="63" t="s">
        <v>133</v>
      </c>
      <c r="N12" s="63"/>
      <c r="O12" s="64" t="s">
        <v>186</v>
      </c>
      <c r="P12" s="64" t="s">
        <v>209</v>
      </c>
    </row>
    <row r="13" spans="1:16" ht="12.75" customHeight="1" thickBot="1">
      <c r="A13" s="33" t="str">
        <f t="shared" si="0"/>
        <v>IBVS 456 </v>
      </c>
      <c r="B13" s="6" t="str">
        <f t="shared" si="1"/>
        <v>I</v>
      </c>
      <c r="C13" s="33">
        <f t="shared" si="2"/>
        <v>40109.352299999999</v>
      </c>
      <c r="D13" s="23" t="str">
        <f t="shared" si="3"/>
        <v>vis</v>
      </c>
      <c r="E13" s="61">
        <f>VLOOKUP(C13,Active!C$21:E$961,3,FALSE)</f>
        <v>-84.996108181880842</v>
      </c>
      <c r="F13" s="6" t="s">
        <v>126</v>
      </c>
      <c r="G13" s="23" t="str">
        <f t="shared" si="4"/>
        <v>40109.3523</v>
      </c>
      <c r="H13" s="33">
        <f t="shared" si="5"/>
        <v>-85</v>
      </c>
      <c r="I13" s="62" t="s">
        <v>594</v>
      </c>
      <c r="J13" s="63" t="s">
        <v>595</v>
      </c>
      <c r="K13" s="62">
        <v>-85</v>
      </c>
      <c r="L13" s="62" t="s">
        <v>596</v>
      </c>
      <c r="M13" s="63" t="s">
        <v>493</v>
      </c>
      <c r="N13" s="63" t="s">
        <v>494</v>
      </c>
      <c r="O13" s="64" t="s">
        <v>549</v>
      </c>
      <c r="P13" s="65" t="s">
        <v>597</v>
      </c>
    </row>
    <row r="14" spans="1:16" ht="12.75" customHeight="1" thickBot="1">
      <c r="A14" s="33" t="str">
        <f t="shared" si="0"/>
        <v>IBVS 456 </v>
      </c>
      <c r="B14" s="6" t="str">
        <f t="shared" si="1"/>
        <v>I</v>
      </c>
      <c r="C14" s="33">
        <f t="shared" si="2"/>
        <v>40370.440999999999</v>
      </c>
      <c r="D14" s="23" t="str">
        <f t="shared" si="3"/>
        <v>vis</v>
      </c>
      <c r="E14" s="61">
        <f>VLOOKUP(C14,Active!C$21:E$961,3,FALSE)</f>
        <v>30.998153607751405</v>
      </c>
      <c r="F14" s="6" t="s">
        <v>126</v>
      </c>
      <c r="G14" s="23" t="str">
        <f t="shared" si="4"/>
        <v>40370.441</v>
      </c>
      <c r="H14" s="33">
        <f t="shared" si="5"/>
        <v>31</v>
      </c>
      <c r="I14" s="62" t="s">
        <v>598</v>
      </c>
      <c r="J14" s="63" t="s">
        <v>599</v>
      </c>
      <c r="K14" s="62">
        <v>31</v>
      </c>
      <c r="L14" s="62" t="s">
        <v>393</v>
      </c>
      <c r="M14" s="63" t="s">
        <v>493</v>
      </c>
      <c r="N14" s="63" t="s">
        <v>494</v>
      </c>
      <c r="O14" s="64" t="s">
        <v>600</v>
      </c>
      <c r="P14" s="65" t="s">
        <v>597</v>
      </c>
    </row>
    <row r="15" spans="1:16" ht="12.75" customHeight="1" thickBot="1">
      <c r="A15" s="33" t="str">
        <f t="shared" si="0"/>
        <v> BTAD 69.33 </v>
      </c>
      <c r="B15" s="6" t="str">
        <f t="shared" si="1"/>
        <v>I</v>
      </c>
      <c r="C15" s="33">
        <f t="shared" si="2"/>
        <v>40460.480000000003</v>
      </c>
      <c r="D15" s="23" t="str">
        <f t="shared" si="3"/>
        <v>vis</v>
      </c>
      <c r="E15" s="61">
        <f>VLOOKUP(C15,Active!C$21:E$961,3,FALSE)</f>
        <v>70.999912922793328</v>
      </c>
      <c r="F15" s="6" t="s">
        <v>126</v>
      </c>
      <c r="G15" s="23" t="str">
        <f t="shared" si="4"/>
        <v>40460.48</v>
      </c>
      <c r="H15" s="33">
        <f t="shared" si="5"/>
        <v>71</v>
      </c>
      <c r="I15" s="62" t="s">
        <v>601</v>
      </c>
      <c r="J15" s="63" t="s">
        <v>602</v>
      </c>
      <c r="K15" s="62">
        <v>71</v>
      </c>
      <c r="L15" s="62" t="s">
        <v>221</v>
      </c>
      <c r="M15" s="63" t="s">
        <v>133</v>
      </c>
      <c r="N15" s="63"/>
      <c r="O15" s="64" t="s">
        <v>186</v>
      </c>
      <c r="P15" s="64" t="s">
        <v>209</v>
      </c>
    </row>
    <row r="16" spans="1:16" ht="12.75" customHeight="1" thickBot="1">
      <c r="A16" s="33" t="str">
        <f t="shared" si="0"/>
        <v> BTAD 69.33 </v>
      </c>
      <c r="B16" s="6" t="str">
        <f t="shared" si="1"/>
        <v>II</v>
      </c>
      <c r="C16" s="33">
        <f t="shared" si="2"/>
        <v>40461.589999999997</v>
      </c>
      <c r="D16" s="23" t="str">
        <f t="shared" si="3"/>
        <v>vis</v>
      </c>
      <c r="E16" s="61">
        <f>VLOOKUP(C16,Active!C$21:E$961,3,FALSE)</f>
        <v>71.49305425976317</v>
      </c>
      <c r="F16" s="6" t="s">
        <v>126</v>
      </c>
      <c r="G16" s="23" t="str">
        <f t="shared" si="4"/>
        <v>40461.59</v>
      </c>
      <c r="H16" s="33">
        <f t="shared" si="5"/>
        <v>71.5</v>
      </c>
      <c r="I16" s="62" t="s">
        <v>603</v>
      </c>
      <c r="J16" s="63" t="s">
        <v>604</v>
      </c>
      <c r="K16" s="62">
        <v>71.5</v>
      </c>
      <c r="L16" s="62" t="s">
        <v>362</v>
      </c>
      <c r="M16" s="63" t="s">
        <v>133</v>
      </c>
      <c r="N16" s="63"/>
      <c r="O16" s="64" t="s">
        <v>186</v>
      </c>
      <c r="P16" s="64" t="s">
        <v>209</v>
      </c>
    </row>
    <row r="17" spans="1:16" ht="12.75" customHeight="1" thickBot="1">
      <c r="A17" s="33" t="str">
        <f t="shared" si="0"/>
        <v> BTAD 69.33 </v>
      </c>
      <c r="B17" s="6" t="str">
        <f t="shared" si="1"/>
        <v>I</v>
      </c>
      <c r="C17" s="33">
        <f t="shared" si="2"/>
        <v>40480.74</v>
      </c>
      <c r="D17" s="23" t="str">
        <f t="shared" si="3"/>
        <v>vis</v>
      </c>
      <c r="E17" s="61">
        <f>VLOOKUP(C17,Active!C$21:E$961,3,FALSE)</f>
        <v>80.000853001231576</v>
      </c>
      <c r="F17" s="6" t="s">
        <v>126</v>
      </c>
      <c r="G17" s="23" t="str">
        <f t="shared" si="4"/>
        <v>40480.74</v>
      </c>
      <c r="H17" s="33">
        <f t="shared" si="5"/>
        <v>80</v>
      </c>
      <c r="I17" s="62" t="s">
        <v>605</v>
      </c>
      <c r="J17" s="63" t="s">
        <v>606</v>
      </c>
      <c r="K17" s="62">
        <v>80</v>
      </c>
      <c r="L17" s="62" t="s">
        <v>221</v>
      </c>
      <c r="M17" s="63" t="s">
        <v>208</v>
      </c>
      <c r="N17" s="63"/>
      <c r="O17" s="64" t="s">
        <v>186</v>
      </c>
      <c r="P17" s="64" t="s">
        <v>209</v>
      </c>
    </row>
    <row r="18" spans="1:16" ht="12.75" customHeight="1" thickBot="1">
      <c r="A18" s="33" t="str">
        <f t="shared" si="0"/>
        <v> RIA 8.327 </v>
      </c>
      <c r="B18" s="6" t="str">
        <f t="shared" si="1"/>
        <v>I</v>
      </c>
      <c r="C18" s="33">
        <f t="shared" si="2"/>
        <v>40530.248</v>
      </c>
      <c r="D18" s="23" t="str">
        <f t="shared" si="3"/>
        <v>vis</v>
      </c>
      <c r="E18" s="61">
        <f>VLOOKUP(C18,Active!C$21:E$961,3,FALSE)</f>
        <v>101.99584517316892</v>
      </c>
      <c r="F18" s="6" t="s">
        <v>126</v>
      </c>
      <c r="G18" s="23" t="str">
        <f t="shared" si="4"/>
        <v>40530.248</v>
      </c>
      <c r="H18" s="33">
        <f t="shared" si="5"/>
        <v>102</v>
      </c>
      <c r="I18" s="62" t="s">
        <v>607</v>
      </c>
      <c r="J18" s="63" t="s">
        <v>608</v>
      </c>
      <c r="K18" s="62">
        <v>102</v>
      </c>
      <c r="L18" s="62" t="s">
        <v>411</v>
      </c>
      <c r="M18" s="63" t="s">
        <v>493</v>
      </c>
      <c r="N18" s="63" t="s">
        <v>494</v>
      </c>
      <c r="O18" s="64" t="s">
        <v>563</v>
      </c>
      <c r="P18" s="64" t="s">
        <v>564</v>
      </c>
    </row>
    <row r="19" spans="1:16" ht="12.75" customHeight="1" thickBot="1">
      <c r="A19" s="33" t="str">
        <f t="shared" si="0"/>
        <v>IBVS 530 </v>
      </c>
      <c r="B19" s="6" t="str">
        <f t="shared" si="1"/>
        <v>II</v>
      </c>
      <c r="C19" s="33">
        <f t="shared" si="2"/>
        <v>40774.487000000001</v>
      </c>
      <c r="D19" s="23" t="str">
        <f t="shared" si="3"/>
        <v>vis</v>
      </c>
      <c r="E19" s="61">
        <f>VLOOKUP(C19,Active!C$21:E$961,3,FALSE)</f>
        <v>210.50426589470197</v>
      </c>
      <c r="F19" s="6" t="s">
        <v>126</v>
      </c>
      <c r="G19" s="23" t="str">
        <f t="shared" si="4"/>
        <v>40774.487</v>
      </c>
      <c r="H19" s="33">
        <f t="shared" si="5"/>
        <v>210.5</v>
      </c>
      <c r="I19" s="62" t="s">
        <v>609</v>
      </c>
      <c r="J19" s="63" t="s">
        <v>610</v>
      </c>
      <c r="K19" s="62">
        <v>210.5</v>
      </c>
      <c r="L19" s="62" t="s">
        <v>282</v>
      </c>
      <c r="M19" s="63" t="s">
        <v>493</v>
      </c>
      <c r="N19" s="63" t="s">
        <v>494</v>
      </c>
      <c r="O19" s="64" t="s">
        <v>611</v>
      </c>
      <c r="P19" s="65" t="s">
        <v>612</v>
      </c>
    </row>
    <row r="20" spans="1:16" ht="12.75" customHeight="1" thickBot="1">
      <c r="A20" s="33" t="str">
        <f t="shared" si="0"/>
        <v> BTAD 69.33 </v>
      </c>
      <c r="B20" s="6" t="str">
        <f t="shared" si="1"/>
        <v>I</v>
      </c>
      <c r="C20" s="33">
        <f t="shared" si="2"/>
        <v>40807.089999999997</v>
      </c>
      <c r="D20" s="23" t="str">
        <f t="shared" si="3"/>
        <v>vis</v>
      </c>
      <c r="E20" s="61">
        <f>VLOOKUP(C20,Active!C$21:E$961,3,FALSE)</f>
        <v>224.98884878598318</v>
      </c>
      <c r="F20" s="6" t="s">
        <v>126</v>
      </c>
      <c r="G20" s="23" t="str">
        <f t="shared" si="4"/>
        <v>40807.09</v>
      </c>
      <c r="H20" s="33">
        <f t="shared" si="5"/>
        <v>225</v>
      </c>
      <c r="I20" s="62" t="s">
        <v>613</v>
      </c>
      <c r="J20" s="63" t="s">
        <v>614</v>
      </c>
      <c r="K20" s="62">
        <v>225</v>
      </c>
      <c r="L20" s="62" t="s">
        <v>615</v>
      </c>
      <c r="M20" s="63" t="s">
        <v>133</v>
      </c>
      <c r="N20" s="63"/>
      <c r="O20" s="64" t="s">
        <v>186</v>
      </c>
      <c r="P20" s="64" t="s">
        <v>209</v>
      </c>
    </row>
    <row r="21" spans="1:16" ht="12.75" customHeight="1" thickBot="1">
      <c r="A21" s="33" t="str">
        <f t="shared" si="0"/>
        <v> BTAD 69.33 </v>
      </c>
      <c r="B21" s="6" t="str">
        <f t="shared" si="1"/>
        <v>II</v>
      </c>
      <c r="C21" s="33">
        <f t="shared" si="2"/>
        <v>40808.239999999998</v>
      </c>
      <c r="D21" s="23" t="str">
        <f t="shared" si="3"/>
        <v>vis</v>
      </c>
      <c r="E21" s="61">
        <f>VLOOKUP(C21,Active!C$21:E$961,3,FALSE)</f>
        <v>225.49976098194665</v>
      </c>
      <c r="F21" s="6" t="s">
        <v>126</v>
      </c>
      <c r="G21" s="23" t="str">
        <f t="shared" si="4"/>
        <v>40808.24</v>
      </c>
      <c r="H21" s="33">
        <f t="shared" si="5"/>
        <v>225.5</v>
      </c>
      <c r="I21" s="62" t="s">
        <v>616</v>
      </c>
      <c r="J21" s="63" t="s">
        <v>617</v>
      </c>
      <c r="K21" s="62">
        <v>225.5</v>
      </c>
      <c r="L21" s="62" t="s">
        <v>221</v>
      </c>
      <c r="M21" s="63" t="s">
        <v>133</v>
      </c>
      <c r="N21" s="63"/>
      <c r="O21" s="64" t="s">
        <v>186</v>
      </c>
      <c r="P21" s="64" t="s">
        <v>209</v>
      </c>
    </row>
    <row r="22" spans="1:16" ht="12.75" customHeight="1" thickBot="1">
      <c r="A22" s="33" t="str">
        <f t="shared" si="0"/>
        <v> BTAD 69.33 </v>
      </c>
      <c r="B22" s="6" t="str">
        <f t="shared" si="1"/>
        <v>I</v>
      </c>
      <c r="C22" s="33">
        <f t="shared" si="2"/>
        <v>40822.85</v>
      </c>
      <c r="D22" s="23" t="str">
        <f t="shared" si="3"/>
        <v>vis</v>
      </c>
      <c r="E22" s="61">
        <f>VLOOKUP(C22,Active!C$21:E$961,3,FALSE)</f>
        <v>231.99056722804843</v>
      </c>
      <c r="F22" s="6" t="s">
        <v>126</v>
      </c>
      <c r="G22" s="23" t="str">
        <f t="shared" si="4"/>
        <v>40822.85</v>
      </c>
      <c r="H22" s="33">
        <f t="shared" si="5"/>
        <v>232</v>
      </c>
      <c r="I22" s="62" t="s">
        <v>618</v>
      </c>
      <c r="J22" s="63" t="s">
        <v>619</v>
      </c>
      <c r="K22" s="62">
        <v>232</v>
      </c>
      <c r="L22" s="62" t="s">
        <v>615</v>
      </c>
      <c r="M22" s="63" t="s">
        <v>133</v>
      </c>
      <c r="N22" s="63"/>
      <c r="O22" s="64" t="s">
        <v>186</v>
      </c>
      <c r="P22" s="64" t="s">
        <v>209</v>
      </c>
    </row>
    <row r="23" spans="1:16" ht="12.75" customHeight="1" thickBot="1">
      <c r="A23" s="33" t="str">
        <f t="shared" si="0"/>
        <v> BTAD 69.33 </v>
      </c>
      <c r="B23" s="6" t="str">
        <f t="shared" si="1"/>
        <v>II</v>
      </c>
      <c r="C23" s="33">
        <f t="shared" si="2"/>
        <v>40824.019999999997</v>
      </c>
      <c r="D23" s="23" t="str">
        <f t="shared" si="3"/>
        <v>vis</v>
      </c>
      <c r="E23" s="61">
        <f>VLOOKUP(C23,Active!C$21:E$961,3,FALSE)</f>
        <v>232.51036485350548</v>
      </c>
      <c r="F23" s="6" t="s">
        <v>126</v>
      </c>
      <c r="G23" s="23" t="str">
        <f t="shared" si="4"/>
        <v>40824.02</v>
      </c>
      <c r="H23" s="33">
        <f t="shared" si="5"/>
        <v>232.5</v>
      </c>
      <c r="I23" s="62" t="s">
        <v>620</v>
      </c>
      <c r="J23" s="63" t="s">
        <v>621</v>
      </c>
      <c r="K23" s="62">
        <v>232.5</v>
      </c>
      <c r="L23" s="62" t="s">
        <v>622</v>
      </c>
      <c r="M23" s="63" t="s">
        <v>133</v>
      </c>
      <c r="N23" s="63"/>
      <c r="O23" s="64" t="s">
        <v>186</v>
      </c>
      <c r="P23" s="64" t="s">
        <v>209</v>
      </c>
    </row>
    <row r="24" spans="1:16" ht="12.75" customHeight="1" thickBot="1">
      <c r="A24" s="33" t="str">
        <f t="shared" si="0"/>
        <v>IBVS 530 </v>
      </c>
      <c r="B24" s="6" t="str">
        <f t="shared" si="1"/>
        <v>I</v>
      </c>
      <c r="C24" s="33">
        <f t="shared" si="2"/>
        <v>40827.355300000003</v>
      </c>
      <c r="D24" s="23" t="str">
        <f t="shared" si="3"/>
        <v>vis</v>
      </c>
      <c r="E24" s="61">
        <f>VLOOKUP(C24,Active!C$21:E$961,3,FALSE)</f>
        <v>233.99214350324277</v>
      </c>
      <c r="F24" s="6" t="s">
        <v>126</v>
      </c>
      <c r="G24" s="23" t="str">
        <f t="shared" si="4"/>
        <v>40827.3553</v>
      </c>
      <c r="H24" s="33">
        <f t="shared" si="5"/>
        <v>234</v>
      </c>
      <c r="I24" s="62" t="s">
        <v>623</v>
      </c>
      <c r="J24" s="63" t="s">
        <v>624</v>
      </c>
      <c r="K24" s="62">
        <v>234</v>
      </c>
      <c r="L24" s="62" t="s">
        <v>625</v>
      </c>
      <c r="M24" s="63" t="s">
        <v>493</v>
      </c>
      <c r="N24" s="63" t="s">
        <v>494</v>
      </c>
      <c r="O24" s="64" t="s">
        <v>626</v>
      </c>
      <c r="P24" s="65" t="s">
        <v>612</v>
      </c>
    </row>
    <row r="25" spans="1:16" ht="12.75" customHeight="1" thickBot="1">
      <c r="A25" s="33" t="str">
        <f t="shared" si="0"/>
        <v> RIA 8.327 </v>
      </c>
      <c r="B25" s="6" t="str">
        <f t="shared" si="1"/>
        <v>I</v>
      </c>
      <c r="C25" s="33">
        <f t="shared" si="2"/>
        <v>40836.356</v>
      </c>
      <c r="D25" s="23" t="str">
        <f t="shared" si="3"/>
        <v>vis</v>
      </c>
      <c r="E25" s="61">
        <f>VLOOKUP(C25,Active!C$21:E$961,3,FALSE)</f>
        <v>237.99089776602619</v>
      </c>
      <c r="F25" s="6" t="s">
        <v>126</v>
      </c>
      <c r="G25" s="23" t="str">
        <f t="shared" si="4"/>
        <v>40836.356</v>
      </c>
      <c r="H25" s="33">
        <f t="shared" si="5"/>
        <v>238</v>
      </c>
      <c r="I25" s="62" t="s">
        <v>627</v>
      </c>
      <c r="J25" s="63" t="s">
        <v>628</v>
      </c>
      <c r="K25" s="62">
        <v>238</v>
      </c>
      <c r="L25" s="62" t="s">
        <v>143</v>
      </c>
      <c r="M25" s="63" t="s">
        <v>493</v>
      </c>
      <c r="N25" s="63" t="s">
        <v>494</v>
      </c>
      <c r="O25" s="64" t="s">
        <v>563</v>
      </c>
      <c r="P25" s="64" t="s">
        <v>564</v>
      </c>
    </row>
    <row r="26" spans="1:16" ht="12.75" customHeight="1" thickBot="1">
      <c r="A26" s="33" t="str">
        <f t="shared" si="0"/>
        <v>IBVS 508 </v>
      </c>
      <c r="B26" s="6" t="str">
        <f t="shared" si="1"/>
        <v>I</v>
      </c>
      <c r="C26" s="33">
        <f t="shared" si="2"/>
        <v>40845.356599999999</v>
      </c>
      <c r="D26" s="23" t="str">
        <f t="shared" si="3"/>
        <v>vis</v>
      </c>
      <c r="E26" s="61">
        <f>VLOOKUP(C26,Active!C$21:E$961,3,FALSE)</f>
        <v>241.98960760166324</v>
      </c>
      <c r="F26" s="6" t="s">
        <v>126</v>
      </c>
      <c r="G26" s="23" t="str">
        <f t="shared" si="4"/>
        <v>40845.3566</v>
      </c>
      <c r="H26" s="33">
        <f t="shared" si="5"/>
        <v>242</v>
      </c>
      <c r="I26" s="62" t="s">
        <v>629</v>
      </c>
      <c r="J26" s="63" t="s">
        <v>630</v>
      </c>
      <c r="K26" s="62">
        <v>242</v>
      </c>
      <c r="L26" s="62" t="s">
        <v>631</v>
      </c>
      <c r="M26" s="63" t="s">
        <v>493</v>
      </c>
      <c r="N26" s="63" t="s">
        <v>494</v>
      </c>
      <c r="O26" s="64" t="s">
        <v>632</v>
      </c>
      <c r="P26" s="65" t="s">
        <v>633</v>
      </c>
    </row>
    <row r="27" spans="1:16" ht="12.75" customHeight="1" thickBot="1">
      <c r="A27" s="33" t="str">
        <f t="shared" si="0"/>
        <v> RIA 8.327 </v>
      </c>
      <c r="B27" s="6" t="str">
        <f t="shared" si="1"/>
        <v>II</v>
      </c>
      <c r="C27" s="33">
        <f t="shared" si="2"/>
        <v>40871.280299999999</v>
      </c>
      <c r="D27" s="23" t="str">
        <f t="shared" si="3"/>
        <v>vis</v>
      </c>
      <c r="E27" s="61">
        <f>VLOOKUP(C27,Active!C$21:E$961,3,FALSE)</f>
        <v>253.50676803164666</v>
      </c>
      <c r="F27" s="6" t="s">
        <v>126</v>
      </c>
      <c r="G27" s="23" t="str">
        <f t="shared" si="4"/>
        <v>40871.2803</v>
      </c>
      <c r="H27" s="33">
        <f t="shared" si="5"/>
        <v>253.5</v>
      </c>
      <c r="I27" s="62" t="s">
        <v>634</v>
      </c>
      <c r="J27" s="63" t="s">
        <v>635</v>
      </c>
      <c r="K27" s="62">
        <v>253.5</v>
      </c>
      <c r="L27" s="62" t="s">
        <v>636</v>
      </c>
      <c r="M27" s="63" t="s">
        <v>493</v>
      </c>
      <c r="N27" s="63" t="s">
        <v>494</v>
      </c>
      <c r="O27" s="64" t="s">
        <v>563</v>
      </c>
      <c r="P27" s="64" t="s">
        <v>564</v>
      </c>
    </row>
    <row r="28" spans="1:16" ht="12.75" customHeight="1" thickBot="1">
      <c r="A28" s="33" t="str">
        <f t="shared" si="0"/>
        <v>IBVS 530 </v>
      </c>
      <c r="B28" s="6" t="str">
        <f t="shared" si="1"/>
        <v>II</v>
      </c>
      <c r="C28" s="33">
        <f t="shared" si="2"/>
        <v>40871.280299999999</v>
      </c>
      <c r="D28" s="23" t="str">
        <f t="shared" si="3"/>
        <v>vis</v>
      </c>
      <c r="E28" s="61">
        <f>VLOOKUP(C28,Active!C$21:E$961,3,FALSE)</f>
        <v>253.50676803164666</v>
      </c>
      <c r="F28" s="6" t="s">
        <v>126</v>
      </c>
      <c r="G28" s="23" t="str">
        <f t="shared" si="4"/>
        <v>40871.2803</v>
      </c>
      <c r="H28" s="33">
        <f t="shared" si="5"/>
        <v>253.5</v>
      </c>
      <c r="I28" s="62" t="s">
        <v>634</v>
      </c>
      <c r="J28" s="63" t="s">
        <v>635</v>
      </c>
      <c r="K28" s="62">
        <v>253.5</v>
      </c>
      <c r="L28" s="62" t="s">
        <v>636</v>
      </c>
      <c r="M28" s="63" t="s">
        <v>493</v>
      </c>
      <c r="N28" s="63" t="s">
        <v>494</v>
      </c>
      <c r="O28" s="64" t="s">
        <v>637</v>
      </c>
      <c r="P28" s="65" t="s">
        <v>612</v>
      </c>
    </row>
    <row r="29" spans="1:16" ht="12.75" customHeight="1" thickBot="1">
      <c r="A29" s="33" t="str">
        <f t="shared" si="0"/>
        <v>IBVS 647 </v>
      </c>
      <c r="B29" s="6" t="str">
        <f t="shared" si="1"/>
        <v>I</v>
      </c>
      <c r="C29" s="33">
        <f t="shared" si="2"/>
        <v>41124.459000000003</v>
      </c>
      <c r="D29" s="23" t="str">
        <f t="shared" si="3"/>
        <v>vis</v>
      </c>
      <c r="E29" s="61">
        <f>VLOOKUP(C29,Active!C$21:E$961,3,FALSE)</f>
        <v>365.98684245600589</v>
      </c>
      <c r="F29" s="6" t="s">
        <v>126</v>
      </c>
      <c r="G29" s="23" t="str">
        <f t="shared" si="4"/>
        <v>41124.459</v>
      </c>
      <c r="H29" s="33">
        <f t="shared" si="5"/>
        <v>366</v>
      </c>
      <c r="I29" s="62" t="s">
        <v>638</v>
      </c>
      <c r="J29" s="63" t="s">
        <v>639</v>
      </c>
      <c r="K29" s="62">
        <v>366</v>
      </c>
      <c r="L29" s="62" t="s">
        <v>433</v>
      </c>
      <c r="M29" s="63" t="s">
        <v>493</v>
      </c>
      <c r="N29" s="63" t="s">
        <v>494</v>
      </c>
      <c r="O29" s="64" t="s">
        <v>640</v>
      </c>
      <c r="P29" s="65" t="s">
        <v>641</v>
      </c>
    </row>
    <row r="30" spans="1:16" ht="12.75" customHeight="1" thickBot="1">
      <c r="A30" s="33" t="str">
        <f t="shared" si="0"/>
        <v>IBVS 647 </v>
      </c>
      <c r="B30" s="6" t="str">
        <f t="shared" si="1"/>
        <v>II</v>
      </c>
      <c r="C30" s="33">
        <f t="shared" si="2"/>
        <v>41177.409699999997</v>
      </c>
      <c r="D30" s="23" t="str">
        <f t="shared" si="3"/>
        <v>vis</v>
      </c>
      <c r="E30" s="61">
        <f>VLOOKUP(C30,Active!C$21:E$961,3,FALSE)</f>
        <v>389.51132803406261</v>
      </c>
      <c r="F30" s="6" t="s">
        <v>126</v>
      </c>
      <c r="G30" s="23" t="str">
        <f t="shared" si="4"/>
        <v>41177.4097</v>
      </c>
      <c r="H30" s="33">
        <f t="shared" si="5"/>
        <v>389.5</v>
      </c>
      <c r="I30" s="62" t="s">
        <v>642</v>
      </c>
      <c r="J30" s="63" t="s">
        <v>643</v>
      </c>
      <c r="K30" s="62">
        <v>389.5</v>
      </c>
      <c r="L30" s="62" t="s">
        <v>644</v>
      </c>
      <c r="M30" s="63" t="s">
        <v>493</v>
      </c>
      <c r="N30" s="63" t="s">
        <v>494</v>
      </c>
      <c r="O30" s="64" t="s">
        <v>640</v>
      </c>
      <c r="P30" s="65" t="s">
        <v>641</v>
      </c>
    </row>
    <row r="31" spans="1:16" ht="12.75" customHeight="1" thickBot="1">
      <c r="A31" s="33" t="str">
        <f t="shared" si="0"/>
        <v> BTAD 69.33 </v>
      </c>
      <c r="B31" s="6" t="str">
        <f t="shared" si="1"/>
        <v>II</v>
      </c>
      <c r="C31" s="33">
        <f t="shared" si="2"/>
        <v>41179.660000000003</v>
      </c>
      <c r="D31" s="23" t="str">
        <f t="shared" si="3"/>
        <v>vis</v>
      </c>
      <c r="E31" s="61">
        <f>VLOOKUP(C31,Active!C$21:E$961,3,FALSE)</f>
        <v>390.51107213369625</v>
      </c>
      <c r="F31" s="6" t="s">
        <v>126</v>
      </c>
      <c r="G31" s="23" t="str">
        <f t="shared" si="4"/>
        <v>41179.66</v>
      </c>
      <c r="H31" s="33">
        <f t="shared" si="5"/>
        <v>390.5</v>
      </c>
      <c r="I31" s="62" t="s">
        <v>645</v>
      </c>
      <c r="J31" s="63" t="s">
        <v>646</v>
      </c>
      <c r="K31" s="62">
        <v>390.5</v>
      </c>
      <c r="L31" s="62" t="s">
        <v>622</v>
      </c>
      <c r="M31" s="63" t="s">
        <v>133</v>
      </c>
      <c r="N31" s="63"/>
      <c r="O31" s="64" t="s">
        <v>186</v>
      </c>
      <c r="P31" s="64" t="s">
        <v>209</v>
      </c>
    </row>
    <row r="32" spans="1:16" ht="12.75" customHeight="1" thickBot="1">
      <c r="A32" s="33" t="str">
        <f t="shared" si="0"/>
        <v> BTAD 69.33 </v>
      </c>
      <c r="B32" s="6" t="str">
        <f t="shared" si="1"/>
        <v>I</v>
      </c>
      <c r="C32" s="33">
        <f t="shared" si="2"/>
        <v>41191.99</v>
      </c>
      <c r="D32" s="23" t="str">
        <f t="shared" si="3"/>
        <v>vis</v>
      </c>
      <c r="E32" s="61">
        <f>VLOOKUP(C32,Active!C$21:E$961,3,FALSE)</f>
        <v>395.98893941736469</v>
      </c>
      <c r="F32" s="6" t="s">
        <v>126</v>
      </c>
      <c r="G32" s="23" t="str">
        <f t="shared" si="4"/>
        <v>41191.99</v>
      </c>
      <c r="H32" s="33">
        <f t="shared" si="5"/>
        <v>396</v>
      </c>
      <c r="I32" s="62" t="s">
        <v>647</v>
      </c>
      <c r="J32" s="63" t="s">
        <v>648</v>
      </c>
      <c r="K32" s="62">
        <v>396</v>
      </c>
      <c r="L32" s="62" t="s">
        <v>615</v>
      </c>
      <c r="M32" s="63" t="s">
        <v>133</v>
      </c>
      <c r="N32" s="63"/>
      <c r="O32" s="64" t="s">
        <v>186</v>
      </c>
      <c r="P32" s="64" t="s">
        <v>209</v>
      </c>
    </row>
    <row r="33" spans="1:16" ht="13.5" thickBot="1">
      <c r="A33" s="33" t="str">
        <f t="shared" si="0"/>
        <v> BTAD 69.33 </v>
      </c>
      <c r="B33" s="6" t="str">
        <f t="shared" si="1"/>
        <v>II</v>
      </c>
      <c r="C33" s="33">
        <f t="shared" si="2"/>
        <v>41193.17</v>
      </c>
      <c r="D33" s="23" t="str">
        <f t="shared" si="3"/>
        <v>vis</v>
      </c>
      <c r="E33" s="61">
        <f>VLOOKUP(C33,Active!C$21:E$961,3,FALSE)</f>
        <v>396.51317975757013</v>
      </c>
      <c r="F33" s="6" t="s">
        <v>126</v>
      </c>
      <c r="G33" s="23" t="str">
        <f t="shared" si="4"/>
        <v>41193.17</v>
      </c>
      <c r="H33" s="33">
        <f t="shared" si="5"/>
        <v>396.5</v>
      </c>
      <c r="I33" s="62" t="s">
        <v>649</v>
      </c>
      <c r="J33" s="63" t="s">
        <v>650</v>
      </c>
      <c r="K33" s="62">
        <v>396.5</v>
      </c>
      <c r="L33" s="62" t="s">
        <v>622</v>
      </c>
      <c r="M33" s="63" t="s">
        <v>133</v>
      </c>
      <c r="N33" s="63"/>
      <c r="O33" s="64" t="s">
        <v>186</v>
      </c>
      <c r="P33" s="64" t="s">
        <v>209</v>
      </c>
    </row>
    <row r="34" spans="1:16" ht="13.5" thickBot="1">
      <c r="A34" s="33" t="str">
        <f t="shared" si="0"/>
        <v>IBVS 647 </v>
      </c>
      <c r="B34" s="6" t="str">
        <f t="shared" si="1"/>
        <v>II</v>
      </c>
      <c r="C34" s="33">
        <f t="shared" si="2"/>
        <v>41240.434000000001</v>
      </c>
      <c r="D34" s="23" t="str">
        <f t="shared" si="3"/>
        <v>vis</v>
      </c>
      <c r="E34" s="61">
        <f>VLOOKUP(C34,Active!C$21:E$961,3,FALSE)</f>
        <v>417.51122674016841</v>
      </c>
      <c r="F34" s="6" t="s">
        <v>126</v>
      </c>
      <c r="G34" s="23" t="str">
        <f t="shared" si="4"/>
        <v>41240.434</v>
      </c>
      <c r="H34" s="33">
        <f t="shared" si="5"/>
        <v>417.5</v>
      </c>
      <c r="I34" s="62" t="s">
        <v>651</v>
      </c>
      <c r="J34" s="63" t="s">
        <v>652</v>
      </c>
      <c r="K34" s="62">
        <v>417.5</v>
      </c>
      <c r="L34" s="62" t="s">
        <v>354</v>
      </c>
      <c r="M34" s="63" t="s">
        <v>493</v>
      </c>
      <c r="N34" s="63" t="s">
        <v>494</v>
      </c>
      <c r="O34" s="64" t="s">
        <v>653</v>
      </c>
      <c r="P34" s="65" t="s">
        <v>641</v>
      </c>
    </row>
    <row r="35" spans="1:16" ht="13.5" thickBot="1">
      <c r="A35" s="33" t="str">
        <f t="shared" si="0"/>
        <v>IBVS 937 </v>
      </c>
      <c r="B35" s="6" t="str">
        <f t="shared" si="1"/>
        <v>I</v>
      </c>
      <c r="C35" s="33">
        <f t="shared" si="2"/>
        <v>41509.343999999997</v>
      </c>
      <c r="D35" s="23" t="str">
        <f t="shared" si="3"/>
        <v>vis</v>
      </c>
      <c r="E35" s="61">
        <f>VLOOKUP(C35,Active!C$21:E$961,3,FALSE)</f>
        <v>536.98026901526316</v>
      </c>
      <c r="F35" s="6" t="s">
        <v>126</v>
      </c>
      <c r="G35" s="23" t="str">
        <f t="shared" si="4"/>
        <v>41509.344</v>
      </c>
      <c r="H35" s="33">
        <f t="shared" si="5"/>
        <v>537</v>
      </c>
      <c r="I35" s="62" t="s">
        <v>654</v>
      </c>
      <c r="J35" s="63" t="s">
        <v>655</v>
      </c>
      <c r="K35" s="62">
        <v>537</v>
      </c>
      <c r="L35" s="62" t="s">
        <v>656</v>
      </c>
      <c r="M35" s="63" t="s">
        <v>493</v>
      </c>
      <c r="N35" s="63" t="s">
        <v>494</v>
      </c>
      <c r="O35" s="64" t="s">
        <v>640</v>
      </c>
      <c r="P35" s="65" t="s">
        <v>657</v>
      </c>
    </row>
    <row r="36" spans="1:16" ht="13.5" thickBot="1">
      <c r="A36" s="33" t="str">
        <f t="shared" si="0"/>
        <v> BTAD 69.33 </v>
      </c>
      <c r="B36" s="6" t="str">
        <f t="shared" si="1"/>
        <v>I</v>
      </c>
      <c r="C36" s="33">
        <f t="shared" si="2"/>
        <v>41563.360000000001</v>
      </c>
      <c r="D36" s="23" t="str">
        <f t="shared" si="3"/>
        <v>vis</v>
      </c>
      <c r="E36" s="61">
        <f>VLOOKUP(C36,Active!C$21:E$961,3,FALSE)</f>
        <v>560.97803699537553</v>
      </c>
      <c r="F36" s="6" t="s">
        <v>126</v>
      </c>
      <c r="G36" s="23" t="str">
        <f t="shared" si="4"/>
        <v>41563.36</v>
      </c>
      <c r="H36" s="33">
        <f t="shared" si="5"/>
        <v>561</v>
      </c>
      <c r="I36" s="62" t="s">
        <v>658</v>
      </c>
      <c r="J36" s="63" t="s">
        <v>659</v>
      </c>
      <c r="K36" s="62">
        <v>561</v>
      </c>
      <c r="L36" s="62" t="s">
        <v>582</v>
      </c>
      <c r="M36" s="63" t="s">
        <v>133</v>
      </c>
      <c r="N36" s="63"/>
      <c r="O36" s="64" t="s">
        <v>186</v>
      </c>
      <c r="P36" s="64" t="s">
        <v>209</v>
      </c>
    </row>
    <row r="37" spans="1:16" ht="13.5" thickBot="1">
      <c r="A37" s="33" t="str">
        <f t="shared" si="0"/>
        <v> BTAD 69.33 </v>
      </c>
      <c r="B37" s="6" t="str">
        <f t="shared" si="1"/>
        <v>II</v>
      </c>
      <c r="C37" s="33">
        <f t="shared" si="2"/>
        <v>41564.559999999998</v>
      </c>
      <c r="D37" s="23" t="str">
        <f t="shared" si="3"/>
        <v>vis</v>
      </c>
      <c r="E37" s="61">
        <f>VLOOKUP(C37,Active!C$21:E$961,3,FALSE)</f>
        <v>561.51116276507457</v>
      </c>
      <c r="F37" s="6" t="s">
        <v>126</v>
      </c>
      <c r="G37" s="23" t="str">
        <f t="shared" si="4"/>
        <v>41564.56</v>
      </c>
      <c r="H37" s="33">
        <f t="shared" si="5"/>
        <v>561.5</v>
      </c>
      <c r="I37" s="62" t="s">
        <v>660</v>
      </c>
      <c r="J37" s="63" t="s">
        <v>661</v>
      </c>
      <c r="K37" s="62">
        <v>561.5</v>
      </c>
      <c r="L37" s="62" t="s">
        <v>622</v>
      </c>
      <c r="M37" s="63" t="s">
        <v>133</v>
      </c>
      <c r="N37" s="63"/>
      <c r="O37" s="64" t="s">
        <v>186</v>
      </c>
      <c r="P37" s="64" t="s">
        <v>209</v>
      </c>
    </row>
    <row r="38" spans="1:16" ht="13.5" thickBot="1">
      <c r="A38" s="33" t="str">
        <f t="shared" si="0"/>
        <v> BTAD 69.33 </v>
      </c>
      <c r="B38" s="6" t="str">
        <f t="shared" si="1"/>
        <v>I</v>
      </c>
      <c r="C38" s="33">
        <f t="shared" si="2"/>
        <v>41570.129999999997</v>
      </c>
      <c r="D38" s="23" t="str">
        <f t="shared" si="3"/>
        <v>vis</v>
      </c>
      <c r="E38" s="61">
        <f>VLOOKUP(C38,Active!C$21:E$961,3,FALSE)</f>
        <v>563.98575487943344</v>
      </c>
      <c r="F38" s="6" t="s">
        <v>126</v>
      </c>
      <c r="G38" s="23" t="str">
        <f t="shared" si="4"/>
        <v>41570.13</v>
      </c>
      <c r="H38" s="33">
        <f t="shared" si="5"/>
        <v>564</v>
      </c>
      <c r="I38" s="62" t="s">
        <v>662</v>
      </c>
      <c r="J38" s="63" t="s">
        <v>663</v>
      </c>
      <c r="K38" s="62">
        <v>564</v>
      </c>
      <c r="L38" s="62" t="s">
        <v>218</v>
      </c>
      <c r="M38" s="63" t="s">
        <v>133</v>
      </c>
      <c r="N38" s="63"/>
      <c r="O38" s="64" t="s">
        <v>186</v>
      </c>
      <c r="P38" s="64" t="s">
        <v>209</v>
      </c>
    </row>
    <row r="39" spans="1:16" ht="13.5" thickBot="1">
      <c r="A39" s="33" t="str">
        <f t="shared" si="0"/>
        <v> BTAD 69.33 </v>
      </c>
      <c r="B39" s="6" t="str">
        <f t="shared" si="1"/>
        <v>II</v>
      </c>
      <c r="C39" s="33">
        <f t="shared" si="2"/>
        <v>41571.33</v>
      </c>
      <c r="D39" s="23" t="str">
        <f t="shared" si="3"/>
        <v>vis</v>
      </c>
      <c r="E39" s="61">
        <f>VLOOKUP(C39,Active!C$21:E$961,3,FALSE)</f>
        <v>564.51888064913567</v>
      </c>
      <c r="F39" s="6" t="s">
        <v>126</v>
      </c>
      <c r="G39" s="23" t="str">
        <f t="shared" si="4"/>
        <v>41571.33</v>
      </c>
      <c r="H39" s="33">
        <f t="shared" si="5"/>
        <v>564.5</v>
      </c>
      <c r="I39" s="62" t="s">
        <v>664</v>
      </c>
      <c r="J39" s="63" t="s">
        <v>665</v>
      </c>
      <c r="K39" s="62">
        <v>564.5</v>
      </c>
      <c r="L39" s="62" t="s">
        <v>524</v>
      </c>
      <c r="M39" s="63" t="s">
        <v>133</v>
      </c>
      <c r="N39" s="63"/>
      <c r="O39" s="64" t="s">
        <v>186</v>
      </c>
      <c r="P39" s="64" t="s">
        <v>209</v>
      </c>
    </row>
    <row r="40" spans="1:16" ht="13.5" thickBot="1">
      <c r="A40" s="33" t="str">
        <f t="shared" si="0"/>
        <v> BTAD 69.33 </v>
      </c>
      <c r="B40" s="6" t="str">
        <f t="shared" si="1"/>
        <v>I</v>
      </c>
      <c r="C40" s="33">
        <f t="shared" si="2"/>
        <v>41905.51</v>
      </c>
      <c r="D40" s="23" t="str">
        <f t="shared" si="3"/>
        <v>vis</v>
      </c>
      <c r="E40" s="61">
        <f>VLOOKUP(C40,Active!C$21:E$961,3,FALSE)</f>
        <v>712.98552208118269</v>
      </c>
      <c r="F40" s="6" t="s">
        <v>126</v>
      </c>
      <c r="G40" s="23" t="str">
        <f t="shared" si="4"/>
        <v>41905.51</v>
      </c>
      <c r="H40" s="33">
        <f t="shared" si="5"/>
        <v>713</v>
      </c>
      <c r="I40" s="62" t="s">
        <v>666</v>
      </c>
      <c r="J40" s="63" t="s">
        <v>667</v>
      </c>
      <c r="K40" s="62">
        <v>713</v>
      </c>
      <c r="L40" s="62" t="s">
        <v>615</v>
      </c>
      <c r="M40" s="63" t="s">
        <v>133</v>
      </c>
      <c r="N40" s="63"/>
      <c r="O40" s="64" t="s">
        <v>186</v>
      </c>
      <c r="P40" s="64" t="s">
        <v>209</v>
      </c>
    </row>
    <row r="41" spans="1:16" ht="13.5" thickBot="1">
      <c r="A41" s="33" t="str">
        <f t="shared" si="0"/>
        <v> BTAD 69.33 </v>
      </c>
      <c r="B41" s="6" t="str">
        <f t="shared" si="1"/>
        <v>II</v>
      </c>
      <c r="C41" s="33">
        <f t="shared" si="2"/>
        <v>41906.71</v>
      </c>
      <c r="D41" s="23" t="str">
        <f t="shared" si="3"/>
        <v>vis</v>
      </c>
      <c r="E41" s="61">
        <f>VLOOKUP(C41,Active!C$21:E$961,3,FALSE)</f>
        <v>713.51864785088173</v>
      </c>
      <c r="F41" s="6" t="s">
        <v>126</v>
      </c>
      <c r="G41" s="23" t="str">
        <f t="shared" si="4"/>
        <v>41906.71</v>
      </c>
      <c r="H41" s="33">
        <f t="shared" si="5"/>
        <v>713.5</v>
      </c>
      <c r="I41" s="62" t="s">
        <v>668</v>
      </c>
      <c r="J41" s="63" t="s">
        <v>669</v>
      </c>
      <c r="K41" s="62">
        <v>713.5</v>
      </c>
      <c r="L41" s="62" t="s">
        <v>524</v>
      </c>
      <c r="M41" s="63" t="s">
        <v>133</v>
      </c>
      <c r="N41" s="63"/>
      <c r="O41" s="64" t="s">
        <v>186</v>
      </c>
      <c r="P41" s="64" t="s">
        <v>209</v>
      </c>
    </row>
    <row r="42" spans="1:16" ht="13.5" thickBot="1">
      <c r="A42" s="33" t="str">
        <f t="shared" si="0"/>
        <v> BTAD 69.33 </v>
      </c>
      <c r="B42" s="6" t="str">
        <f t="shared" si="1"/>
        <v>I</v>
      </c>
      <c r="C42" s="33">
        <f t="shared" si="2"/>
        <v>41932.519999999997</v>
      </c>
      <c r="D42" s="23" t="str">
        <f t="shared" si="3"/>
        <v>vis</v>
      </c>
      <c r="E42" s="61">
        <f>VLOOKUP(C42,Active!C$21:E$961,3,FALSE)</f>
        <v>724.98529461418536</v>
      </c>
      <c r="F42" s="6" t="s">
        <v>126</v>
      </c>
      <c r="G42" s="23" t="str">
        <f t="shared" si="4"/>
        <v>41932.52</v>
      </c>
      <c r="H42" s="33">
        <f t="shared" si="5"/>
        <v>725</v>
      </c>
      <c r="I42" s="62" t="s">
        <v>670</v>
      </c>
      <c r="J42" s="63" t="s">
        <v>671</v>
      </c>
      <c r="K42" s="62">
        <v>725</v>
      </c>
      <c r="L42" s="62" t="s">
        <v>615</v>
      </c>
      <c r="M42" s="63" t="s">
        <v>133</v>
      </c>
      <c r="N42" s="63"/>
      <c r="O42" s="64" t="s">
        <v>186</v>
      </c>
      <c r="P42" s="64" t="s">
        <v>209</v>
      </c>
    </row>
    <row r="43" spans="1:16" ht="13.5" thickBot="1">
      <c r="A43" s="33" t="str">
        <f t="shared" si="0"/>
        <v> BTAD 69.33 </v>
      </c>
      <c r="B43" s="6" t="str">
        <f t="shared" si="1"/>
        <v>II</v>
      </c>
      <c r="C43" s="33">
        <f t="shared" si="2"/>
        <v>41933.714999999997</v>
      </c>
      <c r="D43" s="23" t="str">
        <f t="shared" si="3"/>
        <v>vis</v>
      </c>
      <c r="E43" s="61">
        <f>VLOOKUP(C43,Active!C$21:E$961,3,FALSE)</f>
        <v>725.5161990265118</v>
      </c>
      <c r="F43" s="6" t="s">
        <v>126</v>
      </c>
      <c r="G43" s="23" t="str">
        <f t="shared" si="4"/>
        <v>41933.715</v>
      </c>
      <c r="H43" s="33">
        <f t="shared" si="5"/>
        <v>725.5</v>
      </c>
      <c r="I43" s="62" t="s">
        <v>672</v>
      </c>
      <c r="J43" s="63" t="s">
        <v>673</v>
      </c>
      <c r="K43" s="62">
        <v>725.5</v>
      </c>
      <c r="L43" s="62" t="s">
        <v>674</v>
      </c>
      <c r="M43" s="63" t="s">
        <v>133</v>
      </c>
      <c r="N43" s="63"/>
      <c r="O43" s="64" t="s">
        <v>186</v>
      </c>
      <c r="P43" s="64" t="s">
        <v>209</v>
      </c>
    </row>
    <row r="44" spans="1:16" ht="13.5" thickBot="1">
      <c r="A44" s="33" t="str">
        <f t="shared" si="0"/>
        <v>IBVS 931 </v>
      </c>
      <c r="B44" s="6" t="str">
        <f t="shared" si="1"/>
        <v>II</v>
      </c>
      <c r="C44" s="33">
        <f t="shared" si="2"/>
        <v>42253.2696</v>
      </c>
      <c r="D44" s="23" t="str">
        <f t="shared" si="3"/>
        <v>vis</v>
      </c>
      <c r="E44" s="61">
        <f>VLOOKUP(C44,Active!C$21:E$961,3,FALSE)</f>
        <v>867.48519243174746</v>
      </c>
      <c r="F44" s="6" t="s">
        <v>126</v>
      </c>
      <c r="G44" s="23" t="str">
        <f t="shared" si="4"/>
        <v>42253.2696</v>
      </c>
      <c r="H44" s="33">
        <f t="shared" si="5"/>
        <v>867.5</v>
      </c>
      <c r="I44" s="62" t="s">
        <v>675</v>
      </c>
      <c r="J44" s="63" t="s">
        <v>676</v>
      </c>
      <c r="K44" s="62">
        <v>867.5</v>
      </c>
      <c r="L44" s="62" t="s">
        <v>677</v>
      </c>
      <c r="M44" s="63" t="s">
        <v>493</v>
      </c>
      <c r="N44" s="63" t="s">
        <v>494</v>
      </c>
      <c r="O44" s="64" t="s">
        <v>678</v>
      </c>
      <c r="P44" s="65" t="s">
        <v>679</v>
      </c>
    </row>
    <row r="45" spans="1:16" ht="13.5" thickBot="1">
      <c r="A45" s="33" t="str">
        <f t="shared" si="0"/>
        <v> BTAD 69.33 </v>
      </c>
      <c r="B45" s="6" t="str">
        <f t="shared" si="1"/>
        <v>I</v>
      </c>
      <c r="C45" s="33">
        <f t="shared" si="2"/>
        <v>42279.13</v>
      </c>
      <c r="D45" s="23" t="str">
        <f t="shared" si="3"/>
        <v>vis</v>
      </c>
      <c r="E45" s="61">
        <f>VLOOKUP(C45,Active!C$21:E$961,3,FALSE)</f>
        <v>878.97423047737846</v>
      </c>
      <c r="F45" s="6" t="s">
        <v>126</v>
      </c>
      <c r="G45" s="23" t="str">
        <f t="shared" si="4"/>
        <v>42279.13</v>
      </c>
      <c r="H45" s="33">
        <f t="shared" si="5"/>
        <v>879</v>
      </c>
      <c r="I45" s="62" t="s">
        <v>680</v>
      </c>
      <c r="J45" s="63" t="s">
        <v>681</v>
      </c>
      <c r="K45" s="62">
        <v>879</v>
      </c>
      <c r="L45" s="62" t="s">
        <v>682</v>
      </c>
      <c r="M45" s="63" t="s">
        <v>133</v>
      </c>
      <c r="N45" s="63"/>
      <c r="O45" s="64" t="s">
        <v>186</v>
      </c>
      <c r="P45" s="64" t="s">
        <v>209</v>
      </c>
    </row>
    <row r="46" spans="1:16" ht="13.5" thickBot="1">
      <c r="A46" s="33" t="str">
        <f t="shared" si="0"/>
        <v> BTAD 69.33 </v>
      </c>
      <c r="B46" s="6" t="str">
        <f t="shared" si="1"/>
        <v>II</v>
      </c>
      <c r="C46" s="33">
        <f t="shared" si="2"/>
        <v>42280.39</v>
      </c>
      <c r="D46" s="23" t="str">
        <f t="shared" si="3"/>
        <v>vis</v>
      </c>
      <c r="E46" s="61">
        <f>VLOOKUP(C46,Active!C$21:E$961,3,FALSE)</f>
        <v>879.53401253556467</v>
      </c>
      <c r="F46" s="6" t="s">
        <v>126</v>
      </c>
      <c r="G46" s="23" t="str">
        <f t="shared" si="4"/>
        <v>42280.39</v>
      </c>
      <c r="H46" s="33">
        <f t="shared" si="5"/>
        <v>879.5</v>
      </c>
      <c r="I46" s="62" t="s">
        <v>683</v>
      </c>
      <c r="J46" s="63" t="s">
        <v>684</v>
      </c>
      <c r="K46" s="62">
        <v>879.5</v>
      </c>
      <c r="L46" s="62" t="s">
        <v>685</v>
      </c>
      <c r="M46" s="63" t="s">
        <v>133</v>
      </c>
      <c r="N46" s="63"/>
      <c r="O46" s="64" t="s">
        <v>186</v>
      </c>
      <c r="P46" s="64" t="s">
        <v>209</v>
      </c>
    </row>
    <row r="47" spans="1:16" ht="13.5" thickBot="1">
      <c r="A47" s="33" t="str">
        <f t="shared" si="0"/>
        <v>IBVS 1053 </v>
      </c>
      <c r="B47" s="6" t="str">
        <f t="shared" si="1"/>
        <v>I</v>
      </c>
      <c r="C47" s="33">
        <f t="shared" si="2"/>
        <v>42281.38</v>
      </c>
      <c r="D47" s="23" t="str">
        <f t="shared" si="3"/>
        <v>vis</v>
      </c>
      <c r="E47" s="61">
        <f>VLOOKUP(C47,Active!C$21:E$961,3,FALSE)</f>
        <v>879.97384129556656</v>
      </c>
      <c r="F47" s="6" t="s">
        <v>126</v>
      </c>
      <c r="G47" s="23" t="str">
        <f t="shared" si="4"/>
        <v>42281.380</v>
      </c>
      <c r="H47" s="33">
        <f t="shared" si="5"/>
        <v>880</v>
      </c>
      <c r="I47" s="62" t="s">
        <v>686</v>
      </c>
      <c r="J47" s="63" t="s">
        <v>687</v>
      </c>
      <c r="K47" s="62">
        <v>880</v>
      </c>
      <c r="L47" s="62" t="s">
        <v>688</v>
      </c>
      <c r="M47" s="63" t="s">
        <v>493</v>
      </c>
      <c r="N47" s="63" t="s">
        <v>494</v>
      </c>
      <c r="O47" s="64" t="s">
        <v>689</v>
      </c>
      <c r="P47" s="65" t="s">
        <v>690</v>
      </c>
    </row>
    <row r="48" spans="1:16" ht="13.5" thickBot="1">
      <c r="A48" s="33" t="str">
        <f t="shared" si="0"/>
        <v> BTAD 69.33 </v>
      </c>
      <c r="B48" s="6" t="str">
        <f t="shared" si="1"/>
        <v>I</v>
      </c>
      <c r="C48" s="33">
        <f t="shared" si="2"/>
        <v>42292.63</v>
      </c>
      <c r="D48" s="23" t="str">
        <f t="shared" si="3"/>
        <v>vis</v>
      </c>
      <c r="E48" s="61">
        <f>VLOOKUP(C48,Active!C$21:E$961,3,FALSE)</f>
        <v>884.97189538650719</v>
      </c>
      <c r="F48" s="6" t="s">
        <v>126</v>
      </c>
      <c r="G48" s="23" t="str">
        <f t="shared" si="4"/>
        <v>42292.63</v>
      </c>
      <c r="H48" s="33">
        <f t="shared" si="5"/>
        <v>885</v>
      </c>
      <c r="I48" s="62" t="s">
        <v>691</v>
      </c>
      <c r="J48" s="63" t="s">
        <v>692</v>
      </c>
      <c r="K48" s="62">
        <v>885</v>
      </c>
      <c r="L48" s="62" t="s">
        <v>682</v>
      </c>
      <c r="M48" s="63" t="s">
        <v>133</v>
      </c>
      <c r="N48" s="63"/>
      <c r="O48" s="64" t="s">
        <v>186</v>
      </c>
      <c r="P48" s="64" t="s">
        <v>209</v>
      </c>
    </row>
    <row r="49" spans="1:16" ht="13.5" thickBot="1">
      <c r="A49" s="33" t="str">
        <f t="shared" si="0"/>
        <v> BTAD 69.33 </v>
      </c>
      <c r="B49" s="6" t="str">
        <f t="shared" si="1"/>
        <v>II</v>
      </c>
      <c r="C49" s="33">
        <f t="shared" si="2"/>
        <v>42293.88</v>
      </c>
      <c r="D49" s="23" t="str">
        <f t="shared" si="3"/>
        <v>vis</v>
      </c>
      <c r="E49" s="61">
        <f>VLOOKUP(C49,Active!C$21:E$961,3,FALSE)</f>
        <v>885.52723472994501</v>
      </c>
      <c r="F49" s="6" t="s">
        <v>126</v>
      </c>
      <c r="G49" s="23" t="str">
        <f t="shared" si="4"/>
        <v>42293.88</v>
      </c>
      <c r="H49" s="33">
        <f t="shared" si="5"/>
        <v>885.5</v>
      </c>
      <c r="I49" s="62" t="s">
        <v>693</v>
      </c>
      <c r="J49" s="63" t="s">
        <v>694</v>
      </c>
      <c r="K49" s="62">
        <v>885.5</v>
      </c>
      <c r="L49" s="62" t="s">
        <v>185</v>
      </c>
      <c r="M49" s="63" t="s">
        <v>133</v>
      </c>
      <c r="N49" s="63"/>
      <c r="O49" s="64" t="s">
        <v>186</v>
      </c>
      <c r="P49" s="64" t="s">
        <v>209</v>
      </c>
    </row>
    <row r="50" spans="1:16" ht="13.5" thickBot="1">
      <c r="A50" s="33" t="str">
        <f t="shared" si="0"/>
        <v> BTAD 69.33 </v>
      </c>
      <c r="B50" s="6" t="str">
        <f t="shared" si="1"/>
        <v>I</v>
      </c>
      <c r="C50" s="33">
        <f t="shared" si="2"/>
        <v>42659.55</v>
      </c>
      <c r="D50" s="23" t="str">
        <f t="shared" si="3"/>
        <v>vis</v>
      </c>
      <c r="E50" s="61">
        <f>VLOOKUP(C50,Active!C$21:E$961,3,FALSE)</f>
        <v>1047.9839849018806</v>
      </c>
      <c r="F50" s="6" t="s">
        <v>126</v>
      </c>
      <c r="G50" s="23" t="str">
        <f t="shared" si="4"/>
        <v>42659.55</v>
      </c>
      <c r="H50" s="33">
        <f t="shared" si="5"/>
        <v>1048</v>
      </c>
      <c r="I50" s="62" t="s">
        <v>695</v>
      </c>
      <c r="J50" s="63" t="s">
        <v>696</v>
      </c>
      <c r="K50" s="62">
        <v>1048</v>
      </c>
      <c r="L50" s="62" t="s">
        <v>615</v>
      </c>
      <c r="M50" s="63" t="s">
        <v>133</v>
      </c>
      <c r="N50" s="63"/>
      <c r="O50" s="64" t="s">
        <v>186</v>
      </c>
      <c r="P50" s="64" t="s">
        <v>209</v>
      </c>
    </row>
    <row r="51" spans="1:16" ht="13.5" thickBot="1">
      <c r="A51" s="33" t="str">
        <f t="shared" si="0"/>
        <v> BTAD 69.33 </v>
      </c>
      <c r="B51" s="6" t="str">
        <f t="shared" si="1"/>
        <v>II</v>
      </c>
      <c r="C51" s="33">
        <f t="shared" si="2"/>
        <v>42660.79</v>
      </c>
      <c r="D51" s="23" t="str">
        <f t="shared" si="3"/>
        <v>vis</v>
      </c>
      <c r="E51" s="61">
        <f>VLOOKUP(C51,Active!C$21:E$961,3,FALSE)</f>
        <v>1048.5348815305699</v>
      </c>
      <c r="F51" s="6" t="s">
        <v>126</v>
      </c>
      <c r="G51" s="23" t="str">
        <f t="shared" si="4"/>
        <v>42660.79</v>
      </c>
      <c r="H51" s="33">
        <f t="shared" si="5"/>
        <v>1048.5</v>
      </c>
      <c r="I51" s="62" t="s">
        <v>697</v>
      </c>
      <c r="J51" s="63" t="s">
        <v>698</v>
      </c>
      <c r="K51" s="62">
        <v>1048.5</v>
      </c>
      <c r="L51" s="62" t="s">
        <v>685</v>
      </c>
      <c r="M51" s="63" t="s">
        <v>133</v>
      </c>
      <c r="N51" s="63"/>
      <c r="O51" s="64" t="s">
        <v>186</v>
      </c>
      <c r="P51" s="64" t="s">
        <v>209</v>
      </c>
    </row>
    <row r="52" spans="1:16" ht="13.5" thickBot="1">
      <c r="A52" s="33" t="str">
        <f t="shared" si="0"/>
        <v>IBVS 1564 </v>
      </c>
      <c r="B52" s="6" t="str">
        <f t="shared" si="1"/>
        <v>II</v>
      </c>
      <c r="C52" s="33">
        <f t="shared" si="2"/>
        <v>42982.480600000003</v>
      </c>
      <c r="D52" s="23" t="str">
        <f t="shared" si="3"/>
        <v>vis</v>
      </c>
      <c r="E52" s="61">
        <f>VLOOKUP(C52,Active!C$21:E$961,3,FALSE)</f>
        <v>1191.4528388058716</v>
      </c>
      <c r="F52" s="6" t="s">
        <v>126</v>
      </c>
      <c r="G52" s="23" t="str">
        <f t="shared" si="4"/>
        <v>42982.4806</v>
      </c>
      <c r="H52" s="33">
        <f t="shared" si="5"/>
        <v>1191.5</v>
      </c>
      <c r="I52" s="62" t="s">
        <v>699</v>
      </c>
      <c r="J52" s="63" t="s">
        <v>700</v>
      </c>
      <c r="K52" s="62">
        <v>1191.5</v>
      </c>
      <c r="L52" s="62" t="s">
        <v>701</v>
      </c>
      <c r="M52" s="63" t="s">
        <v>493</v>
      </c>
      <c r="N52" s="63" t="s">
        <v>494</v>
      </c>
      <c r="O52" s="64" t="s">
        <v>702</v>
      </c>
      <c r="P52" s="65" t="s">
        <v>703</v>
      </c>
    </row>
    <row r="53" spans="1:16" ht="13.5" thickBot="1">
      <c r="A53" s="33" t="str">
        <f t="shared" si="0"/>
        <v> BBS 29 </v>
      </c>
      <c r="B53" s="6" t="str">
        <f t="shared" si="1"/>
        <v>II</v>
      </c>
      <c r="C53" s="33">
        <f t="shared" si="2"/>
        <v>43016.394999999997</v>
      </c>
      <c r="D53" s="23" t="str">
        <f t="shared" si="3"/>
        <v>vis</v>
      </c>
      <c r="E53" s="61">
        <f>VLOOKUP(C53,Active!C$21:E$961,3,FALSE)</f>
        <v>1206.5200393091397</v>
      </c>
      <c r="F53" s="6" t="s">
        <v>126</v>
      </c>
      <c r="G53" s="23" t="str">
        <f t="shared" si="4"/>
        <v>43016.395</v>
      </c>
      <c r="H53" s="33">
        <f t="shared" si="5"/>
        <v>1206.5</v>
      </c>
      <c r="I53" s="62" t="s">
        <v>704</v>
      </c>
      <c r="J53" s="63" t="s">
        <v>705</v>
      </c>
      <c r="K53" s="62">
        <v>1206.5</v>
      </c>
      <c r="L53" s="62" t="s">
        <v>706</v>
      </c>
      <c r="M53" s="63" t="s">
        <v>208</v>
      </c>
      <c r="N53" s="63"/>
      <c r="O53" s="64" t="s">
        <v>707</v>
      </c>
      <c r="P53" s="64" t="s">
        <v>708</v>
      </c>
    </row>
    <row r="54" spans="1:16" ht="13.5" thickBot="1">
      <c r="A54" s="33" t="str">
        <f t="shared" si="0"/>
        <v> BBS 49 </v>
      </c>
      <c r="B54" s="6" t="str">
        <f t="shared" si="1"/>
        <v>II</v>
      </c>
      <c r="C54" s="33">
        <f t="shared" si="2"/>
        <v>44443.470300000001</v>
      </c>
      <c r="D54" s="23" t="str">
        <f t="shared" si="3"/>
        <v>vis</v>
      </c>
      <c r="E54" s="61">
        <f>VLOOKUP(C54,Active!C$21:E$961,3,FALSE)</f>
        <v>1840.5288874198327</v>
      </c>
      <c r="F54" s="6" t="s">
        <v>126</v>
      </c>
      <c r="G54" s="23" t="str">
        <f t="shared" si="4"/>
        <v>44443.4703</v>
      </c>
      <c r="H54" s="33">
        <f t="shared" si="5"/>
        <v>1840.5</v>
      </c>
      <c r="I54" s="62" t="s">
        <v>714</v>
      </c>
      <c r="J54" s="63" t="s">
        <v>715</v>
      </c>
      <c r="K54" s="62">
        <v>1840.5</v>
      </c>
      <c r="L54" s="62" t="s">
        <v>716</v>
      </c>
      <c r="M54" s="63" t="s">
        <v>493</v>
      </c>
      <c r="N54" s="63" t="s">
        <v>494</v>
      </c>
      <c r="O54" s="64" t="s">
        <v>707</v>
      </c>
      <c r="P54" s="64" t="s">
        <v>717</v>
      </c>
    </row>
    <row r="55" spans="1:16" ht="13.5" thickBot="1">
      <c r="A55" s="33" t="str">
        <f t="shared" si="0"/>
        <v> BBS 54 </v>
      </c>
      <c r="B55" s="6" t="str">
        <f t="shared" si="1"/>
        <v>II</v>
      </c>
      <c r="C55" s="33">
        <f t="shared" si="2"/>
        <v>44731.595000000001</v>
      </c>
      <c r="D55" s="23" t="str">
        <f t="shared" si="3"/>
        <v>vis</v>
      </c>
      <c r="E55" s="61">
        <f>VLOOKUP(C55,Active!C$21:E$961,3,FALSE)</f>
        <v>1968.5344728008133</v>
      </c>
      <c r="F55" s="6" t="s">
        <v>126</v>
      </c>
      <c r="G55" s="23" t="str">
        <f t="shared" si="4"/>
        <v>44731.595</v>
      </c>
      <c r="H55" s="33">
        <f t="shared" si="5"/>
        <v>1968.5</v>
      </c>
      <c r="I55" s="62" t="s">
        <v>718</v>
      </c>
      <c r="J55" s="63" t="s">
        <v>719</v>
      </c>
      <c r="K55" s="62">
        <v>1968.5</v>
      </c>
      <c r="L55" s="62" t="s">
        <v>720</v>
      </c>
      <c r="M55" s="63" t="s">
        <v>493</v>
      </c>
      <c r="N55" s="63" t="s">
        <v>494</v>
      </c>
      <c r="O55" s="64" t="s">
        <v>707</v>
      </c>
      <c r="P55" s="64" t="s">
        <v>721</v>
      </c>
    </row>
    <row r="56" spans="1:16" ht="13.5" thickBot="1">
      <c r="A56" s="33" t="str">
        <f t="shared" si="0"/>
        <v> MVS 10.43 </v>
      </c>
      <c r="B56" s="6" t="str">
        <f t="shared" si="1"/>
        <v>II</v>
      </c>
      <c r="C56" s="33">
        <f t="shared" si="2"/>
        <v>45116.44</v>
      </c>
      <c r="D56" s="23" t="str">
        <f t="shared" si="3"/>
        <v>vis</v>
      </c>
      <c r="E56" s="61">
        <f>VLOOKUP(C56,Active!C$21:E$961,3,FALSE)</f>
        <v>2139.5101285010833</v>
      </c>
      <c r="F56" s="6" t="s">
        <v>126</v>
      </c>
      <c r="G56" s="23" t="str">
        <f t="shared" si="4"/>
        <v>45116.440</v>
      </c>
      <c r="H56" s="33">
        <f t="shared" si="5"/>
        <v>2139.5</v>
      </c>
      <c r="I56" s="62" t="s">
        <v>722</v>
      </c>
      <c r="J56" s="63" t="s">
        <v>723</v>
      </c>
      <c r="K56" s="62">
        <v>2139.5</v>
      </c>
      <c r="L56" s="62" t="s">
        <v>368</v>
      </c>
      <c r="M56" s="63" t="s">
        <v>208</v>
      </c>
      <c r="N56" s="63"/>
      <c r="O56" s="64" t="s">
        <v>724</v>
      </c>
      <c r="P56" s="64" t="s">
        <v>725</v>
      </c>
    </row>
    <row r="57" spans="1:16" ht="13.5" thickBot="1">
      <c r="A57" s="33" t="str">
        <f t="shared" si="0"/>
        <v> BBS 60 </v>
      </c>
      <c r="B57" s="6" t="str">
        <f t="shared" si="1"/>
        <v>II</v>
      </c>
      <c r="C57" s="33">
        <f t="shared" si="2"/>
        <v>45116.478999999999</v>
      </c>
      <c r="D57" s="23" t="str">
        <f t="shared" si="3"/>
        <v>vis</v>
      </c>
      <c r="E57" s="61">
        <f>VLOOKUP(C57,Active!C$21:E$961,3,FALSE)</f>
        <v>2139.5274550885974</v>
      </c>
      <c r="F57" s="6" t="s">
        <v>126</v>
      </c>
      <c r="G57" s="23" t="str">
        <f t="shared" si="4"/>
        <v>45116.479</v>
      </c>
      <c r="H57" s="33">
        <f t="shared" si="5"/>
        <v>2139.5</v>
      </c>
      <c r="I57" s="62" t="s">
        <v>726</v>
      </c>
      <c r="J57" s="63" t="s">
        <v>727</v>
      </c>
      <c r="K57" s="62">
        <v>2139.5</v>
      </c>
      <c r="L57" s="62" t="s">
        <v>728</v>
      </c>
      <c r="M57" s="63" t="s">
        <v>493</v>
      </c>
      <c r="N57" s="63" t="s">
        <v>494</v>
      </c>
      <c r="O57" s="64" t="s">
        <v>707</v>
      </c>
      <c r="P57" s="64" t="s">
        <v>729</v>
      </c>
    </row>
    <row r="58" spans="1:16" ht="13.5" thickBot="1">
      <c r="A58" s="33" t="str">
        <f t="shared" si="0"/>
        <v> MVS 10.43 </v>
      </c>
      <c r="B58" s="6" t="str">
        <f t="shared" si="1"/>
        <v>I</v>
      </c>
      <c r="C58" s="33">
        <f t="shared" si="2"/>
        <v>45180.512999999999</v>
      </c>
      <c r="D58" s="23" t="str">
        <f t="shared" si="3"/>
        <v>vis</v>
      </c>
      <c r="E58" s="61">
        <f>VLOOKUP(C58,Active!C$21:E$961,3,FALSE)</f>
        <v>2167.9759347027561</v>
      </c>
      <c r="F58" s="6" t="s">
        <v>126</v>
      </c>
      <c r="G58" s="23" t="str">
        <f t="shared" si="4"/>
        <v>45180.513</v>
      </c>
      <c r="H58" s="33">
        <f t="shared" si="5"/>
        <v>2168</v>
      </c>
      <c r="I58" s="62" t="s">
        <v>730</v>
      </c>
      <c r="J58" s="63" t="s">
        <v>731</v>
      </c>
      <c r="K58" s="62">
        <v>2168</v>
      </c>
      <c r="L58" s="62" t="s">
        <v>732</v>
      </c>
      <c r="M58" s="63" t="s">
        <v>208</v>
      </c>
      <c r="N58" s="63"/>
      <c r="O58" s="64" t="s">
        <v>724</v>
      </c>
      <c r="P58" s="64" t="s">
        <v>725</v>
      </c>
    </row>
    <row r="59" spans="1:16" ht="13.5" thickBot="1">
      <c r="A59" s="33" t="str">
        <f t="shared" si="0"/>
        <v> BBS 72 </v>
      </c>
      <c r="B59" s="6" t="str">
        <f t="shared" si="1"/>
        <v>II</v>
      </c>
      <c r="C59" s="33">
        <f t="shared" si="2"/>
        <v>45879.500999999997</v>
      </c>
      <c r="D59" s="23" t="str">
        <f t="shared" si="3"/>
        <v>vis</v>
      </c>
      <c r="E59" s="61">
        <f>VLOOKUP(C59,Active!C$21:E$961,3,FALSE)</f>
        <v>2478.5163642955004</v>
      </c>
      <c r="F59" s="6" t="s">
        <v>126</v>
      </c>
      <c r="G59" s="23" t="str">
        <f t="shared" si="4"/>
        <v>45879.501</v>
      </c>
      <c r="H59" s="33">
        <f t="shared" si="5"/>
        <v>2478.5</v>
      </c>
      <c r="I59" s="62" t="s">
        <v>733</v>
      </c>
      <c r="J59" s="63" t="s">
        <v>734</v>
      </c>
      <c r="K59" s="62">
        <v>2478.5</v>
      </c>
      <c r="L59" s="62" t="s">
        <v>735</v>
      </c>
      <c r="M59" s="63" t="s">
        <v>493</v>
      </c>
      <c r="N59" s="63" t="s">
        <v>494</v>
      </c>
      <c r="O59" s="64" t="s">
        <v>707</v>
      </c>
      <c r="P59" s="64" t="s">
        <v>736</v>
      </c>
    </row>
    <row r="60" spans="1:16" ht="13.5" thickBot="1">
      <c r="A60" s="33" t="str">
        <f t="shared" si="0"/>
        <v> BBS 73 </v>
      </c>
      <c r="B60" s="6" t="str">
        <f t="shared" si="1"/>
        <v>I</v>
      </c>
      <c r="C60" s="33">
        <f t="shared" si="2"/>
        <v>45889.57</v>
      </c>
      <c r="D60" s="23" t="str">
        <f t="shared" si="3"/>
        <v>vis</v>
      </c>
      <c r="E60" s="61">
        <f>VLOOKUP(C60,Active!C$21:E$961,3,FALSE)</f>
        <v>2482.9897337747625</v>
      </c>
      <c r="F60" s="6" t="s">
        <v>126</v>
      </c>
      <c r="G60" s="23" t="str">
        <f t="shared" si="4"/>
        <v>45889.570</v>
      </c>
      <c r="H60" s="33">
        <f t="shared" si="5"/>
        <v>2483</v>
      </c>
      <c r="I60" s="62" t="s">
        <v>737</v>
      </c>
      <c r="J60" s="63" t="s">
        <v>738</v>
      </c>
      <c r="K60" s="62">
        <v>2483</v>
      </c>
      <c r="L60" s="62" t="s">
        <v>739</v>
      </c>
      <c r="M60" s="63" t="s">
        <v>493</v>
      </c>
      <c r="N60" s="63" t="s">
        <v>494</v>
      </c>
      <c r="O60" s="64" t="s">
        <v>707</v>
      </c>
      <c r="P60" s="64" t="s">
        <v>740</v>
      </c>
    </row>
    <row r="61" spans="1:16" ht="13.5" thickBot="1">
      <c r="A61" s="33" t="str">
        <f t="shared" si="0"/>
        <v> MN 225.428 </v>
      </c>
      <c r="B61" s="6" t="str">
        <f t="shared" si="1"/>
        <v>II</v>
      </c>
      <c r="C61" s="33">
        <f t="shared" si="2"/>
        <v>46255.393700000001</v>
      </c>
      <c r="D61" s="23" t="str">
        <f t="shared" si="3"/>
        <v>vis</v>
      </c>
      <c r="E61" s="61">
        <f>VLOOKUP(C61,Active!C$21:E$961,3,FALSE)</f>
        <v>2645.5147684723652</v>
      </c>
      <c r="F61" s="6" t="s">
        <v>126</v>
      </c>
      <c r="G61" s="23" t="str">
        <f t="shared" si="4"/>
        <v>46255.3937</v>
      </c>
      <c r="H61" s="33">
        <f t="shared" si="5"/>
        <v>2645.5</v>
      </c>
      <c r="I61" s="62" t="s">
        <v>741</v>
      </c>
      <c r="J61" s="63" t="s">
        <v>742</v>
      </c>
      <c r="K61" s="62">
        <v>2645.5</v>
      </c>
      <c r="L61" s="62" t="s">
        <v>743</v>
      </c>
      <c r="M61" s="63" t="s">
        <v>493</v>
      </c>
      <c r="N61" s="63" t="s">
        <v>494</v>
      </c>
      <c r="O61" s="64" t="s">
        <v>744</v>
      </c>
      <c r="P61" s="64" t="s">
        <v>745</v>
      </c>
    </row>
    <row r="62" spans="1:16" ht="13.5" thickBot="1">
      <c r="A62" s="33" t="str">
        <f t="shared" si="0"/>
        <v> MN 225.428 </v>
      </c>
      <c r="B62" s="6" t="str">
        <f t="shared" si="1"/>
        <v>I</v>
      </c>
      <c r="C62" s="33">
        <f t="shared" si="2"/>
        <v>46274.484799999998</v>
      </c>
      <c r="D62" s="23" t="str">
        <f t="shared" si="3"/>
        <v>vis</v>
      </c>
      <c r="E62" s="61">
        <f>VLOOKUP(C62,Active!C$21:E$961,3,FALSE)</f>
        <v>2653.996399623969</v>
      </c>
      <c r="F62" s="6" t="s">
        <v>126</v>
      </c>
      <c r="G62" s="23" t="str">
        <f t="shared" si="4"/>
        <v>46274.4848</v>
      </c>
      <c r="H62" s="33">
        <f t="shared" si="5"/>
        <v>2654</v>
      </c>
      <c r="I62" s="62" t="s">
        <v>746</v>
      </c>
      <c r="J62" s="63" t="s">
        <v>747</v>
      </c>
      <c r="K62" s="62">
        <v>2654</v>
      </c>
      <c r="L62" s="62" t="s">
        <v>748</v>
      </c>
      <c r="M62" s="63" t="s">
        <v>493</v>
      </c>
      <c r="N62" s="63" t="s">
        <v>494</v>
      </c>
      <c r="O62" s="64" t="s">
        <v>744</v>
      </c>
      <c r="P62" s="64" t="s">
        <v>745</v>
      </c>
    </row>
    <row r="63" spans="1:16" ht="13.5" thickBot="1">
      <c r="A63" s="33" t="str">
        <f t="shared" si="0"/>
        <v>IBVS 3078 </v>
      </c>
      <c r="B63" s="6" t="str">
        <f t="shared" si="1"/>
        <v>I</v>
      </c>
      <c r="C63" s="33">
        <f t="shared" si="2"/>
        <v>46319.504699999998</v>
      </c>
      <c r="D63" s="23" t="str">
        <f t="shared" si="3"/>
        <v>vis</v>
      </c>
      <c r="E63" s="61">
        <f>VLOOKUP(C63,Active!C$21:E$961,3,FALSE)</f>
        <v>2673.9974569900787</v>
      </c>
      <c r="F63" s="6" t="s">
        <v>126</v>
      </c>
      <c r="G63" s="23" t="str">
        <f t="shared" si="4"/>
        <v>46319.5047</v>
      </c>
      <c r="H63" s="33">
        <f t="shared" si="5"/>
        <v>2674</v>
      </c>
      <c r="I63" s="62" t="s">
        <v>749</v>
      </c>
      <c r="J63" s="63" t="s">
        <v>750</v>
      </c>
      <c r="K63" s="62">
        <v>2674</v>
      </c>
      <c r="L63" s="62" t="s">
        <v>751</v>
      </c>
      <c r="M63" s="63" t="s">
        <v>493</v>
      </c>
      <c r="N63" s="63" t="s">
        <v>494</v>
      </c>
      <c r="O63" s="64" t="s">
        <v>752</v>
      </c>
      <c r="P63" s="65" t="s">
        <v>753</v>
      </c>
    </row>
    <row r="64" spans="1:16" ht="13.5" thickBot="1">
      <c r="A64" s="33" t="str">
        <f t="shared" si="0"/>
        <v>IBVS 4263 </v>
      </c>
      <c r="B64" s="6" t="str">
        <f t="shared" si="1"/>
        <v>I</v>
      </c>
      <c r="C64" s="33">
        <f t="shared" si="2"/>
        <v>47368.431900000003</v>
      </c>
      <c r="D64" s="23" t="str">
        <f t="shared" si="3"/>
        <v>vis</v>
      </c>
      <c r="E64" s="61">
        <f>VLOOKUP(C64,Active!C$21:E$961,3,FALSE)</f>
        <v>3140.0058910397579</v>
      </c>
      <c r="F64" s="6" t="s">
        <v>126</v>
      </c>
      <c r="G64" s="23" t="str">
        <f t="shared" si="4"/>
        <v>47368.4319</v>
      </c>
      <c r="H64" s="33">
        <f t="shared" si="5"/>
        <v>3140</v>
      </c>
      <c r="I64" s="62" t="s">
        <v>769</v>
      </c>
      <c r="J64" s="63" t="s">
        <v>770</v>
      </c>
      <c r="K64" s="62">
        <v>3140</v>
      </c>
      <c r="L64" s="62" t="s">
        <v>771</v>
      </c>
      <c r="M64" s="63" t="s">
        <v>493</v>
      </c>
      <c r="N64" s="63" t="s">
        <v>772</v>
      </c>
      <c r="O64" s="64" t="s">
        <v>773</v>
      </c>
      <c r="P64" s="65" t="s">
        <v>774</v>
      </c>
    </row>
    <row r="65" spans="1:16" ht="13.5" thickBot="1">
      <c r="A65" s="33" t="str">
        <f t="shared" si="0"/>
        <v>IBVS 4263 </v>
      </c>
      <c r="B65" s="6" t="str">
        <f t="shared" si="1"/>
        <v>I</v>
      </c>
      <c r="C65" s="33">
        <f t="shared" si="2"/>
        <v>47368.432099999998</v>
      </c>
      <c r="D65" s="23" t="str">
        <f t="shared" si="3"/>
        <v>vis</v>
      </c>
      <c r="E65" s="61">
        <f>VLOOKUP(C65,Active!C$21:E$961,3,FALSE)</f>
        <v>3140.0059798940506</v>
      </c>
      <c r="F65" s="6" t="s">
        <v>126</v>
      </c>
      <c r="G65" s="23" t="str">
        <f t="shared" si="4"/>
        <v>47368.4321</v>
      </c>
      <c r="H65" s="33">
        <f t="shared" si="5"/>
        <v>3140</v>
      </c>
      <c r="I65" s="62" t="s">
        <v>775</v>
      </c>
      <c r="J65" s="63" t="s">
        <v>776</v>
      </c>
      <c r="K65" s="62">
        <v>3140</v>
      </c>
      <c r="L65" s="62" t="s">
        <v>777</v>
      </c>
      <c r="M65" s="63" t="s">
        <v>493</v>
      </c>
      <c r="N65" s="63" t="s">
        <v>44</v>
      </c>
      <c r="O65" s="64" t="s">
        <v>773</v>
      </c>
      <c r="P65" s="65" t="s">
        <v>774</v>
      </c>
    </row>
    <row r="66" spans="1:16" ht="13.5" thickBot="1">
      <c r="A66" s="33" t="str">
        <f t="shared" si="0"/>
        <v> BBS 89 </v>
      </c>
      <c r="B66" s="6" t="str">
        <f t="shared" si="1"/>
        <v>I</v>
      </c>
      <c r="C66" s="33">
        <f t="shared" si="2"/>
        <v>47377.387999999999</v>
      </c>
      <c r="D66" s="23" t="str">
        <f t="shared" si="3"/>
        <v>vis</v>
      </c>
      <c r="E66" s="61">
        <f>VLOOKUP(C66,Active!C$21:E$961,3,FALSE)</f>
        <v>3143.9848307947668</v>
      </c>
      <c r="F66" s="6" t="s">
        <v>126</v>
      </c>
      <c r="G66" s="23" t="str">
        <f t="shared" si="4"/>
        <v>47377.388</v>
      </c>
      <c r="H66" s="33">
        <f t="shared" si="5"/>
        <v>3144</v>
      </c>
      <c r="I66" s="62" t="s">
        <v>778</v>
      </c>
      <c r="J66" s="63" t="s">
        <v>779</v>
      </c>
      <c r="K66" s="62">
        <v>3144</v>
      </c>
      <c r="L66" s="62" t="s">
        <v>277</v>
      </c>
      <c r="M66" s="63" t="s">
        <v>208</v>
      </c>
      <c r="N66" s="63"/>
      <c r="O66" s="64" t="s">
        <v>780</v>
      </c>
      <c r="P66" s="64" t="s">
        <v>781</v>
      </c>
    </row>
    <row r="67" spans="1:16" ht="13.5" thickBot="1">
      <c r="A67" s="33" t="str">
        <f t="shared" si="0"/>
        <v> MN 263.527 </v>
      </c>
      <c r="B67" s="6" t="str">
        <f t="shared" si="1"/>
        <v>II</v>
      </c>
      <c r="C67" s="33">
        <f t="shared" si="2"/>
        <v>48490.459900000002</v>
      </c>
      <c r="D67" s="23" t="str">
        <f t="shared" si="3"/>
        <v>vis</v>
      </c>
      <c r="E67" s="61">
        <f>VLOOKUP(C67,Active!C$21:E$961,3,FALSE)</f>
        <v>3638.4909253108585</v>
      </c>
      <c r="F67" s="6" t="s">
        <v>126</v>
      </c>
      <c r="G67" s="23" t="str">
        <f t="shared" si="4"/>
        <v>48490.4599</v>
      </c>
      <c r="H67" s="33">
        <f t="shared" si="5"/>
        <v>3638.5</v>
      </c>
      <c r="I67" s="62" t="s">
        <v>785</v>
      </c>
      <c r="J67" s="63" t="s">
        <v>786</v>
      </c>
      <c r="K67" s="62">
        <v>3638.5</v>
      </c>
      <c r="L67" s="62" t="s">
        <v>787</v>
      </c>
      <c r="M67" s="63" t="s">
        <v>493</v>
      </c>
      <c r="N67" s="63" t="s">
        <v>494</v>
      </c>
      <c r="O67" s="64" t="s">
        <v>788</v>
      </c>
      <c r="P67" s="64" t="s">
        <v>789</v>
      </c>
    </row>
    <row r="68" spans="1:16" ht="13.5" thickBot="1">
      <c r="A68" s="33" t="str">
        <f t="shared" si="0"/>
        <v> BBS 98 </v>
      </c>
      <c r="B68" s="6" t="str">
        <f t="shared" si="1"/>
        <v>II</v>
      </c>
      <c r="C68" s="33">
        <f t="shared" si="2"/>
        <v>48490.46</v>
      </c>
      <c r="D68" s="23" t="str">
        <f t="shared" si="3"/>
        <v>vis</v>
      </c>
      <c r="E68" s="61">
        <f>VLOOKUP(C68,Active!C$21:E$961,3,FALSE)</f>
        <v>3638.4909697380049</v>
      </c>
      <c r="F68" s="6" t="s">
        <v>126</v>
      </c>
      <c r="G68" s="23" t="str">
        <f t="shared" si="4"/>
        <v>48490.4600</v>
      </c>
      <c r="H68" s="33">
        <f t="shared" si="5"/>
        <v>3638.5</v>
      </c>
      <c r="I68" s="62" t="s">
        <v>790</v>
      </c>
      <c r="J68" s="63" t="s">
        <v>786</v>
      </c>
      <c r="K68" s="62">
        <v>3638.5</v>
      </c>
      <c r="L68" s="62" t="s">
        <v>559</v>
      </c>
      <c r="M68" s="63" t="s">
        <v>493</v>
      </c>
      <c r="N68" s="63" t="s">
        <v>494</v>
      </c>
      <c r="O68" s="64" t="s">
        <v>791</v>
      </c>
      <c r="P68" s="64" t="s">
        <v>792</v>
      </c>
    </row>
    <row r="69" spans="1:16" ht="13.5" thickBot="1">
      <c r="A69" s="33" t="str">
        <f t="shared" si="0"/>
        <v> MN 263.527 </v>
      </c>
      <c r="B69" s="6" t="str">
        <f t="shared" si="1"/>
        <v>II</v>
      </c>
      <c r="C69" s="33">
        <f t="shared" si="2"/>
        <v>48499.4666</v>
      </c>
      <c r="D69" s="23" t="str">
        <f t="shared" si="3"/>
        <v>vis</v>
      </c>
      <c r="E69" s="61">
        <f>VLOOKUP(C69,Active!C$21:E$961,3,FALSE)</f>
        <v>3642.4923452024909</v>
      </c>
      <c r="F69" s="6" t="s">
        <v>126</v>
      </c>
      <c r="G69" s="23" t="str">
        <f t="shared" si="4"/>
        <v>48499.4666</v>
      </c>
      <c r="H69" s="33">
        <f t="shared" si="5"/>
        <v>3642.5</v>
      </c>
      <c r="I69" s="62" t="s">
        <v>793</v>
      </c>
      <c r="J69" s="63" t="s">
        <v>794</v>
      </c>
      <c r="K69" s="62">
        <v>3642.5</v>
      </c>
      <c r="L69" s="62" t="s">
        <v>795</v>
      </c>
      <c r="M69" s="63" t="s">
        <v>493</v>
      </c>
      <c r="N69" s="63" t="s">
        <v>494</v>
      </c>
      <c r="O69" s="64" t="s">
        <v>788</v>
      </c>
      <c r="P69" s="64" t="s">
        <v>789</v>
      </c>
    </row>
    <row r="70" spans="1:16" ht="13.5" thickBot="1">
      <c r="A70" s="33" t="str">
        <f t="shared" si="0"/>
        <v> MN 263.527 </v>
      </c>
      <c r="B70" s="6" t="str">
        <f t="shared" si="1"/>
        <v>I</v>
      </c>
      <c r="C70" s="33">
        <f t="shared" si="2"/>
        <v>48534.448499999999</v>
      </c>
      <c r="D70" s="23" t="str">
        <f t="shared" si="3"/>
        <v>vis</v>
      </c>
      <c r="E70" s="61">
        <f>VLOOKUP(C70,Active!C$21:E$961,3,FALSE)</f>
        <v>3658.0338055050574</v>
      </c>
      <c r="F70" s="6" t="s">
        <v>126</v>
      </c>
      <c r="G70" s="23" t="str">
        <f t="shared" si="4"/>
        <v>48534.4485</v>
      </c>
      <c r="H70" s="33">
        <f t="shared" si="5"/>
        <v>3658</v>
      </c>
      <c r="I70" s="62" t="s">
        <v>796</v>
      </c>
      <c r="J70" s="63" t="s">
        <v>797</v>
      </c>
      <c r="K70" s="62">
        <v>3658</v>
      </c>
      <c r="L70" s="62" t="s">
        <v>798</v>
      </c>
      <c r="M70" s="63" t="s">
        <v>493</v>
      </c>
      <c r="N70" s="63" t="s">
        <v>494</v>
      </c>
      <c r="O70" s="64" t="s">
        <v>788</v>
      </c>
      <c r="P70" s="64" t="s">
        <v>789</v>
      </c>
    </row>
    <row r="71" spans="1:16" ht="13.5" thickBot="1">
      <c r="A71" s="33" t="str">
        <f t="shared" si="0"/>
        <v> MN 263.527 </v>
      </c>
      <c r="B71" s="6" t="str">
        <f t="shared" si="1"/>
        <v>I</v>
      </c>
      <c r="C71" s="33">
        <f t="shared" si="2"/>
        <v>48543.4519</v>
      </c>
      <c r="D71" s="23" t="str">
        <f t="shared" si="3"/>
        <v>vis</v>
      </c>
      <c r="E71" s="61">
        <f>VLOOKUP(C71,Active!C$21:E$961,3,FALSE)</f>
        <v>3662.0337593008244</v>
      </c>
      <c r="F71" s="6" t="s">
        <v>126</v>
      </c>
      <c r="G71" s="23" t="str">
        <f t="shared" si="4"/>
        <v>48543.4519</v>
      </c>
      <c r="H71" s="33">
        <f t="shared" si="5"/>
        <v>3662</v>
      </c>
      <c r="I71" s="62" t="s">
        <v>804</v>
      </c>
      <c r="J71" s="63" t="s">
        <v>805</v>
      </c>
      <c r="K71" s="62">
        <v>3662</v>
      </c>
      <c r="L71" s="62" t="s">
        <v>806</v>
      </c>
      <c r="M71" s="63" t="s">
        <v>493</v>
      </c>
      <c r="N71" s="63" t="s">
        <v>494</v>
      </c>
      <c r="O71" s="64" t="s">
        <v>788</v>
      </c>
      <c r="P71" s="64" t="s">
        <v>789</v>
      </c>
    </row>
    <row r="72" spans="1:16" ht="13.5" thickBot="1">
      <c r="A72" s="33" t="str">
        <f t="shared" si="0"/>
        <v> BBS 102 </v>
      </c>
      <c r="B72" s="6" t="str">
        <f t="shared" si="1"/>
        <v>II</v>
      </c>
      <c r="C72" s="33">
        <f t="shared" si="2"/>
        <v>48839.355000000003</v>
      </c>
      <c r="D72" s="23" t="str">
        <f t="shared" si="3"/>
        <v>vis</v>
      </c>
      <c r="E72" s="61">
        <f>VLOOKUP(C72,Active!C$21:E$961,3,FALSE)</f>
        <v>3793.495065921004</v>
      </c>
      <c r="F72" s="6" t="s">
        <v>126</v>
      </c>
      <c r="G72" s="23" t="str">
        <f t="shared" si="4"/>
        <v>48839.355</v>
      </c>
      <c r="H72" s="33">
        <f t="shared" si="5"/>
        <v>3793.5</v>
      </c>
      <c r="I72" s="62" t="s">
        <v>807</v>
      </c>
      <c r="J72" s="63" t="s">
        <v>808</v>
      </c>
      <c r="K72" s="62">
        <v>3793.5</v>
      </c>
      <c r="L72" s="62" t="s">
        <v>809</v>
      </c>
      <c r="M72" s="63" t="s">
        <v>493</v>
      </c>
      <c r="N72" s="63" t="s">
        <v>494</v>
      </c>
      <c r="O72" s="64" t="s">
        <v>791</v>
      </c>
      <c r="P72" s="64" t="s">
        <v>810</v>
      </c>
    </row>
    <row r="73" spans="1:16" ht="13.5" thickBot="1">
      <c r="A73" s="33" t="str">
        <f t="shared" si="0"/>
        <v>IBVS 5142 </v>
      </c>
      <c r="B73" s="6" t="str">
        <f t="shared" si="1"/>
        <v>I</v>
      </c>
      <c r="C73" s="33">
        <f t="shared" si="2"/>
        <v>49162.462699999996</v>
      </c>
      <c r="D73" s="23" t="str">
        <f t="shared" si="3"/>
        <v>vis</v>
      </c>
      <c r="E73" s="61">
        <f>VLOOKUP(C73,Active!C$21:E$961,3,FALSE)</f>
        <v>3937.0426003031703</v>
      </c>
      <c r="F73" s="6" t="s">
        <v>126</v>
      </c>
      <c r="G73" s="23" t="str">
        <f t="shared" si="4"/>
        <v>49162.4627</v>
      </c>
      <c r="H73" s="33">
        <f t="shared" si="5"/>
        <v>3937</v>
      </c>
      <c r="I73" s="62" t="s">
        <v>811</v>
      </c>
      <c r="J73" s="63" t="s">
        <v>812</v>
      </c>
      <c r="K73" s="62">
        <v>3937</v>
      </c>
      <c r="L73" s="62" t="s">
        <v>813</v>
      </c>
      <c r="M73" s="63" t="s">
        <v>493</v>
      </c>
      <c r="N73" s="63" t="s">
        <v>44</v>
      </c>
      <c r="O73" s="64" t="s">
        <v>814</v>
      </c>
      <c r="P73" s="65" t="s">
        <v>815</v>
      </c>
    </row>
    <row r="74" spans="1:16" ht="13.5" thickBot="1">
      <c r="A74" s="33" t="str">
        <f t="shared" si="0"/>
        <v>IBVS 5142 </v>
      </c>
      <c r="B74" s="6" t="str">
        <f t="shared" si="1"/>
        <v>II</v>
      </c>
      <c r="C74" s="33">
        <f t="shared" si="2"/>
        <v>49163.466999999997</v>
      </c>
      <c r="D74" s="23" t="str">
        <f t="shared" si="3"/>
        <v>vis</v>
      </c>
      <c r="E74" s="61">
        <f>VLOOKUP(C74,Active!C$21:E$961,3,FALSE)</f>
        <v>3937.4887821452626</v>
      </c>
      <c r="F74" s="6" t="s">
        <v>126</v>
      </c>
      <c r="G74" s="23" t="str">
        <f t="shared" si="4"/>
        <v>49163.4670</v>
      </c>
      <c r="H74" s="33">
        <f t="shared" si="5"/>
        <v>3937.5</v>
      </c>
      <c r="I74" s="62" t="s">
        <v>816</v>
      </c>
      <c r="J74" s="63" t="s">
        <v>817</v>
      </c>
      <c r="K74" s="62">
        <v>3937.5</v>
      </c>
      <c r="L74" s="62" t="s">
        <v>818</v>
      </c>
      <c r="M74" s="63" t="s">
        <v>493</v>
      </c>
      <c r="N74" s="63" t="s">
        <v>44</v>
      </c>
      <c r="O74" s="64" t="s">
        <v>814</v>
      </c>
      <c r="P74" s="65" t="s">
        <v>815</v>
      </c>
    </row>
    <row r="75" spans="1:16" ht="13.5" thickBot="1">
      <c r="A75" s="33" t="str">
        <f t="shared" ref="A75:A138" si="6">P75</f>
        <v>IBVS 5142 </v>
      </c>
      <c r="B75" s="6" t="str">
        <f t="shared" ref="B75:B138" si="7">IF(H75=INT(H75),"I","II")</f>
        <v>I</v>
      </c>
      <c r="C75" s="33">
        <f t="shared" ref="C75:C138" si="8">1*G75</f>
        <v>49180.470399999998</v>
      </c>
      <c r="D75" s="23" t="str">
        <f t="shared" ref="D75:D138" si="9">VLOOKUP(F75,I$1:J$5,2,FALSE)</f>
        <v>vis</v>
      </c>
      <c r="E75" s="61">
        <f>VLOOKUP(C75,Active!C$21:E$961,3,FALSE)</f>
        <v>3945.0429077390318</v>
      </c>
      <c r="F75" s="6" t="s">
        <v>126</v>
      </c>
      <c r="G75" s="23" t="str">
        <f t="shared" ref="G75:G138" si="10">MID(I75,3,LEN(I75)-3)</f>
        <v>49180.4704</v>
      </c>
      <c r="H75" s="33">
        <f t="shared" ref="H75:H138" si="11">1*K75</f>
        <v>3945</v>
      </c>
      <c r="I75" s="62" t="s">
        <v>819</v>
      </c>
      <c r="J75" s="63" t="s">
        <v>820</v>
      </c>
      <c r="K75" s="62">
        <v>3945</v>
      </c>
      <c r="L75" s="62" t="s">
        <v>821</v>
      </c>
      <c r="M75" s="63" t="s">
        <v>493</v>
      </c>
      <c r="N75" s="63" t="s">
        <v>44</v>
      </c>
      <c r="O75" s="64" t="s">
        <v>814</v>
      </c>
      <c r="P75" s="65" t="s">
        <v>815</v>
      </c>
    </row>
    <row r="76" spans="1:16" ht="13.5" thickBot="1">
      <c r="A76" s="33" t="str">
        <f t="shared" si="6"/>
        <v>IBVS 5142 </v>
      </c>
      <c r="B76" s="6" t="str">
        <f t="shared" si="7"/>
        <v>II</v>
      </c>
      <c r="C76" s="33">
        <f t="shared" si="8"/>
        <v>49181.477400000003</v>
      </c>
      <c r="D76" s="23" t="str">
        <f t="shared" si="9"/>
        <v>vis</v>
      </c>
      <c r="E76" s="61">
        <f>VLOOKUP(C76,Active!C$21:E$961,3,FALSE)</f>
        <v>3945.4902891141078</v>
      </c>
      <c r="F76" s="6" t="s">
        <v>126</v>
      </c>
      <c r="G76" s="23" t="str">
        <f t="shared" si="10"/>
        <v>49181.4774</v>
      </c>
      <c r="H76" s="33">
        <f t="shared" si="11"/>
        <v>3945.5</v>
      </c>
      <c r="I76" s="62" t="s">
        <v>822</v>
      </c>
      <c r="J76" s="63" t="s">
        <v>823</v>
      </c>
      <c r="K76" s="62">
        <v>3945.5</v>
      </c>
      <c r="L76" s="62" t="s">
        <v>824</v>
      </c>
      <c r="M76" s="63" t="s">
        <v>493</v>
      </c>
      <c r="N76" s="63" t="s">
        <v>44</v>
      </c>
      <c r="O76" s="64" t="s">
        <v>814</v>
      </c>
      <c r="P76" s="65" t="s">
        <v>815</v>
      </c>
    </row>
    <row r="77" spans="1:16" ht="13.5" thickBot="1">
      <c r="A77" s="33" t="str">
        <f t="shared" si="6"/>
        <v>IBVS 5142 </v>
      </c>
      <c r="B77" s="6" t="str">
        <f t="shared" si="7"/>
        <v>I</v>
      </c>
      <c r="C77" s="33">
        <f t="shared" si="8"/>
        <v>49189.4755</v>
      </c>
      <c r="D77" s="23" t="str">
        <f t="shared" si="9"/>
        <v>vis</v>
      </c>
      <c r="E77" s="61">
        <f>VLOOKUP(C77,Active!C$21:E$961,3,FALSE)</f>
        <v>3949.0436167963067</v>
      </c>
      <c r="F77" s="6" t="s">
        <v>126</v>
      </c>
      <c r="G77" s="23" t="str">
        <f t="shared" si="10"/>
        <v>49189.4755</v>
      </c>
      <c r="H77" s="33">
        <f t="shared" si="11"/>
        <v>3949</v>
      </c>
      <c r="I77" s="62" t="s">
        <v>825</v>
      </c>
      <c r="J77" s="63" t="s">
        <v>826</v>
      </c>
      <c r="K77" s="62">
        <v>3949</v>
      </c>
      <c r="L77" s="62" t="s">
        <v>827</v>
      </c>
      <c r="M77" s="63" t="s">
        <v>493</v>
      </c>
      <c r="N77" s="63" t="s">
        <v>494</v>
      </c>
      <c r="O77" s="64" t="s">
        <v>814</v>
      </c>
      <c r="P77" s="65" t="s">
        <v>815</v>
      </c>
    </row>
    <row r="78" spans="1:16" ht="13.5" thickBot="1">
      <c r="A78" s="33" t="str">
        <f t="shared" si="6"/>
        <v>IBVS 5142 </v>
      </c>
      <c r="B78" s="6" t="str">
        <f t="shared" si="7"/>
        <v>I</v>
      </c>
      <c r="C78" s="33">
        <f t="shared" si="8"/>
        <v>49198.477400000003</v>
      </c>
      <c r="D78" s="23" t="str">
        <f t="shared" si="9"/>
        <v>vis</v>
      </c>
      <c r="E78" s="61">
        <f>VLOOKUP(C78,Active!C$21:E$961,3,FALSE)</f>
        <v>3953.0429041848624</v>
      </c>
      <c r="F78" s="6" t="s">
        <v>126</v>
      </c>
      <c r="G78" s="23" t="str">
        <f t="shared" si="10"/>
        <v>49198.4774</v>
      </c>
      <c r="H78" s="33">
        <f t="shared" si="11"/>
        <v>3953</v>
      </c>
      <c r="I78" s="62" t="s">
        <v>828</v>
      </c>
      <c r="J78" s="63" t="s">
        <v>829</v>
      </c>
      <c r="K78" s="62">
        <v>3953</v>
      </c>
      <c r="L78" s="62" t="s">
        <v>830</v>
      </c>
      <c r="M78" s="63" t="s">
        <v>493</v>
      </c>
      <c r="N78" s="63" t="s">
        <v>494</v>
      </c>
      <c r="O78" s="64" t="s">
        <v>814</v>
      </c>
      <c r="P78" s="65" t="s">
        <v>815</v>
      </c>
    </row>
    <row r="79" spans="1:16" ht="13.5" thickBot="1">
      <c r="A79" s="33" t="str">
        <f t="shared" si="6"/>
        <v>IBVS 5142 </v>
      </c>
      <c r="B79" s="6" t="str">
        <f t="shared" si="7"/>
        <v>I</v>
      </c>
      <c r="C79" s="33">
        <f t="shared" si="8"/>
        <v>49207.481599999999</v>
      </c>
      <c r="D79" s="23" t="str">
        <f t="shared" si="9"/>
        <v>vis</v>
      </c>
      <c r="E79" s="61">
        <f>VLOOKUP(C79,Active!C$21:E$961,3,FALSE)</f>
        <v>3957.043213397807</v>
      </c>
      <c r="F79" s="6" t="s">
        <v>126</v>
      </c>
      <c r="G79" s="23" t="str">
        <f t="shared" si="10"/>
        <v>49207.4816</v>
      </c>
      <c r="H79" s="33">
        <f t="shared" si="11"/>
        <v>3957</v>
      </c>
      <c r="I79" s="62" t="s">
        <v>834</v>
      </c>
      <c r="J79" s="63" t="s">
        <v>835</v>
      </c>
      <c r="K79" s="62">
        <v>3957</v>
      </c>
      <c r="L79" s="62" t="s">
        <v>836</v>
      </c>
      <c r="M79" s="63" t="s">
        <v>493</v>
      </c>
      <c r="N79" s="63" t="s">
        <v>494</v>
      </c>
      <c r="O79" s="64" t="s">
        <v>814</v>
      </c>
      <c r="P79" s="65" t="s">
        <v>815</v>
      </c>
    </row>
    <row r="80" spans="1:16" ht="13.5" thickBot="1">
      <c r="A80" s="33" t="str">
        <f t="shared" si="6"/>
        <v>IBVS 5142 </v>
      </c>
      <c r="B80" s="6" t="str">
        <f t="shared" si="7"/>
        <v>II</v>
      </c>
      <c r="C80" s="33">
        <f t="shared" si="8"/>
        <v>49208.487800000003</v>
      </c>
      <c r="D80" s="23" t="str">
        <f t="shared" si="9"/>
        <v>vis</v>
      </c>
      <c r="E80" s="61">
        <f>VLOOKUP(C80,Active!C$21:E$961,3,FALSE)</f>
        <v>3957.4902393557022</v>
      </c>
      <c r="F80" s="6" t="s">
        <v>126</v>
      </c>
      <c r="G80" s="23" t="str">
        <f t="shared" si="10"/>
        <v>49208.4878</v>
      </c>
      <c r="H80" s="33">
        <f t="shared" si="11"/>
        <v>3957.5</v>
      </c>
      <c r="I80" s="62" t="s">
        <v>837</v>
      </c>
      <c r="J80" s="63" t="s">
        <v>838</v>
      </c>
      <c r="K80" s="62">
        <v>3957.5</v>
      </c>
      <c r="L80" s="62" t="s">
        <v>824</v>
      </c>
      <c r="M80" s="63" t="s">
        <v>493</v>
      </c>
      <c r="N80" s="63" t="s">
        <v>494</v>
      </c>
      <c r="O80" s="64" t="s">
        <v>814</v>
      </c>
      <c r="P80" s="65" t="s">
        <v>815</v>
      </c>
    </row>
    <row r="81" spans="1:16" ht="13.5" thickBot="1">
      <c r="A81" s="33" t="str">
        <f t="shared" si="6"/>
        <v>IBVS 5142 </v>
      </c>
      <c r="B81" s="6" t="str">
        <f t="shared" si="7"/>
        <v>I</v>
      </c>
      <c r="C81" s="33">
        <f t="shared" si="8"/>
        <v>49216.485399999998</v>
      </c>
      <c r="D81" s="23" t="str">
        <f t="shared" si="9"/>
        <v>vis</v>
      </c>
      <c r="E81" s="61">
        <f>VLOOKUP(C81,Active!C$21:E$961,3,FALSE)</f>
        <v>3961.0433449021625</v>
      </c>
      <c r="F81" s="6" t="s">
        <v>126</v>
      </c>
      <c r="G81" s="23" t="str">
        <f t="shared" si="10"/>
        <v>49216.4854</v>
      </c>
      <c r="H81" s="33">
        <f t="shared" si="11"/>
        <v>3961</v>
      </c>
      <c r="I81" s="62" t="s">
        <v>839</v>
      </c>
      <c r="J81" s="63" t="s">
        <v>840</v>
      </c>
      <c r="K81" s="62">
        <v>3961</v>
      </c>
      <c r="L81" s="62" t="s">
        <v>841</v>
      </c>
      <c r="M81" s="63" t="s">
        <v>493</v>
      </c>
      <c r="N81" s="63" t="s">
        <v>494</v>
      </c>
      <c r="O81" s="64" t="s">
        <v>814</v>
      </c>
      <c r="P81" s="65" t="s">
        <v>815</v>
      </c>
    </row>
    <row r="82" spans="1:16" ht="13.5" thickBot="1">
      <c r="A82" s="33" t="str">
        <f t="shared" si="6"/>
        <v>IBVS 5142 </v>
      </c>
      <c r="B82" s="6" t="str">
        <f t="shared" si="7"/>
        <v>I</v>
      </c>
      <c r="C82" s="33">
        <f t="shared" si="8"/>
        <v>49225.489300000001</v>
      </c>
      <c r="D82" s="23" t="str">
        <f t="shared" si="9"/>
        <v>vis</v>
      </c>
      <c r="E82" s="61">
        <f>VLOOKUP(C82,Active!C$21:E$961,3,FALSE)</f>
        <v>3965.043520833668</v>
      </c>
      <c r="F82" s="6" t="s">
        <v>126</v>
      </c>
      <c r="G82" s="23" t="str">
        <f t="shared" si="10"/>
        <v>49225.4893</v>
      </c>
      <c r="H82" s="33">
        <f t="shared" si="11"/>
        <v>3965</v>
      </c>
      <c r="I82" s="62" t="s">
        <v>842</v>
      </c>
      <c r="J82" s="63" t="s">
        <v>843</v>
      </c>
      <c r="K82" s="62">
        <v>3965</v>
      </c>
      <c r="L82" s="62" t="s">
        <v>827</v>
      </c>
      <c r="M82" s="63" t="s">
        <v>493</v>
      </c>
      <c r="N82" s="63" t="s">
        <v>494</v>
      </c>
      <c r="O82" s="64" t="s">
        <v>814</v>
      </c>
      <c r="P82" s="65" t="s">
        <v>815</v>
      </c>
    </row>
    <row r="83" spans="1:16" ht="13.5" thickBot="1">
      <c r="A83" s="33" t="str">
        <f t="shared" si="6"/>
        <v>IBVS 4009 </v>
      </c>
      <c r="B83" s="6" t="str">
        <f t="shared" si="7"/>
        <v>II</v>
      </c>
      <c r="C83" s="33">
        <f t="shared" si="8"/>
        <v>49228.73</v>
      </c>
      <c r="D83" s="23" t="str">
        <f t="shared" si="9"/>
        <v>vis</v>
      </c>
      <c r="E83" s="61">
        <f>VLOOKUP(C83,Active!C$21:E$961,3,FALSE)</f>
        <v>3966.4832714018921</v>
      </c>
      <c r="F83" s="6" t="s">
        <v>126</v>
      </c>
      <c r="G83" s="23" t="str">
        <f t="shared" si="10"/>
        <v>49228.7300</v>
      </c>
      <c r="H83" s="33">
        <f t="shared" si="11"/>
        <v>3966.5</v>
      </c>
      <c r="I83" s="62" t="s">
        <v>844</v>
      </c>
      <c r="J83" s="63" t="s">
        <v>845</v>
      </c>
      <c r="K83" s="62">
        <v>3966.5</v>
      </c>
      <c r="L83" s="62" t="s">
        <v>846</v>
      </c>
      <c r="M83" s="63" t="s">
        <v>493</v>
      </c>
      <c r="N83" s="63" t="s">
        <v>494</v>
      </c>
      <c r="O83" s="64" t="s">
        <v>847</v>
      </c>
      <c r="P83" s="65" t="s">
        <v>848</v>
      </c>
    </row>
    <row r="84" spans="1:16" ht="13.5" thickBot="1">
      <c r="A84" s="33" t="str">
        <f t="shared" si="6"/>
        <v>IBVS 5142 </v>
      </c>
      <c r="B84" s="6" t="str">
        <f t="shared" si="7"/>
        <v>I</v>
      </c>
      <c r="C84" s="33">
        <f t="shared" si="8"/>
        <v>49574.383300000001</v>
      </c>
      <c r="D84" s="23" t="str">
        <f t="shared" si="9"/>
        <v>vis</v>
      </c>
      <c r="E84" s="61">
        <f>VLOOKUP(C84,Active!C$21:E$961,3,FALSE)</f>
        <v>4120.0471727451904</v>
      </c>
      <c r="F84" s="6" t="s">
        <v>126</v>
      </c>
      <c r="G84" s="23" t="str">
        <f t="shared" si="10"/>
        <v>49574.3833</v>
      </c>
      <c r="H84" s="33">
        <f t="shared" si="11"/>
        <v>4120</v>
      </c>
      <c r="I84" s="62" t="s">
        <v>849</v>
      </c>
      <c r="J84" s="63" t="s">
        <v>850</v>
      </c>
      <c r="K84" s="62">
        <v>4120</v>
      </c>
      <c r="L84" s="62" t="s">
        <v>851</v>
      </c>
      <c r="M84" s="63" t="s">
        <v>493</v>
      </c>
      <c r="N84" s="63" t="s">
        <v>494</v>
      </c>
      <c r="O84" s="64" t="s">
        <v>814</v>
      </c>
      <c r="P84" s="65" t="s">
        <v>815</v>
      </c>
    </row>
    <row r="85" spans="1:16" ht="13.5" thickBot="1">
      <c r="A85" s="33" t="str">
        <f t="shared" si="6"/>
        <v>IBVS 5142 </v>
      </c>
      <c r="B85" s="6" t="str">
        <f t="shared" si="7"/>
        <v>II</v>
      </c>
      <c r="C85" s="33">
        <f t="shared" si="8"/>
        <v>49575.378799999999</v>
      </c>
      <c r="D85" s="23" t="str">
        <f t="shared" si="9"/>
        <v>vis</v>
      </c>
      <c r="E85" s="61">
        <f>VLOOKUP(C85,Active!C$21:E$961,3,FALSE)</f>
        <v>4120.489444998303</v>
      </c>
      <c r="F85" s="6" t="s">
        <v>126</v>
      </c>
      <c r="G85" s="23" t="str">
        <f t="shared" si="10"/>
        <v>49575.3788</v>
      </c>
      <c r="H85" s="33">
        <f t="shared" si="11"/>
        <v>4120.5</v>
      </c>
      <c r="I85" s="62" t="s">
        <v>852</v>
      </c>
      <c r="J85" s="63" t="s">
        <v>853</v>
      </c>
      <c r="K85" s="62">
        <v>4120.5</v>
      </c>
      <c r="L85" s="62" t="s">
        <v>854</v>
      </c>
      <c r="M85" s="63" t="s">
        <v>493</v>
      </c>
      <c r="N85" s="63" t="s">
        <v>494</v>
      </c>
      <c r="O85" s="64" t="s">
        <v>814</v>
      </c>
      <c r="P85" s="65" t="s">
        <v>815</v>
      </c>
    </row>
    <row r="86" spans="1:16" ht="13.5" thickBot="1">
      <c r="A86" s="33" t="str">
        <f t="shared" si="6"/>
        <v>IBVS 5142 </v>
      </c>
      <c r="B86" s="6" t="str">
        <f t="shared" si="7"/>
        <v>I</v>
      </c>
      <c r="C86" s="33">
        <f t="shared" si="8"/>
        <v>49592.391100000001</v>
      </c>
      <c r="D86" s="23" t="str">
        <f t="shared" si="9"/>
        <v>vis</v>
      </c>
      <c r="E86" s="61">
        <f>VLOOKUP(C86,Active!C$21:E$961,3,FALSE)</f>
        <v>4128.0475246081987</v>
      </c>
      <c r="F86" s="6" t="s">
        <v>126</v>
      </c>
      <c r="G86" s="23" t="str">
        <f t="shared" si="10"/>
        <v>49592.3911</v>
      </c>
      <c r="H86" s="33">
        <f t="shared" si="11"/>
        <v>4128</v>
      </c>
      <c r="I86" s="62" t="s">
        <v>855</v>
      </c>
      <c r="J86" s="63" t="s">
        <v>856</v>
      </c>
      <c r="K86" s="62">
        <v>4128</v>
      </c>
      <c r="L86" s="62" t="s">
        <v>857</v>
      </c>
      <c r="M86" s="63" t="s">
        <v>493</v>
      </c>
      <c r="N86" s="63" t="s">
        <v>494</v>
      </c>
      <c r="O86" s="64" t="s">
        <v>814</v>
      </c>
      <c r="P86" s="65" t="s">
        <v>815</v>
      </c>
    </row>
    <row r="87" spans="1:16" ht="13.5" thickBot="1">
      <c r="A87" s="33" t="str">
        <f t="shared" si="6"/>
        <v>IBVS 5142 </v>
      </c>
      <c r="B87" s="6" t="str">
        <f t="shared" si="7"/>
        <v>II</v>
      </c>
      <c r="C87" s="33">
        <f t="shared" si="8"/>
        <v>49593.386899999998</v>
      </c>
      <c r="D87" s="23" t="str">
        <f t="shared" si="9"/>
        <v>vis</v>
      </c>
      <c r="E87" s="61">
        <f>VLOOKUP(C87,Active!C$21:E$961,3,FALSE)</f>
        <v>4128.4899301427531</v>
      </c>
      <c r="F87" s="6" t="s">
        <v>126</v>
      </c>
      <c r="G87" s="23" t="str">
        <f t="shared" si="10"/>
        <v>49593.3869</v>
      </c>
      <c r="H87" s="33">
        <f t="shared" si="11"/>
        <v>4128.5</v>
      </c>
      <c r="I87" s="62" t="s">
        <v>858</v>
      </c>
      <c r="J87" s="63" t="s">
        <v>859</v>
      </c>
      <c r="K87" s="62">
        <v>4128.5</v>
      </c>
      <c r="L87" s="62" t="s">
        <v>860</v>
      </c>
      <c r="M87" s="63" t="s">
        <v>493</v>
      </c>
      <c r="N87" s="63" t="s">
        <v>494</v>
      </c>
      <c r="O87" s="64" t="s">
        <v>814</v>
      </c>
      <c r="P87" s="65" t="s">
        <v>815</v>
      </c>
    </row>
    <row r="88" spans="1:16" ht="13.5" thickBot="1">
      <c r="A88" s="33" t="str">
        <f t="shared" si="6"/>
        <v>IBVS 5142 </v>
      </c>
      <c r="B88" s="6" t="str">
        <f t="shared" si="7"/>
        <v>I</v>
      </c>
      <c r="C88" s="33">
        <f t="shared" si="8"/>
        <v>49601.395299999996</v>
      </c>
      <c r="D88" s="23" t="str">
        <f t="shared" si="9"/>
        <v>vis</v>
      </c>
      <c r="E88" s="61">
        <f>VLOOKUP(C88,Active!C$21:E$961,3,FALSE)</f>
        <v>4132.0478338211433</v>
      </c>
      <c r="F88" s="6" t="s">
        <v>126</v>
      </c>
      <c r="G88" s="23" t="str">
        <f t="shared" si="10"/>
        <v>49601.3953</v>
      </c>
      <c r="H88" s="33">
        <f t="shared" si="11"/>
        <v>4132</v>
      </c>
      <c r="I88" s="62" t="s">
        <v>861</v>
      </c>
      <c r="J88" s="63" t="s">
        <v>862</v>
      </c>
      <c r="K88" s="62">
        <v>4132</v>
      </c>
      <c r="L88" s="62" t="s">
        <v>863</v>
      </c>
      <c r="M88" s="63" t="s">
        <v>493</v>
      </c>
      <c r="N88" s="63" t="s">
        <v>494</v>
      </c>
      <c r="O88" s="64" t="s">
        <v>814</v>
      </c>
      <c r="P88" s="65" t="s">
        <v>815</v>
      </c>
    </row>
    <row r="89" spans="1:16" ht="13.5" thickBot="1">
      <c r="A89" s="33" t="str">
        <f t="shared" si="6"/>
        <v>IBVS 5142 </v>
      </c>
      <c r="B89" s="6" t="str">
        <f t="shared" si="7"/>
        <v>I</v>
      </c>
      <c r="C89" s="33">
        <f t="shared" si="8"/>
        <v>49610.399799999999</v>
      </c>
      <c r="D89" s="23" t="str">
        <f t="shared" si="9"/>
        <v>vis</v>
      </c>
      <c r="E89" s="61">
        <f>VLOOKUP(C89,Active!C$21:E$961,3,FALSE)</f>
        <v>4136.0482763155333</v>
      </c>
      <c r="F89" s="6" t="s">
        <v>126</v>
      </c>
      <c r="G89" s="23" t="str">
        <f t="shared" si="10"/>
        <v>49610.3998</v>
      </c>
      <c r="H89" s="33">
        <f t="shared" si="11"/>
        <v>4136</v>
      </c>
      <c r="I89" s="62" t="s">
        <v>864</v>
      </c>
      <c r="J89" s="63" t="s">
        <v>865</v>
      </c>
      <c r="K89" s="62">
        <v>4136</v>
      </c>
      <c r="L89" s="62" t="s">
        <v>866</v>
      </c>
      <c r="M89" s="63" t="s">
        <v>493</v>
      </c>
      <c r="N89" s="63" t="s">
        <v>494</v>
      </c>
      <c r="O89" s="64" t="s">
        <v>814</v>
      </c>
      <c r="P89" s="65" t="s">
        <v>815</v>
      </c>
    </row>
    <row r="90" spans="1:16" ht="13.5" thickBot="1">
      <c r="A90" s="33" t="str">
        <f t="shared" si="6"/>
        <v>IBVS 5142 </v>
      </c>
      <c r="B90" s="6" t="str">
        <f t="shared" si="7"/>
        <v>II</v>
      </c>
      <c r="C90" s="33">
        <f t="shared" si="8"/>
        <v>49611.393199999999</v>
      </c>
      <c r="D90" s="23" t="str">
        <f t="shared" si="9"/>
        <v>vis</v>
      </c>
      <c r="E90" s="61">
        <f>VLOOKUP(C90,Active!C$21:E$961,3,FALSE)</f>
        <v>4136.4896155985498</v>
      </c>
      <c r="F90" s="6" t="s">
        <v>126</v>
      </c>
      <c r="G90" s="23" t="str">
        <f t="shared" si="10"/>
        <v>49611.3932</v>
      </c>
      <c r="H90" s="33">
        <f t="shared" si="11"/>
        <v>4136.5</v>
      </c>
      <c r="I90" s="62" t="s">
        <v>867</v>
      </c>
      <c r="J90" s="63" t="s">
        <v>868</v>
      </c>
      <c r="K90" s="62">
        <v>4136.5</v>
      </c>
      <c r="L90" s="62" t="s">
        <v>869</v>
      </c>
      <c r="M90" s="63" t="s">
        <v>493</v>
      </c>
      <c r="N90" s="63" t="s">
        <v>494</v>
      </c>
      <c r="O90" s="64" t="s">
        <v>814</v>
      </c>
      <c r="P90" s="65" t="s">
        <v>815</v>
      </c>
    </row>
    <row r="91" spans="1:16" ht="13.5" thickBot="1">
      <c r="A91" s="33" t="str">
        <f t="shared" si="6"/>
        <v> BBS 109 </v>
      </c>
      <c r="B91" s="6" t="str">
        <f t="shared" si="7"/>
        <v>I</v>
      </c>
      <c r="C91" s="33">
        <f t="shared" si="8"/>
        <v>49898.52</v>
      </c>
      <c r="D91" s="23" t="str">
        <f t="shared" si="9"/>
        <v>vis</v>
      </c>
      <c r="E91" s="61">
        <f>VLOOKUP(C91,Active!C$21:E$961,3,FALSE)</f>
        <v>4264.0518624748765</v>
      </c>
      <c r="F91" s="6" t="s">
        <v>126</v>
      </c>
      <c r="G91" s="23" t="str">
        <f t="shared" si="10"/>
        <v>49898.520</v>
      </c>
      <c r="H91" s="33">
        <f t="shared" si="11"/>
        <v>4264</v>
      </c>
      <c r="I91" s="62" t="s">
        <v>878</v>
      </c>
      <c r="J91" s="63" t="s">
        <v>879</v>
      </c>
      <c r="K91" s="62">
        <v>4264</v>
      </c>
      <c r="L91" s="62" t="s">
        <v>880</v>
      </c>
      <c r="M91" s="63" t="s">
        <v>493</v>
      </c>
      <c r="N91" s="63" t="s">
        <v>494</v>
      </c>
      <c r="O91" s="64" t="s">
        <v>707</v>
      </c>
      <c r="P91" s="64" t="s">
        <v>881</v>
      </c>
    </row>
    <row r="92" spans="1:16" ht="13.5" thickBot="1">
      <c r="A92" s="33" t="str">
        <f t="shared" si="6"/>
        <v> BBS 109 </v>
      </c>
      <c r="B92" s="6" t="str">
        <f t="shared" si="7"/>
        <v>II</v>
      </c>
      <c r="C92" s="33">
        <f t="shared" si="8"/>
        <v>49917.502699999997</v>
      </c>
      <c r="D92" s="23" t="str">
        <f t="shared" si="9"/>
        <v>vis</v>
      </c>
      <c r="E92" s="61">
        <f>VLOOKUP(C92,Active!C$21:E$961,3,FALSE)</f>
        <v>4272.4853345986185</v>
      </c>
      <c r="F92" s="6" t="s">
        <v>126</v>
      </c>
      <c r="G92" s="23" t="str">
        <f t="shared" si="10"/>
        <v>49917.5027</v>
      </c>
      <c r="H92" s="33">
        <f t="shared" si="11"/>
        <v>4272.5</v>
      </c>
      <c r="I92" s="62" t="s">
        <v>885</v>
      </c>
      <c r="J92" s="63" t="s">
        <v>886</v>
      </c>
      <c r="K92" s="62">
        <v>4272.5</v>
      </c>
      <c r="L92" s="62" t="s">
        <v>887</v>
      </c>
      <c r="M92" s="63" t="s">
        <v>493</v>
      </c>
      <c r="N92" s="63" t="s">
        <v>494</v>
      </c>
      <c r="O92" s="64" t="s">
        <v>707</v>
      </c>
      <c r="P92" s="64" t="s">
        <v>881</v>
      </c>
    </row>
    <row r="93" spans="1:16" ht="13.5" thickBot="1">
      <c r="A93" s="33" t="str">
        <f t="shared" si="6"/>
        <v> BBS 113 </v>
      </c>
      <c r="B93" s="6" t="str">
        <f t="shared" si="7"/>
        <v>II</v>
      </c>
      <c r="C93" s="33">
        <f t="shared" si="8"/>
        <v>49989.451999999997</v>
      </c>
      <c r="D93" s="23" t="str">
        <f t="shared" si="9"/>
        <v>vis</v>
      </c>
      <c r="E93" s="61">
        <f>VLOOKUP(C93,Active!C$21:E$961,3,FALSE)</f>
        <v>4304.4503562168684</v>
      </c>
      <c r="F93" s="6" t="s">
        <v>126</v>
      </c>
      <c r="G93" s="23" t="str">
        <f t="shared" si="10"/>
        <v>49989.452</v>
      </c>
      <c r="H93" s="33">
        <f t="shared" si="11"/>
        <v>4304.5</v>
      </c>
      <c r="I93" s="62" t="s">
        <v>888</v>
      </c>
      <c r="J93" s="63" t="s">
        <v>889</v>
      </c>
      <c r="K93" s="62">
        <v>4304.5</v>
      </c>
      <c r="L93" s="62" t="s">
        <v>430</v>
      </c>
      <c r="M93" s="63" t="s">
        <v>208</v>
      </c>
      <c r="N93" s="63"/>
      <c r="O93" s="64" t="s">
        <v>890</v>
      </c>
      <c r="P93" s="64" t="s">
        <v>891</v>
      </c>
    </row>
    <row r="94" spans="1:16" ht="13.5" thickBot="1">
      <c r="A94" s="33" t="str">
        <f t="shared" si="6"/>
        <v>IBVS 5745 </v>
      </c>
      <c r="B94" s="6" t="str">
        <f t="shared" si="7"/>
        <v>II</v>
      </c>
      <c r="C94" s="33">
        <f t="shared" si="8"/>
        <v>50376.700900000003</v>
      </c>
      <c r="D94" s="23" t="str">
        <f t="shared" si="9"/>
        <v>vis</v>
      </c>
      <c r="E94" s="61">
        <f>VLOOKUP(C94,Active!C$21:E$961,3,FALSE)</f>
        <v>4476.4939961152932</v>
      </c>
      <c r="F94" s="6" t="s">
        <v>126</v>
      </c>
      <c r="G94" s="23" t="str">
        <f t="shared" si="10"/>
        <v>50376.7009</v>
      </c>
      <c r="H94" s="33">
        <f t="shared" si="11"/>
        <v>4476.5</v>
      </c>
      <c r="I94" s="62" t="s">
        <v>895</v>
      </c>
      <c r="J94" s="63" t="s">
        <v>896</v>
      </c>
      <c r="K94" s="62">
        <v>4476.5</v>
      </c>
      <c r="L94" s="62" t="s">
        <v>897</v>
      </c>
      <c r="M94" s="63" t="s">
        <v>493</v>
      </c>
      <c r="N94" s="63" t="s">
        <v>494</v>
      </c>
      <c r="O94" s="64" t="s">
        <v>898</v>
      </c>
      <c r="P94" s="65" t="s">
        <v>899</v>
      </c>
    </row>
    <row r="95" spans="1:16" ht="13.5" thickBot="1">
      <c r="A95" s="33" t="str">
        <f t="shared" si="6"/>
        <v> BBS 116 </v>
      </c>
      <c r="B95" s="6" t="str">
        <f t="shared" si="7"/>
        <v>I</v>
      </c>
      <c r="C95" s="33">
        <f t="shared" si="8"/>
        <v>50722.351000000002</v>
      </c>
      <c r="D95" s="23" t="str">
        <f t="shared" si="9"/>
        <v>vis</v>
      </c>
      <c r="E95" s="61">
        <f>VLOOKUP(C95,Active!C$21:E$961,3,FALSE)</f>
        <v>4630.0564757898728</v>
      </c>
      <c r="F95" s="6" t="s">
        <v>126</v>
      </c>
      <c r="G95" s="23" t="str">
        <f t="shared" si="10"/>
        <v>50722.351</v>
      </c>
      <c r="H95" s="33">
        <f t="shared" si="11"/>
        <v>4630</v>
      </c>
      <c r="I95" s="62" t="s">
        <v>903</v>
      </c>
      <c r="J95" s="63" t="s">
        <v>904</v>
      </c>
      <c r="K95" s="62">
        <v>4630</v>
      </c>
      <c r="L95" s="62" t="s">
        <v>905</v>
      </c>
      <c r="M95" s="63" t="s">
        <v>493</v>
      </c>
      <c r="N95" s="63" t="s">
        <v>494</v>
      </c>
      <c r="O95" s="64" t="s">
        <v>707</v>
      </c>
      <c r="P95" s="64" t="s">
        <v>906</v>
      </c>
    </row>
    <row r="96" spans="1:16" ht="13.5" thickBot="1">
      <c r="A96" s="33" t="str">
        <f t="shared" si="6"/>
        <v> BBS 118 </v>
      </c>
      <c r="B96" s="6" t="str">
        <f t="shared" si="7"/>
        <v>II</v>
      </c>
      <c r="C96" s="33">
        <f t="shared" si="8"/>
        <v>50984.447</v>
      </c>
      <c r="D96" s="23" t="str">
        <f t="shared" si="9"/>
        <v>vis</v>
      </c>
      <c r="E96" s="61">
        <f>VLOOKUP(C96,Active!C$21:E$961,3,FALSE)</f>
        <v>4746.4982522360197</v>
      </c>
      <c r="F96" s="6" t="s">
        <v>126</v>
      </c>
      <c r="G96" s="23" t="str">
        <f t="shared" si="10"/>
        <v>50984.447</v>
      </c>
      <c r="H96" s="33">
        <f t="shared" si="11"/>
        <v>4746.5</v>
      </c>
      <c r="I96" s="62" t="s">
        <v>911</v>
      </c>
      <c r="J96" s="63" t="s">
        <v>912</v>
      </c>
      <c r="K96" s="62">
        <v>4746.5</v>
      </c>
      <c r="L96" s="62" t="s">
        <v>913</v>
      </c>
      <c r="M96" s="63" t="s">
        <v>493</v>
      </c>
      <c r="N96" s="63" t="s">
        <v>494</v>
      </c>
      <c r="O96" s="64" t="s">
        <v>707</v>
      </c>
      <c r="P96" s="64" t="s">
        <v>914</v>
      </c>
    </row>
    <row r="97" spans="1:16" ht="13.5" thickBot="1">
      <c r="A97" s="33" t="str">
        <f t="shared" si="6"/>
        <v>IBVS 5142 </v>
      </c>
      <c r="B97" s="6" t="str">
        <f t="shared" si="7"/>
        <v>I</v>
      </c>
      <c r="C97" s="33">
        <f t="shared" si="8"/>
        <v>51737.460599999999</v>
      </c>
      <c r="D97" s="23" t="str">
        <f t="shared" si="9"/>
        <v>vis</v>
      </c>
      <c r="E97" s="61">
        <f>VLOOKUP(C97,Active!C$21:E$961,3,FALSE)</f>
        <v>5081.0407148150325</v>
      </c>
      <c r="F97" s="6" t="s">
        <v>126</v>
      </c>
      <c r="G97" s="23" t="str">
        <f t="shared" si="10"/>
        <v>51737.4606</v>
      </c>
      <c r="H97" s="33">
        <f t="shared" si="11"/>
        <v>5081</v>
      </c>
      <c r="I97" s="62" t="s">
        <v>935</v>
      </c>
      <c r="J97" s="63" t="s">
        <v>936</v>
      </c>
      <c r="K97" s="62">
        <v>5081</v>
      </c>
      <c r="L97" s="62" t="s">
        <v>937</v>
      </c>
      <c r="M97" s="63" t="s">
        <v>493</v>
      </c>
      <c r="N97" s="63" t="s">
        <v>494</v>
      </c>
      <c r="O97" s="64" t="s">
        <v>814</v>
      </c>
      <c r="P97" s="65" t="s">
        <v>815</v>
      </c>
    </row>
    <row r="98" spans="1:16" ht="13.5" thickBot="1">
      <c r="A98" s="33" t="str">
        <f t="shared" si="6"/>
        <v>IBVS 5142 </v>
      </c>
      <c r="B98" s="6" t="str">
        <f t="shared" si="7"/>
        <v>II</v>
      </c>
      <c r="C98" s="33">
        <f t="shared" si="8"/>
        <v>51738.392200000002</v>
      </c>
      <c r="D98" s="23" t="str">
        <f t="shared" si="9"/>
        <v>vis</v>
      </c>
      <c r="E98" s="61">
        <f>VLOOKUP(C98,Active!C$21:E$961,3,FALSE)</f>
        <v>5081.4545981209112</v>
      </c>
      <c r="F98" s="6" t="s">
        <v>126</v>
      </c>
      <c r="G98" s="23" t="str">
        <f t="shared" si="10"/>
        <v>51738.3922</v>
      </c>
      <c r="H98" s="33">
        <f t="shared" si="11"/>
        <v>5081.5</v>
      </c>
      <c r="I98" s="62" t="s">
        <v>938</v>
      </c>
      <c r="J98" s="63" t="s">
        <v>939</v>
      </c>
      <c r="K98" s="62">
        <v>5081.5</v>
      </c>
      <c r="L98" s="62" t="s">
        <v>940</v>
      </c>
      <c r="M98" s="63" t="s">
        <v>493</v>
      </c>
      <c r="N98" s="63" t="s">
        <v>494</v>
      </c>
      <c r="O98" s="64" t="s">
        <v>814</v>
      </c>
      <c r="P98" s="65" t="s">
        <v>815</v>
      </c>
    </row>
    <row r="99" spans="1:16" ht="13.5" thickBot="1">
      <c r="A99" s="33" t="str">
        <f t="shared" si="6"/>
        <v>IBVS 5583 </v>
      </c>
      <c r="B99" s="6" t="str">
        <f t="shared" si="7"/>
        <v>II</v>
      </c>
      <c r="C99" s="33">
        <f t="shared" si="8"/>
        <v>52832.496800000001</v>
      </c>
      <c r="D99" s="23" t="str">
        <f t="shared" si="9"/>
        <v>vis</v>
      </c>
      <c r="E99" s="61">
        <f>VLOOKUP(C99,Active!C$21:E$961,3,FALSE)</f>
        <v>5567.5340622939711</v>
      </c>
      <c r="F99" s="6" t="s">
        <v>126</v>
      </c>
      <c r="G99" s="23" t="str">
        <f t="shared" si="10"/>
        <v>52832.4968</v>
      </c>
      <c r="H99" s="33">
        <f t="shared" si="11"/>
        <v>5567.5</v>
      </c>
      <c r="I99" s="62" t="s">
        <v>956</v>
      </c>
      <c r="J99" s="63" t="s">
        <v>957</v>
      </c>
      <c r="K99" s="62">
        <v>5567.5</v>
      </c>
      <c r="L99" s="62" t="s">
        <v>958</v>
      </c>
      <c r="M99" s="63" t="s">
        <v>493</v>
      </c>
      <c r="N99" s="63" t="s">
        <v>910</v>
      </c>
      <c r="O99" s="64" t="s">
        <v>959</v>
      </c>
      <c r="P99" s="65" t="s">
        <v>960</v>
      </c>
    </row>
    <row r="100" spans="1:16" ht="13.5" thickBot="1">
      <c r="A100" s="33" t="str">
        <f t="shared" si="6"/>
        <v>BAVM 172 </v>
      </c>
      <c r="B100" s="6" t="str">
        <f t="shared" si="7"/>
        <v>I</v>
      </c>
      <c r="C100" s="33">
        <f t="shared" si="8"/>
        <v>52840.417800000003</v>
      </c>
      <c r="D100" s="23" t="str">
        <f t="shared" si="9"/>
        <v>vis</v>
      </c>
      <c r="E100" s="61">
        <f>VLOOKUP(C100,Active!C$21:E$961,3,FALSE)</f>
        <v>5571.0531366454688</v>
      </c>
      <c r="F100" s="6" t="s">
        <v>126</v>
      </c>
      <c r="G100" s="23" t="str">
        <f t="shared" si="10"/>
        <v>52840.4178</v>
      </c>
      <c r="H100" s="33">
        <f t="shared" si="11"/>
        <v>5571</v>
      </c>
      <c r="I100" s="62" t="s">
        <v>961</v>
      </c>
      <c r="J100" s="63" t="s">
        <v>962</v>
      </c>
      <c r="K100" s="62">
        <v>5571</v>
      </c>
      <c r="L100" s="62" t="s">
        <v>963</v>
      </c>
      <c r="M100" s="63" t="s">
        <v>493</v>
      </c>
      <c r="N100" s="63" t="s">
        <v>964</v>
      </c>
      <c r="O100" s="64" t="s">
        <v>965</v>
      </c>
      <c r="P100" s="65" t="s">
        <v>966</v>
      </c>
    </row>
    <row r="101" spans="1:16" ht="13.5" thickBot="1">
      <c r="A101" s="33" t="str">
        <f t="shared" si="6"/>
        <v>BAVM 172 </v>
      </c>
      <c r="B101" s="6" t="str">
        <f t="shared" si="7"/>
        <v>II</v>
      </c>
      <c r="C101" s="33">
        <f t="shared" si="8"/>
        <v>52850.5049</v>
      </c>
      <c r="D101" s="23" t="str">
        <f t="shared" si="9"/>
        <v>vis</v>
      </c>
      <c r="E101" s="61">
        <f>VLOOKUP(C101,Active!C$21:E$961,3,FALSE)</f>
        <v>5575.5345474384203</v>
      </c>
      <c r="F101" s="6" t="s">
        <v>126</v>
      </c>
      <c r="G101" s="23" t="str">
        <f t="shared" si="10"/>
        <v>52850.5049</v>
      </c>
      <c r="H101" s="33">
        <f t="shared" si="11"/>
        <v>5575.5</v>
      </c>
      <c r="I101" s="62" t="s">
        <v>967</v>
      </c>
      <c r="J101" s="63" t="s">
        <v>968</v>
      </c>
      <c r="K101" s="62">
        <v>5575.5</v>
      </c>
      <c r="L101" s="62" t="s">
        <v>821</v>
      </c>
      <c r="M101" s="63" t="s">
        <v>493</v>
      </c>
      <c r="N101" s="63" t="s">
        <v>964</v>
      </c>
      <c r="O101" s="64" t="s">
        <v>965</v>
      </c>
      <c r="P101" s="65" t="s">
        <v>966</v>
      </c>
    </row>
    <row r="102" spans="1:16" ht="13.5" thickBot="1">
      <c r="A102" s="33" t="str">
        <f t="shared" si="6"/>
        <v>IBVS 5583 </v>
      </c>
      <c r="B102" s="6" t="str">
        <f t="shared" si="7"/>
        <v>II</v>
      </c>
      <c r="C102" s="33">
        <f t="shared" si="8"/>
        <v>52859.508199999997</v>
      </c>
      <c r="D102" s="23" t="str">
        <f t="shared" si="9"/>
        <v>vis</v>
      </c>
      <c r="E102" s="61">
        <f>VLOOKUP(C102,Active!C$21:E$961,3,FALSE)</f>
        <v>5579.5344568070386</v>
      </c>
      <c r="F102" s="6" t="s">
        <v>126</v>
      </c>
      <c r="G102" s="23" t="str">
        <f t="shared" si="10"/>
        <v>52859.5082</v>
      </c>
      <c r="H102" s="33">
        <f t="shared" si="11"/>
        <v>5579.5</v>
      </c>
      <c r="I102" s="62" t="s">
        <v>969</v>
      </c>
      <c r="J102" s="63" t="s">
        <v>970</v>
      </c>
      <c r="K102" s="62">
        <v>5579.5</v>
      </c>
      <c r="L102" s="62" t="s">
        <v>971</v>
      </c>
      <c r="M102" s="63" t="s">
        <v>493</v>
      </c>
      <c r="N102" s="63" t="s">
        <v>910</v>
      </c>
      <c r="O102" s="64" t="s">
        <v>959</v>
      </c>
      <c r="P102" s="65" t="s">
        <v>960</v>
      </c>
    </row>
    <row r="103" spans="1:16" ht="13.5" thickBot="1">
      <c r="A103" s="33" t="str">
        <f t="shared" si="6"/>
        <v>BAVM 172 </v>
      </c>
      <c r="B103" s="6" t="str">
        <f t="shared" si="7"/>
        <v>I</v>
      </c>
      <c r="C103" s="33">
        <f t="shared" si="8"/>
        <v>52912.445699999997</v>
      </c>
      <c r="D103" s="23" t="str">
        <f t="shared" si="9"/>
        <v>vis</v>
      </c>
      <c r="E103" s="61">
        <f>VLOOKUP(C103,Active!C$21:E$961,3,FALSE)</f>
        <v>5603.0530780016315</v>
      </c>
      <c r="F103" s="6" t="s">
        <v>126</v>
      </c>
      <c r="G103" s="23" t="str">
        <f t="shared" si="10"/>
        <v>52912.4457</v>
      </c>
      <c r="H103" s="33">
        <f t="shared" si="11"/>
        <v>5603</v>
      </c>
      <c r="I103" s="62" t="s">
        <v>972</v>
      </c>
      <c r="J103" s="63" t="s">
        <v>973</v>
      </c>
      <c r="K103" s="62">
        <v>5603</v>
      </c>
      <c r="L103" s="62" t="s">
        <v>974</v>
      </c>
      <c r="M103" s="63" t="s">
        <v>493</v>
      </c>
      <c r="N103" s="63" t="s">
        <v>964</v>
      </c>
      <c r="O103" s="64" t="s">
        <v>965</v>
      </c>
      <c r="P103" s="65" t="s">
        <v>966</v>
      </c>
    </row>
    <row r="104" spans="1:16" ht="13.5" thickBot="1">
      <c r="A104" s="33" t="str">
        <f t="shared" si="6"/>
        <v>IBVS 5588 </v>
      </c>
      <c r="B104" s="6" t="str">
        <f t="shared" si="7"/>
        <v>I</v>
      </c>
      <c r="C104" s="33">
        <f t="shared" si="8"/>
        <v>53252.322699999997</v>
      </c>
      <c r="D104" s="23" t="str">
        <f t="shared" si="9"/>
        <v>vis</v>
      </c>
      <c r="E104" s="61">
        <f>VLOOKUP(C104,Active!C$21:E$961,3,FALSE)</f>
        <v>5754.0507340253307</v>
      </c>
      <c r="F104" s="6" t="s">
        <v>126</v>
      </c>
      <c r="G104" s="23" t="str">
        <f t="shared" si="10"/>
        <v>53252.3227</v>
      </c>
      <c r="H104" s="33">
        <f t="shared" si="11"/>
        <v>5754</v>
      </c>
      <c r="I104" s="62" t="s">
        <v>975</v>
      </c>
      <c r="J104" s="63" t="s">
        <v>976</v>
      </c>
      <c r="K104" s="62">
        <v>5754</v>
      </c>
      <c r="L104" s="62" t="s">
        <v>977</v>
      </c>
      <c r="M104" s="63" t="s">
        <v>493</v>
      </c>
      <c r="N104" s="63" t="s">
        <v>494</v>
      </c>
      <c r="O104" s="64" t="s">
        <v>978</v>
      </c>
      <c r="P104" s="65" t="s">
        <v>979</v>
      </c>
    </row>
    <row r="105" spans="1:16" ht="13.5" thickBot="1">
      <c r="A105" s="33" t="str">
        <f t="shared" si="6"/>
        <v>OEJV 0074 </v>
      </c>
      <c r="B105" s="6" t="str">
        <f t="shared" si="7"/>
        <v>I</v>
      </c>
      <c r="C105" s="33">
        <f t="shared" si="8"/>
        <v>53549.431629999999</v>
      </c>
      <c r="D105" s="23" t="str">
        <f t="shared" si="9"/>
        <v>vis</v>
      </c>
      <c r="E105" s="61">
        <f>VLOOKUP(C105,Active!C$21:E$961,3,FALSE)</f>
        <v>5886.0477565179081</v>
      </c>
      <c r="F105" s="6" t="s">
        <v>126</v>
      </c>
      <c r="G105" s="23" t="str">
        <f t="shared" si="10"/>
        <v>53549.43163</v>
      </c>
      <c r="H105" s="33">
        <f t="shared" si="11"/>
        <v>5886</v>
      </c>
      <c r="I105" s="62" t="s">
        <v>980</v>
      </c>
      <c r="J105" s="63" t="s">
        <v>981</v>
      </c>
      <c r="K105" s="62">
        <v>5886</v>
      </c>
      <c r="L105" s="62" t="s">
        <v>982</v>
      </c>
      <c r="M105" s="63" t="s">
        <v>983</v>
      </c>
      <c r="N105" s="63" t="s">
        <v>910</v>
      </c>
      <c r="O105" s="64" t="s">
        <v>984</v>
      </c>
      <c r="P105" s="65" t="s">
        <v>985</v>
      </c>
    </row>
    <row r="106" spans="1:16" ht="13.5" thickBot="1">
      <c r="A106" s="33" t="str">
        <f t="shared" si="6"/>
        <v>BAVM 178 </v>
      </c>
      <c r="B106" s="6" t="str">
        <f t="shared" si="7"/>
        <v>II</v>
      </c>
      <c r="C106" s="33">
        <f t="shared" si="8"/>
        <v>53674.363700000002</v>
      </c>
      <c r="D106" s="23" t="str">
        <f t="shared" si="9"/>
        <v>vis</v>
      </c>
      <c r="E106" s="61">
        <f>VLOOKUP(C106,Active!C$21:E$961,3,FALSE)</f>
        <v>5941.5515115004137</v>
      </c>
      <c r="F106" s="6" t="s">
        <v>126</v>
      </c>
      <c r="G106" s="23" t="str">
        <f t="shared" si="10"/>
        <v>53674.3637</v>
      </c>
      <c r="H106" s="33">
        <f t="shared" si="11"/>
        <v>5941.5</v>
      </c>
      <c r="I106" s="62" t="s">
        <v>986</v>
      </c>
      <c r="J106" s="63" t="s">
        <v>987</v>
      </c>
      <c r="K106" s="62">
        <v>5941.5</v>
      </c>
      <c r="L106" s="62" t="s">
        <v>988</v>
      </c>
      <c r="M106" s="63" t="s">
        <v>983</v>
      </c>
      <c r="N106" s="63" t="s">
        <v>964</v>
      </c>
      <c r="O106" s="64" t="s">
        <v>989</v>
      </c>
      <c r="P106" s="65" t="s">
        <v>990</v>
      </c>
    </row>
    <row r="107" spans="1:16" ht="13.5" thickBot="1">
      <c r="A107" s="33" t="str">
        <f t="shared" si="6"/>
        <v>IBVS 5713 </v>
      </c>
      <c r="B107" s="6" t="str">
        <f t="shared" si="7"/>
        <v>II</v>
      </c>
      <c r="C107" s="33">
        <f t="shared" si="8"/>
        <v>53899.472099999999</v>
      </c>
      <c r="D107" s="23" t="str">
        <f t="shared" si="9"/>
        <v>vis</v>
      </c>
      <c r="E107" s="61">
        <f>VLOOKUP(C107,Active!C$21:E$961,3,FALSE)</f>
        <v>6041.5607523470871</v>
      </c>
      <c r="F107" s="6" t="s">
        <v>126</v>
      </c>
      <c r="G107" s="23" t="str">
        <f t="shared" si="10"/>
        <v>53899.4721</v>
      </c>
      <c r="H107" s="33">
        <f t="shared" si="11"/>
        <v>6041.5</v>
      </c>
      <c r="I107" s="62" t="s">
        <v>991</v>
      </c>
      <c r="J107" s="63" t="s">
        <v>992</v>
      </c>
      <c r="K107" s="62">
        <v>6041.5</v>
      </c>
      <c r="L107" s="62" t="s">
        <v>993</v>
      </c>
      <c r="M107" s="63" t="s">
        <v>493</v>
      </c>
      <c r="N107" s="63" t="s">
        <v>494</v>
      </c>
      <c r="O107" s="64" t="s">
        <v>994</v>
      </c>
      <c r="P107" s="65" t="s">
        <v>995</v>
      </c>
    </row>
    <row r="108" spans="1:16" ht="13.5" thickBot="1">
      <c r="A108" s="33" t="str">
        <f t="shared" si="6"/>
        <v>IBVS 5897 </v>
      </c>
      <c r="B108" s="6" t="str">
        <f t="shared" si="7"/>
        <v>I</v>
      </c>
      <c r="C108" s="33">
        <f t="shared" si="8"/>
        <v>54267.4424</v>
      </c>
      <c r="D108" s="23" t="str">
        <f t="shared" si="9"/>
        <v>vis</v>
      </c>
      <c r="E108" s="61">
        <f>VLOOKUP(C108,Active!C$21:E$961,3,FALSE)</f>
        <v>6205.039460192389</v>
      </c>
      <c r="F108" s="6" t="s">
        <v>126</v>
      </c>
      <c r="G108" s="23" t="str">
        <f t="shared" si="10"/>
        <v>54267.4424</v>
      </c>
      <c r="H108" s="33">
        <f t="shared" si="11"/>
        <v>6205</v>
      </c>
      <c r="I108" s="62" t="s">
        <v>996</v>
      </c>
      <c r="J108" s="63" t="s">
        <v>997</v>
      </c>
      <c r="K108" s="62">
        <v>6205</v>
      </c>
      <c r="L108" s="62" t="s">
        <v>998</v>
      </c>
      <c r="M108" s="63" t="s">
        <v>983</v>
      </c>
      <c r="N108" s="63" t="s">
        <v>910</v>
      </c>
      <c r="O108" s="64" t="s">
        <v>999</v>
      </c>
      <c r="P108" s="65" t="s">
        <v>1000</v>
      </c>
    </row>
    <row r="109" spans="1:16" ht="13.5" thickBot="1">
      <c r="A109" s="33" t="str">
        <f t="shared" si="6"/>
        <v>IBVS 5897 </v>
      </c>
      <c r="B109" s="6" t="str">
        <f t="shared" si="7"/>
        <v>II</v>
      </c>
      <c r="C109" s="33">
        <f t="shared" si="8"/>
        <v>54275.369599999998</v>
      </c>
      <c r="D109" s="23" t="str">
        <f t="shared" si="9"/>
        <v>vis</v>
      </c>
      <c r="E109" s="61">
        <f>VLOOKUP(C109,Active!C$21:E$961,3,FALSE)</f>
        <v>6208.5612890270286</v>
      </c>
      <c r="F109" s="6" t="s">
        <v>126</v>
      </c>
      <c r="G109" s="23" t="str">
        <f t="shared" si="10"/>
        <v>54275.3696</v>
      </c>
      <c r="H109" s="33">
        <f t="shared" si="11"/>
        <v>6208.5</v>
      </c>
      <c r="I109" s="62" t="s">
        <v>1001</v>
      </c>
      <c r="J109" s="63" t="s">
        <v>1002</v>
      </c>
      <c r="K109" s="62">
        <v>6208.5</v>
      </c>
      <c r="L109" s="62" t="s">
        <v>1003</v>
      </c>
      <c r="M109" s="63" t="s">
        <v>983</v>
      </c>
      <c r="N109" s="63" t="s">
        <v>910</v>
      </c>
      <c r="O109" s="64" t="s">
        <v>999</v>
      </c>
      <c r="P109" s="65" t="s">
        <v>1000</v>
      </c>
    </row>
    <row r="110" spans="1:16" ht="13.5" thickBot="1">
      <c r="A110" s="33" t="str">
        <f t="shared" si="6"/>
        <v>IBVS 5978 </v>
      </c>
      <c r="B110" s="6" t="str">
        <f t="shared" si="7"/>
        <v>I</v>
      </c>
      <c r="C110" s="33">
        <f t="shared" si="8"/>
        <v>54285.45</v>
      </c>
      <c r="D110" s="23" t="str">
        <f t="shared" si="9"/>
        <v>vis</v>
      </c>
      <c r="E110" s="61">
        <f>VLOOKUP(C110,Active!C$21:E$961,3,FALSE)</f>
        <v>6213.0397232011001</v>
      </c>
      <c r="F110" s="6" t="s">
        <v>126</v>
      </c>
      <c r="G110" s="23" t="str">
        <f t="shared" si="10"/>
        <v>54285.4500</v>
      </c>
      <c r="H110" s="33">
        <f t="shared" si="11"/>
        <v>6213</v>
      </c>
      <c r="I110" s="62" t="s">
        <v>1004</v>
      </c>
      <c r="J110" s="63" t="s">
        <v>1005</v>
      </c>
      <c r="K110" s="62">
        <v>6213</v>
      </c>
      <c r="L110" s="62" t="s">
        <v>1006</v>
      </c>
      <c r="M110" s="63" t="s">
        <v>493</v>
      </c>
      <c r="N110" s="63" t="s">
        <v>1007</v>
      </c>
      <c r="O110" s="64" t="s">
        <v>1008</v>
      </c>
      <c r="P110" s="65" t="s">
        <v>1009</v>
      </c>
    </row>
    <row r="111" spans="1:16" ht="13.5" thickBot="1">
      <c r="A111" s="33" t="str">
        <f t="shared" si="6"/>
        <v>IBVS 5835 </v>
      </c>
      <c r="B111" s="6" t="str">
        <f t="shared" si="7"/>
        <v>I</v>
      </c>
      <c r="C111" s="33">
        <f t="shared" si="8"/>
        <v>54312.4591</v>
      </c>
      <c r="D111" s="23" t="str">
        <f t="shared" si="9"/>
        <v>vis</v>
      </c>
      <c r="E111" s="61">
        <f>VLOOKUP(C111,Active!C$21:E$961,3,FALSE)</f>
        <v>6225.0390958897797</v>
      </c>
      <c r="F111" s="6" t="s">
        <v>126</v>
      </c>
      <c r="G111" s="23" t="str">
        <f t="shared" si="10"/>
        <v>54312.4591</v>
      </c>
      <c r="H111" s="33">
        <f t="shared" si="11"/>
        <v>6225</v>
      </c>
      <c r="I111" s="62" t="s">
        <v>1010</v>
      </c>
      <c r="J111" s="63" t="s">
        <v>1011</v>
      </c>
      <c r="K111" s="62">
        <v>6225</v>
      </c>
      <c r="L111" s="62" t="s">
        <v>1012</v>
      </c>
      <c r="M111" s="63" t="s">
        <v>983</v>
      </c>
      <c r="N111" s="63" t="s">
        <v>126</v>
      </c>
      <c r="O111" s="64" t="s">
        <v>1013</v>
      </c>
      <c r="P111" s="65" t="s">
        <v>1014</v>
      </c>
    </row>
    <row r="112" spans="1:16" ht="13.5" thickBot="1">
      <c r="A112" s="33" t="str">
        <f t="shared" si="6"/>
        <v>IBVS 5978 </v>
      </c>
      <c r="B112" s="6" t="str">
        <f t="shared" si="7"/>
        <v>II</v>
      </c>
      <c r="C112" s="33">
        <f t="shared" si="8"/>
        <v>54365.403299999998</v>
      </c>
      <c r="D112" s="23" t="str">
        <f t="shared" si="9"/>
        <v>vis</v>
      </c>
      <c r="E112" s="61">
        <f>VLOOKUP(C112,Active!C$21:E$961,3,FALSE)</f>
        <v>6248.5606937032517</v>
      </c>
      <c r="F112" s="6" t="s">
        <v>126</v>
      </c>
      <c r="G112" s="23" t="str">
        <f t="shared" si="10"/>
        <v>54365.4033</v>
      </c>
      <c r="H112" s="33">
        <f t="shared" si="11"/>
        <v>6248.5</v>
      </c>
      <c r="I112" s="62" t="s">
        <v>1015</v>
      </c>
      <c r="J112" s="63" t="s">
        <v>1016</v>
      </c>
      <c r="K112" s="62">
        <v>6248.5</v>
      </c>
      <c r="L112" s="62" t="s">
        <v>1017</v>
      </c>
      <c r="M112" s="63" t="s">
        <v>493</v>
      </c>
      <c r="N112" s="63" t="s">
        <v>1007</v>
      </c>
      <c r="O112" s="64" t="s">
        <v>1008</v>
      </c>
      <c r="P112" s="65" t="s">
        <v>1009</v>
      </c>
    </row>
    <row r="113" spans="1:16" ht="13.5" thickBot="1">
      <c r="A113" s="33" t="str">
        <f t="shared" si="6"/>
        <v>IBVS 5887 </v>
      </c>
      <c r="B113" s="6" t="str">
        <f t="shared" si="7"/>
        <v>II</v>
      </c>
      <c r="C113" s="33">
        <f t="shared" si="8"/>
        <v>54617.504399999998</v>
      </c>
      <c r="D113" s="23" t="str">
        <f t="shared" si="9"/>
        <v>vis</v>
      </c>
      <c r="E113" s="61">
        <f>VLOOKUP(C113,Active!C$21:E$961,3,FALSE)</f>
        <v>6360.5620211864189</v>
      </c>
      <c r="F113" s="6" t="s">
        <v>126</v>
      </c>
      <c r="G113" s="23" t="str">
        <f t="shared" si="10"/>
        <v>54617.5044</v>
      </c>
      <c r="H113" s="33">
        <f t="shared" si="11"/>
        <v>6360.5</v>
      </c>
      <c r="I113" s="62" t="s">
        <v>1023</v>
      </c>
      <c r="J113" s="63" t="s">
        <v>1024</v>
      </c>
      <c r="K113" s="62">
        <v>6360.5</v>
      </c>
      <c r="L113" s="62" t="s">
        <v>1025</v>
      </c>
      <c r="M113" s="63" t="s">
        <v>493</v>
      </c>
      <c r="N113" s="63" t="s">
        <v>1007</v>
      </c>
      <c r="O113" s="64" t="s">
        <v>1026</v>
      </c>
      <c r="P113" s="65" t="s">
        <v>1027</v>
      </c>
    </row>
    <row r="114" spans="1:16" ht="13.5" thickBot="1">
      <c r="A114" s="33" t="str">
        <f t="shared" si="6"/>
        <v>IBVS 5887 </v>
      </c>
      <c r="B114" s="6" t="str">
        <f t="shared" si="7"/>
        <v>II</v>
      </c>
      <c r="C114" s="33">
        <f t="shared" si="8"/>
        <v>54680.533499999998</v>
      </c>
      <c r="D114" s="23" t="str">
        <f t="shared" si="9"/>
        <v>vis</v>
      </c>
      <c r="E114" s="61">
        <f>VLOOKUP(C114,Active!C$21:E$961,3,FALSE)</f>
        <v>6388.5640523956008</v>
      </c>
      <c r="F114" s="6" t="s">
        <v>126</v>
      </c>
      <c r="G114" s="23" t="str">
        <f t="shared" si="10"/>
        <v>54680.5335</v>
      </c>
      <c r="H114" s="33">
        <f t="shared" si="11"/>
        <v>6388.5</v>
      </c>
      <c r="I114" s="62" t="s">
        <v>1028</v>
      </c>
      <c r="J114" s="63" t="s">
        <v>1029</v>
      </c>
      <c r="K114" s="62">
        <v>6388.5</v>
      </c>
      <c r="L114" s="62" t="s">
        <v>1030</v>
      </c>
      <c r="M114" s="63" t="s">
        <v>493</v>
      </c>
      <c r="N114" s="63" t="s">
        <v>1007</v>
      </c>
      <c r="O114" s="64" t="s">
        <v>1031</v>
      </c>
      <c r="P114" s="65" t="s">
        <v>1027</v>
      </c>
    </row>
    <row r="115" spans="1:16" ht="13.5" thickBot="1">
      <c r="A115" s="33" t="str">
        <f t="shared" si="6"/>
        <v>OEJV 0160 </v>
      </c>
      <c r="B115" s="6" t="str">
        <f t="shared" si="7"/>
        <v>II</v>
      </c>
      <c r="C115" s="33">
        <f t="shared" si="8"/>
        <v>55792.458839999999</v>
      </c>
      <c r="D115" s="23" t="str">
        <f t="shared" si="9"/>
        <v>vis</v>
      </c>
      <c r="E115" s="61">
        <f>VLOOKUP(C115,Active!C$21:E$961,3,FALSE)</f>
        <v>6882.5607630096029</v>
      </c>
      <c r="F115" s="6" t="s">
        <v>126</v>
      </c>
      <c r="G115" s="23" t="str">
        <f t="shared" si="10"/>
        <v>55792.45884</v>
      </c>
      <c r="H115" s="33">
        <f t="shared" si="11"/>
        <v>6882.5</v>
      </c>
      <c r="I115" s="62" t="s">
        <v>1042</v>
      </c>
      <c r="J115" s="63" t="s">
        <v>1043</v>
      </c>
      <c r="K115" s="62" t="s">
        <v>1044</v>
      </c>
      <c r="L115" s="62" t="s">
        <v>1045</v>
      </c>
      <c r="M115" s="63" t="s">
        <v>983</v>
      </c>
      <c r="N115" s="63" t="s">
        <v>910</v>
      </c>
      <c r="O115" s="64" t="s">
        <v>1046</v>
      </c>
      <c r="P115" s="65" t="s">
        <v>1047</v>
      </c>
    </row>
    <row r="116" spans="1:16" ht="13.5" thickBot="1">
      <c r="A116" s="33" t="str">
        <f t="shared" si="6"/>
        <v>OEJV 0160 </v>
      </c>
      <c r="B116" s="6" t="str">
        <f t="shared" si="7"/>
        <v>I</v>
      </c>
      <c r="C116" s="33">
        <f t="shared" si="8"/>
        <v>55811.470050000004</v>
      </c>
      <c r="D116" s="23" t="str">
        <f t="shared" si="9"/>
        <v>vis</v>
      </c>
      <c r="E116" s="61">
        <f>VLOOKUP(C116,Active!C$21:E$961,3,FALSE)</f>
        <v>6891.0069013130915</v>
      </c>
      <c r="F116" s="6" t="s">
        <v>126</v>
      </c>
      <c r="G116" s="23" t="str">
        <f t="shared" si="10"/>
        <v>55811.47005</v>
      </c>
      <c r="H116" s="33">
        <f t="shared" si="11"/>
        <v>6891</v>
      </c>
      <c r="I116" s="62" t="s">
        <v>1048</v>
      </c>
      <c r="J116" s="63" t="s">
        <v>1049</v>
      </c>
      <c r="K116" s="62" t="s">
        <v>1050</v>
      </c>
      <c r="L116" s="62" t="s">
        <v>1051</v>
      </c>
      <c r="M116" s="63" t="s">
        <v>983</v>
      </c>
      <c r="N116" s="63" t="s">
        <v>910</v>
      </c>
      <c r="O116" s="64" t="s">
        <v>1052</v>
      </c>
      <c r="P116" s="65" t="s">
        <v>1047</v>
      </c>
    </row>
    <row r="117" spans="1:16" ht="13.5" thickBot="1">
      <c r="A117" s="33" t="str">
        <f t="shared" si="6"/>
        <v>OEJV 0160 </v>
      </c>
      <c r="B117" s="6" t="str">
        <f t="shared" si="7"/>
        <v>I</v>
      </c>
      <c r="C117" s="33">
        <f t="shared" si="8"/>
        <v>55811.47075</v>
      </c>
      <c r="D117" s="23" t="str">
        <f t="shared" si="9"/>
        <v>vis</v>
      </c>
      <c r="E117" s="61">
        <f>VLOOKUP(C117,Active!C$21:E$961,3,FALSE)</f>
        <v>6891.0072123031223</v>
      </c>
      <c r="F117" s="6" t="s">
        <v>126</v>
      </c>
      <c r="G117" s="23" t="str">
        <f t="shared" si="10"/>
        <v>55811.47075</v>
      </c>
      <c r="H117" s="33">
        <f t="shared" si="11"/>
        <v>6891</v>
      </c>
      <c r="I117" s="62" t="s">
        <v>1053</v>
      </c>
      <c r="J117" s="63" t="s">
        <v>1054</v>
      </c>
      <c r="K117" s="62" t="s">
        <v>1050</v>
      </c>
      <c r="L117" s="62" t="s">
        <v>1055</v>
      </c>
      <c r="M117" s="63" t="s">
        <v>983</v>
      </c>
      <c r="N117" s="63" t="s">
        <v>79</v>
      </c>
      <c r="O117" s="64" t="s">
        <v>1052</v>
      </c>
      <c r="P117" s="65" t="s">
        <v>1047</v>
      </c>
    </row>
    <row r="118" spans="1:16" ht="13.5" thickBot="1">
      <c r="A118" s="33" t="str">
        <f t="shared" si="6"/>
        <v>OEJV 0160 </v>
      </c>
      <c r="B118" s="6" t="str">
        <f t="shared" si="7"/>
        <v>I</v>
      </c>
      <c r="C118" s="33">
        <f t="shared" si="8"/>
        <v>55811.471149999998</v>
      </c>
      <c r="D118" s="23" t="str">
        <f t="shared" si="9"/>
        <v>vis</v>
      </c>
      <c r="E118" s="61">
        <f>VLOOKUP(C118,Active!C$21:E$961,3,FALSE)</f>
        <v>6891.0073900117113</v>
      </c>
      <c r="F118" s="6" t="s">
        <v>126</v>
      </c>
      <c r="G118" s="23" t="str">
        <f t="shared" si="10"/>
        <v>55811.47115</v>
      </c>
      <c r="H118" s="33">
        <f t="shared" si="11"/>
        <v>6891</v>
      </c>
      <c r="I118" s="62" t="s">
        <v>1056</v>
      </c>
      <c r="J118" s="63" t="s">
        <v>1057</v>
      </c>
      <c r="K118" s="62" t="s">
        <v>1050</v>
      </c>
      <c r="L118" s="62" t="s">
        <v>1058</v>
      </c>
      <c r="M118" s="63" t="s">
        <v>983</v>
      </c>
      <c r="N118" s="63" t="s">
        <v>126</v>
      </c>
      <c r="O118" s="64" t="s">
        <v>1052</v>
      </c>
      <c r="P118" s="65" t="s">
        <v>1047</v>
      </c>
    </row>
    <row r="119" spans="1:16" ht="13.5" thickBot="1">
      <c r="A119" s="33" t="str">
        <f t="shared" si="6"/>
        <v>IBVS 6029 </v>
      </c>
      <c r="B119" s="6" t="str">
        <f t="shared" si="7"/>
        <v>II</v>
      </c>
      <c r="C119" s="33">
        <f t="shared" si="8"/>
        <v>56073.813000000002</v>
      </c>
      <c r="D119" s="23" t="str">
        <f t="shared" si="9"/>
        <v>vis</v>
      </c>
      <c r="E119" s="61">
        <f>VLOOKUP(C119,Active!C$21:E$961,3,FALSE)</f>
        <v>7007.5583905999283</v>
      </c>
      <c r="F119" s="6" t="s">
        <v>126</v>
      </c>
      <c r="G119" s="23" t="str">
        <f t="shared" si="10"/>
        <v>56073.813</v>
      </c>
      <c r="H119" s="33">
        <f t="shared" si="11"/>
        <v>7007.5</v>
      </c>
      <c r="I119" s="62" t="s">
        <v>1059</v>
      </c>
      <c r="J119" s="63" t="s">
        <v>1060</v>
      </c>
      <c r="K119" s="62" t="s">
        <v>1061</v>
      </c>
      <c r="L119" s="62" t="s">
        <v>1062</v>
      </c>
      <c r="M119" s="63" t="s">
        <v>983</v>
      </c>
      <c r="N119" s="63" t="s">
        <v>126</v>
      </c>
      <c r="O119" s="64" t="s">
        <v>707</v>
      </c>
      <c r="P119" s="65" t="s">
        <v>1063</v>
      </c>
    </row>
    <row r="120" spans="1:16" ht="13.5" thickBot="1">
      <c r="A120" s="33" t="str">
        <f t="shared" si="6"/>
        <v>IBVS 6029 </v>
      </c>
      <c r="B120" s="6" t="str">
        <f t="shared" si="7"/>
        <v>I</v>
      </c>
      <c r="C120" s="33">
        <f t="shared" si="8"/>
        <v>56074.81</v>
      </c>
      <c r="D120" s="23" t="str">
        <f t="shared" si="9"/>
        <v>vis</v>
      </c>
      <c r="E120" s="61">
        <f>VLOOKUP(C120,Active!C$21:E$961,3,FALSE)</f>
        <v>7008.0013292602525</v>
      </c>
      <c r="F120" s="6" t="s">
        <v>126</v>
      </c>
      <c r="G120" s="23" t="str">
        <f t="shared" si="10"/>
        <v>56074.810</v>
      </c>
      <c r="H120" s="33">
        <f t="shared" si="11"/>
        <v>7008</v>
      </c>
      <c r="I120" s="62" t="s">
        <v>1064</v>
      </c>
      <c r="J120" s="63" t="s">
        <v>1065</v>
      </c>
      <c r="K120" s="62" t="s">
        <v>1066</v>
      </c>
      <c r="L120" s="62" t="s">
        <v>215</v>
      </c>
      <c r="M120" s="63" t="s">
        <v>983</v>
      </c>
      <c r="N120" s="63" t="s">
        <v>126</v>
      </c>
      <c r="O120" s="64" t="s">
        <v>707</v>
      </c>
      <c r="P120" s="65" t="s">
        <v>1063</v>
      </c>
    </row>
    <row r="121" spans="1:16" ht="13.5" thickBot="1">
      <c r="A121" s="33" t="str">
        <f t="shared" si="6"/>
        <v>OEJV 0160 </v>
      </c>
      <c r="B121" s="6" t="str">
        <f t="shared" si="7"/>
        <v>II</v>
      </c>
      <c r="C121" s="33">
        <f t="shared" si="8"/>
        <v>56168.349909999997</v>
      </c>
      <c r="D121" s="23" t="str">
        <f t="shared" si="9"/>
        <v>vis</v>
      </c>
      <c r="E121" s="61">
        <f>VLOOKUP(C121,Active!C$21:E$961,3,FALSE)</f>
        <v>7049.5584430239605</v>
      </c>
      <c r="F121" s="6" t="s">
        <v>126</v>
      </c>
      <c r="G121" s="23" t="str">
        <f t="shared" si="10"/>
        <v>56168.34991</v>
      </c>
      <c r="H121" s="33">
        <f t="shared" si="11"/>
        <v>7049.5</v>
      </c>
      <c r="I121" s="62" t="s">
        <v>1067</v>
      </c>
      <c r="J121" s="63" t="s">
        <v>1068</v>
      </c>
      <c r="K121" s="62" t="s">
        <v>1069</v>
      </c>
      <c r="L121" s="62" t="s">
        <v>1070</v>
      </c>
      <c r="M121" s="63" t="s">
        <v>983</v>
      </c>
      <c r="N121" s="63" t="s">
        <v>119</v>
      </c>
      <c r="O121" s="64" t="s">
        <v>1071</v>
      </c>
      <c r="P121" s="65" t="s">
        <v>1047</v>
      </c>
    </row>
    <row r="122" spans="1:16" ht="13.5" thickBot="1">
      <c r="A122" s="33" t="str">
        <f t="shared" si="6"/>
        <v>BAVM 231 </v>
      </c>
      <c r="B122" s="6" t="str">
        <f t="shared" si="7"/>
        <v>I</v>
      </c>
      <c r="C122" s="33">
        <f t="shared" si="8"/>
        <v>56178.349399999999</v>
      </c>
      <c r="D122" s="23" t="str">
        <f t="shared" si="9"/>
        <v>vis</v>
      </c>
      <c r="E122" s="61">
        <f>VLOOKUP(C122,Active!C$21:E$961,3,FALSE)</f>
        <v>7054.0009311930116</v>
      </c>
      <c r="F122" s="6" t="s">
        <v>126</v>
      </c>
      <c r="G122" s="23" t="str">
        <f t="shared" si="10"/>
        <v>56178.3494</v>
      </c>
      <c r="H122" s="33">
        <f t="shared" si="11"/>
        <v>7054</v>
      </c>
      <c r="I122" s="62" t="s">
        <v>1072</v>
      </c>
      <c r="J122" s="63" t="s">
        <v>1073</v>
      </c>
      <c r="K122" s="62" t="s">
        <v>1074</v>
      </c>
      <c r="L122" s="62" t="s">
        <v>1075</v>
      </c>
      <c r="M122" s="63" t="s">
        <v>983</v>
      </c>
      <c r="N122" s="63" t="s">
        <v>964</v>
      </c>
      <c r="O122" s="64" t="s">
        <v>965</v>
      </c>
      <c r="P122" s="65" t="s">
        <v>1076</v>
      </c>
    </row>
    <row r="123" spans="1:16" ht="13.5" thickBot="1">
      <c r="A123" s="33" t="str">
        <f t="shared" si="6"/>
        <v>BAVM 231 </v>
      </c>
      <c r="B123" s="6" t="str">
        <f t="shared" si="7"/>
        <v>I</v>
      </c>
      <c r="C123" s="33">
        <f t="shared" si="8"/>
        <v>56178.350400000003</v>
      </c>
      <c r="D123" s="23" t="str">
        <f t="shared" si="9"/>
        <v>vis</v>
      </c>
      <c r="E123" s="61">
        <f>VLOOKUP(C123,Active!C$21:E$961,3,FALSE)</f>
        <v>7054.0013754644888</v>
      </c>
      <c r="F123" s="6" t="s">
        <v>126</v>
      </c>
      <c r="G123" s="23" t="str">
        <f t="shared" si="10"/>
        <v>56178.3504</v>
      </c>
      <c r="H123" s="33">
        <f t="shared" si="11"/>
        <v>7054</v>
      </c>
      <c r="I123" s="62" t="s">
        <v>1077</v>
      </c>
      <c r="J123" s="63" t="s">
        <v>1078</v>
      </c>
      <c r="K123" s="62" t="s">
        <v>1074</v>
      </c>
      <c r="L123" s="62" t="s">
        <v>1079</v>
      </c>
      <c r="M123" s="63" t="s">
        <v>983</v>
      </c>
      <c r="N123" s="63" t="s">
        <v>964</v>
      </c>
      <c r="O123" s="64" t="s">
        <v>1080</v>
      </c>
      <c r="P123" s="65" t="s">
        <v>1076</v>
      </c>
    </row>
    <row r="124" spans="1:16" ht="13.5" thickBot="1">
      <c r="A124" s="33" t="str">
        <f t="shared" si="6"/>
        <v>OEJV 0160 </v>
      </c>
      <c r="B124" s="6" t="str">
        <f t="shared" si="7"/>
        <v>I</v>
      </c>
      <c r="C124" s="33">
        <f t="shared" si="8"/>
        <v>56538.470860000001</v>
      </c>
      <c r="D124" s="23" t="str">
        <f t="shared" si="9"/>
        <v>vis</v>
      </c>
      <c r="E124" s="61">
        <f>VLOOKUP(C124,Active!C$21:E$961,3,FALSE)</f>
        <v>7213.9926233164351</v>
      </c>
      <c r="F124" s="6" t="s">
        <v>126</v>
      </c>
      <c r="G124" s="23" t="str">
        <f t="shared" si="10"/>
        <v>56538.47086</v>
      </c>
      <c r="H124" s="33">
        <f t="shared" si="11"/>
        <v>7214</v>
      </c>
      <c r="I124" s="62" t="s">
        <v>1081</v>
      </c>
      <c r="J124" s="63" t="s">
        <v>1082</v>
      </c>
      <c r="K124" s="62" t="s">
        <v>1083</v>
      </c>
      <c r="L124" s="62" t="s">
        <v>1084</v>
      </c>
      <c r="M124" s="63" t="s">
        <v>983</v>
      </c>
      <c r="N124" s="63" t="s">
        <v>119</v>
      </c>
      <c r="O124" s="64" t="s">
        <v>1052</v>
      </c>
      <c r="P124" s="65" t="s">
        <v>1047</v>
      </c>
    </row>
    <row r="125" spans="1:16" ht="13.5" thickBot="1">
      <c r="A125" s="33" t="str">
        <f t="shared" si="6"/>
        <v>BAVM 238 </v>
      </c>
      <c r="B125" s="6" t="str">
        <f t="shared" si="7"/>
        <v>II</v>
      </c>
      <c r="C125" s="33">
        <f t="shared" si="8"/>
        <v>56886.3658</v>
      </c>
      <c r="D125" s="23" t="str">
        <f t="shared" si="9"/>
        <v>vis</v>
      </c>
      <c r="E125" s="61">
        <f>VLOOKUP(C125,Active!C$21:E$961,3,FALSE)</f>
        <v>7368.552421368393</v>
      </c>
      <c r="F125" s="6" t="s">
        <v>126</v>
      </c>
      <c r="G125" s="23" t="str">
        <f t="shared" si="10"/>
        <v>56886.3658</v>
      </c>
      <c r="H125" s="33">
        <f t="shared" si="11"/>
        <v>7368.5</v>
      </c>
      <c r="I125" s="62" t="s">
        <v>1085</v>
      </c>
      <c r="J125" s="63" t="s">
        <v>1086</v>
      </c>
      <c r="K125" s="62" t="s">
        <v>1087</v>
      </c>
      <c r="L125" s="62" t="s">
        <v>1088</v>
      </c>
      <c r="M125" s="63" t="s">
        <v>983</v>
      </c>
      <c r="N125" s="63">
        <v>0</v>
      </c>
      <c r="O125" s="64" t="s">
        <v>1089</v>
      </c>
      <c r="P125" s="65" t="s">
        <v>1090</v>
      </c>
    </row>
    <row r="126" spans="1:16" ht="12.75" customHeight="1" thickBot="1">
      <c r="A126" s="33" t="str">
        <f t="shared" si="6"/>
        <v> VB 5.12.8 </v>
      </c>
      <c r="B126" s="6" t="str">
        <f t="shared" si="7"/>
        <v>II</v>
      </c>
      <c r="C126" s="33">
        <f t="shared" si="8"/>
        <v>26265.411</v>
      </c>
      <c r="D126" s="23" t="str">
        <f t="shared" si="9"/>
        <v>vis</v>
      </c>
      <c r="E126" s="61">
        <f>VLOOKUP(C126,Active!C$21:E$961,3,FALSE)</f>
        <v>-6235.4643258891201</v>
      </c>
      <c r="F126" s="6" t="s">
        <v>126</v>
      </c>
      <c r="G126" s="23" t="str">
        <f t="shared" si="10"/>
        <v>26265.411</v>
      </c>
      <c r="H126" s="33">
        <f t="shared" si="11"/>
        <v>-6235.5</v>
      </c>
      <c r="I126" s="62" t="s">
        <v>130</v>
      </c>
      <c r="J126" s="63" t="s">
        <v>131</v>
      </c>
      <c r="K126" s="62">
        <v>-6235.5</v>
      </c>
      <c r="L126" s="62" t="s">
        <v>132</v>
      </c>
      <c r="M126" s="63" t="s">
        <v>133</v>
      </c>
      <c r="N126" s="63"/>
      <c r="O126" s="64" t="s">
        <v>134</v>
      </c>
      <c r="P126" s="64" t="s">
        <v>135</v>
      </c>
    </row>
    <row r="127" spans="1:16" ht="12.75" customHeight="1" thickBot="1">
      <c r="A127" s="33" t="str">
        <f t="shared" si="6"/>
        <v> VB 5.12.8 </v>
      </c>
      <c r="B127" s="6" t="str">
        <f t="shared" si="7"/>
        <v>II</v>
      </c>
      <c r="C127" s="33">
        <f t="shared" si="8"/>
        <v>26562.513999999999</v>
      </c>
      <c r="D127" s="23" t="str">
        <f t="shared" si="9"/>
        <v>vis</v>
      </c>
      <c r="E127" s="61">
        <f>VLOOKUP(C127,Active!C$21:E$961,3,FALSE)</f>
        <v>-6103.4699379263893</v>
      </c>
      <c r="F127" s="6" t="s">
        <v>126</v>
      </c>
      <c r="G127" s="23" t="str">
        <f t="shared" si="10"/>
        <v>26562.514</v>
      </c>
      <c r="H127" s="33">
        <f t="shared" si="11"/>
        <v>-6103.5</v>
      </c>
      <c r="I127" s="62" t="s">
        <v>136</v>
      </c>
      <c r="J127" s="63" t="s">
        <v>137</v>
      </c>
      <c r="K127" s="62">
        <v>-6103.5</v>
      </c>
      <c r="L127" s="62" t="s">
        <v>128</v>
      </c>
      <c r="M127" s="63" t="s">
        <v>133</v>
      </c>
      <c r="N127" s="63"/>
      <c r="O127" s="64" t="s">
        <v>134</v>
      </c>
      <c r="P127" s="64" t="s">
        <v>135</v>
      </c>
    </row>
    <row r="128" spans="1:16" ht="12.75" customHeight="1" thickBot="1">
      <c r="A128" s="33" t="str">
        <f t="shared" si="6"/>
        <v> VB 5.12.8 </v>
      </c>
      <c r="B128" s="6" t="str">
        <f t="shared" si="7"/>
        <v>II</v>
      </c>
      <c r="C128" s="33">
        <f t="shared" si="8"/>
        <v>26632.31</v>
      </c>
      <c r="D128" s="23" t="str">
        <f t="shared" si="9"/>
        <v>vis</v>
      </c>
      <c r="E128" s="61">
        <f>VLOOKUP(C128,Active!C$21:E$961,3,FALSE)</f>
        <v>-6072.4615660747186</v>
      </c>
      <c r="F128" s="6" t="s">
        <v>126</v>
      </c>
      <c r="G128" s="23" t="str">
        <f t="shared" si="10"/>
        <v>26632.310</v>
      </c>
      <c r="H128" s="33">
        <f t="shared" si="11"/>
        <v>-6072.5</v>
      </c>
      <c r="I128" s="62" t="s">
        <v>138</v>
      </c>
      <c r="J128" s="63" t="s">
        <v>139</v>
      </c>
      <c r="K128" s="62">
        <v>-6072.5</v>
      </c>
      <c r="L128" s="62" t="s">
        <v>140</v>
      </c>
      <c r="M128" s="63" t="s">
        <v>133</v>
      </c>
      <c r="N128" s="63"/>
      <c r="O128" s="64" t="s">
        <v>134</v>
      </c>
      <c r="P128" s="64" t="s">
        <v>135</v>
      </c>
    </row>
    <row r="129" spans="1:16" ht="12.75" customHeight="1" thickBot="1">
      <c r="A129" s="33" t="str">
        <f t="shared" si="6"/>
        <v> VB 5.12.8 </v>
      </c>
      <c r="B129" s="6" t="str">
        <f t="shared" si="7"/>
        <v>II</v>
      </c>
      <c r="C129" s="33">
        <f t="shared" si="8"/>
        <v>26677.293000000001</v>
      </c>
      <c r="D129" s="23" t="str">
        <f t="shared" si="9"/>
        <v>vis</v>
      </c>
      <c r="E129" s="61">
        <f>VLOOKUP(C129,Active!C$21:E$961,3,FALSE)</f>
        <v>-6052.4769023260269</v>
      </c>
      <c r="F129" s="6" t="s">
        <v>126</v>
      </c>
      <c r="G129" s="23" t="str">
        <f t="shared" si="10"/>
        <v>26677.293</v>
      </c>
      <c r="H129" s="33">
        <f t="shared" si="11"/>
        <v>-6052.5</v>
      </c>
      <c r="I129" s="62" t="s">
        <v>141</v>
      </c>
      <c r="J129" s="63" t="s">
        <v>142</v>
      </c>
      <c r="K129" s="62">
        <v>-6052.5</v>
      </c>
      <c r="L129" s="62" t="s">
        <v>143</v>
      </c>
      <c r="M129" s="63" t="s">
        <v>133</v>
      </c>
      <c r="N129" s="63"/>
      <c r="O129" s="64" t="s">
        <v>134</v>
      </c>
      <c r="P129" s="64" t="s">
        <v>135</v>
      </c>
    </row>
    <row r="130" spans="1:16" ht="12.75" customHeight="1" thickBot="1">
      <c r="A130" s="33" t="str">
        <f t="shared" si="6"/>
        <v> VB 5.12.8 </v>
      </c>
      <c r="B130" s="6" t="str">
        <f t="shared" si="7"/>
        <v>I</v>
      </c>
      <c r="C130" s="33">
        <f t="shared" si="8"/>
        <v>26840.538</v>
      </c>
      <c r="D130" s="23" t="str">
        <f t="shared" si="9"/>
        <v>vis</v>
      </c>
      <c r="E130" s="61">
        <f>VLOOKUP(C130,Active!C$21:E$961,3,FALSE)</f>
        <v>-5979.9518054304181</v>
      </c>
      <c r="F130" s="6" t="s">
        <v>126</v>
      </c>
      <c r="G130" s="23" t="str">
        <f t="shared" si="10"/>
        <v>26840.538</v>
      </c>
      <c r="H130" s="33">
        <f t="shared" si="11"/>
        <v>-5980</v>
      </c>
      <c r="I130" s="62" t="s">
        <v>144</v>
      </c>
      <c r="J130" s="63" t="s">
        <v>145</v>
      </c>
      <c r="K130" s="62">
        <v>-5980</v>
      </c>
      <c r="L130" s="62" t="s">
        <v>146</v>
      </c>
      <c r="M130" s="63" t="s">
        <v>133</v>
      </c>
      <c r="N130" s="63"/>
      <c r="O130" s="64" t="s">
        <v>134</v>
      </c>
      <c r="P130" s="64" t="s">
        <v>135</v>
      </c>
    </row>
    <row r="131" spans="1:16" ht="12.75" customHeight="1" thickBot="1">
      <c r="A131" s="33" t="str">
        <f t="shared" si="6"/>
        <v> VB 5.12.8 </v>
      </c>
      <c r="B131" s="6" t="str">
        <f t="shared" si="7"/>
        <v>I</v>
      </c>
      <c r="C131" s="33">
        <f t="shared" si="8"/>
        <v>26894.539000000001</v>
      </c>
      <c r="D131" s="23" t="str">
        <f t="shared" si="9"/>
        <v>vis</v>
      </c>
      <c r="E131" s="61">
        <f>VLOOKUP(C131,Active!C$21:E$961,3,FALSE)</f>
        <v>-5955.9607015224283</v>
      </c>
      <c r="F131" s="6" t="s">
        <v>126</v>
      </c>
      <c r="G131" s="23" t="str">
        <f t="shared" si="10"/>
        <v>26894.539</v>
      </c>
      <c r="H131" s="33">
        <f t="shared" si="11"/>
        <v>-5956</v>
      </c>
      <c r="I131" s="62" t="s">
        <v>147</v>
      </c>
      <c r="J131" s="63" t="s">
        <v>148</v>
      </c>
      <c r="K131" s="62">
        <v>-5956</v>
      </c>
      <c r="L131" s="62" t="s">
        <v>149</v>
      </c>
      <c r="M131" s="63" t="s">
        <v>133</v>
      </c>
      <c r="N131" s="63"/>
      <c r="O131" s="64" t="s">
        <v>134</v>
      </c>
      <c r="P131" s="64" t="s">
        <v>135</v>
      </c>
    </row>
    <row r="132" spans="1:16" ht="12.75" customHeight="1" thickBot="1">
      <c r="A132" s="33" t="str">
        <f t="shared" si="6"/>
        <v> VB 5.12.8 </v>
      </c>
      <c r="B132" s="6" t="str">
        <f t="shared" si="7"/>
        <v>I</v>
      </c>
      <c r="C132" s="33">
        <f t="shared" si="8"/>
        <v>26928.363000000001</v>
      </c>
      <c r="D132" s="23" t="str">
        <f t="shared" si="9"/>
        <v>vis</v>
      </c>
      <c r="E132" s="61">
        <f>VLOOKUP(C132,Active!C$21:E$961,3,FALSE)</f>
        <v>-5940.9336631604747</v>
      </c>
      <c r="F132" s="6" t="s">
        <v>126</v>
      </c>
      <c r="G132" s="23" t="str">
        <f t="shared" si="10"/>
        <v>26928.363</v>
      </c>
      <c r="H132" s="33">
        <f t="shared" si="11"/>
        <v>-5941</v>
      </c>
      <c r="I132" s="62" t="s">
        <v>150</v>
      </c>
      <c r="J132" s="63" t="s">
        <v>151</v>
      </c>
      <c r="K132" s="62">
        <v>-5941</v>
      </c>
      <c r="L132" s="62" t="s">
        <v>152</v>
      </c>
      <c r="M132" s="63" t="s">
        <v>133</v>
      </c>
      <c r="N132" s="63"/>
      <c r="O132" s="64" t="s">
        <v>134</v>
      </c>
      <c r="P132" s="64" t="s">
        <v>135</v>
      </c>
    </row>
    <row r="133" spans="1:16" ht="12.75" customHeight="1" thickBot="1">
      <c r="A133" s="33" t="str">
        <f t="shared" si="6"/>
        <v> VB 5.12.8 </v>
      </c>
      <c r="B133" s="6" t="str">
        <f t="shared" si="7"/>
        <v>II</v>
      </c>
      <c r="C133" s="33">
        <f t="shared" si="8"/>
        <v>26956.407999999999</v>
      </c>
      <c r="D133" s="23" t="str">
        <f t="shared" si="9"/>
        <v>vis</v>
      </c>
      <c r="E133" s="61">
        <f>VLOOKUP(C133,Active!C$21:E$961,3,FALSE)</f>
        <v>-5928.4740696511044</v>
      </c>
      <c r="F133" s="6" t="s">
        <v>126</v>
      </c>
      <c r="G133" s="23" t="str">
        <f t="shared" si="10"/>
        <v>26956.408</v>
      </c>
      <c r="H133" s="33">
        <f t="shared" si="11"/>
        <v>-5928.5</v>
      </c>
      <c r="I133" s="62" t="s">
        <v>153</v>
      </c>
      <c r="J133" s="63" t="s">
        <v>154</v>
      </c>
      <c r="K133" s="62">
        <v>-5928.5</v>
      </c>
      <c r="L133" s="62" t="s">
        <v>155</v>
      </c>
      <c r="M133" s="63" t="s">
        <v>133</v>
      </c>
      <c r="N133" s="63"/>
      <c r="O133" s="64" t="s">
        <v>134</v>
      </c>
      <c r="P133" s="64" t="s">
        <v>135</v>
      </c>
    </row>
    <row r="134" spans="1:16" ht="12.75" customHeight="1" thickBot="1">
      <c r="A134" s="33" t="str">
        <f t="shared" si="6"/>
        <v> VB 5.12.8 </v>
      </c>
      <c r="B134" s="6" t="str">
        <f t="shared" si="7"/>
        <v>I</v>
      </c>
      <c r="C134" s="33">
        <f t="shared" si="8"/>
        <v>26957.421999999999</v>
      </c>
      <c r="D134" s="23" t="str">
        <f t="shared" si="9"/>
        <v>vis</v>
      </c>
      <c r="E134" s="61">
        <f>VLOOKUP(C134,Active!C$21:E$961,3,FALSE)</f>
        <v>-5928.023578375708</v>
      </c>
      <c r="F134" s="6" t="s">
        <v>126</v>
      </c>
      <c r="G134" s="23" t="str">
        <f t="shared" si="10"/>
        <v>26957.422</v>
      </c>
      <c r="H134" s="33">
        <f t="shared" si="11"/>
        <v>-5928</v>
      </c>
      <c r="I134" s="62" t="s">
        <v>156</v>
      </c>
      <c r="J134" s="63" t="s">
        <v>157</v>
      </c>
      <c r="K134" s="62">
        <v>-5928</v>
      </c>
      <c r="L134" s="62" t="s">
        <v>158</v>
      </c>
      <c r="M134" s="63" t="s">
        <v>133</v>
      </c>
      <c r="N134" s="63"/>
      <c r="O134" s="64" t="s">
        <v>134</v>
      </c>
      <c r="P134" s="64" t="s">
        <v>135</v>
      </c>
    </row>
    <row r="135" spans="1:16" ht="12.75" customHeight="1" thickBot="1">
      <c r="A135" s="33" t="str">
        <f t="shared" si="6"/>
        <v> VB 5.12.8 </v>
      </c>
      <c r="B135" s="6" t="str">
        <f t="shared" si="7"/>
        <v>I</v>
      </c>
      <c r="C135" s="33">
        <f t="shared" si="8"/>
        <v>27000.241999999998</v>
      </c>
      <c r="D135" s="23" t="str">
        <f t="shared" si="9"/>
        <v>vis</v>
      </c>
      <c r="E135" s="61">
        <f>VLOOKUP(C135,Active!C$21:E$961,3,FALSE)</f>
        <v>-5908.9998738269014</v>
      </c>
      <c r="F135" s="6" t="s">
        <v>126</v>
      </c>
      <c r="G135" s="23" t="str">
        <f t="shared" si="10"/>
        <v>27000.242</v>
      </c>
      <c r="H135" s="33">
        <f t="shared" si="11"/>
        <v>-5909</v>
      </c>
      <c r="I135" s="62" t="s">
        <v>159</v>
      </c>
      <c r="J135" s="63" t="s">
        <v>160</v>
      </c>
      <c r="K135" s="62">
        <v>-5909</v>
      </c>
      <c r="L135" s="62" t="s">
        <v>161</v>
      </c>
      <c r="M135" s="63" t="s">
        <v>133</v>
      </c>
      <c r="N135" s="63"/>
      <c r="O135" s="64" t="s">
        <v>134</v>
      </c>
      <c r="P135" s="64" t="s">
        <v>135</v>
      </c>
    </row>
    <row r="136" spans="1:16" ht="12.75" customHeight="1" thickBot="1">
      <c r="A136" s="33" t="str">
        <f t="shared" si="6"/>
        <v> VB 5.12.8 </v>
      </c>
      <c r="B136" s="6" t="str">
        <f t="shared" si="7"/>
        <v>II</v>
      </c>
      <c r="C136" s="33">
        <f t="shared" si="8"/>
        <v>27332.341</v>
      </c>
      <c r="D136" s="23" t="str">
        <f t="shared" si="9"/>
        <v>vis</v>
      </c>
      <c r="E136" s="61">
        <f>VLOOKUP(C136,Active!C$21:E$961,3,FALSE)</f>
        <v>-5761.4577613338088</v>
      </c>
      <c r="F136" s="6" t="s">
        <v>126</v>
      </c>
      <c r="G136" s="23" t="str">
        <f t="shared" si="10"/>
        <v>27332.341</v>
      </c>
      <c r="H136" s="33">
        <f t="shared" si="11"/>
        <v>-5761.5</v>
      </c>
      <c r="I136" s="62" t="s">
        <v>162</v>
      </c>
      <c r="J136" s="63" t="s">
        <v>163</v>
      </c>
      <c r="K136" s="62">
        <v>-5761.5</v>
      </c>
      <c r="L136" s="62" t="s">
        <v>164</v>
      </c>
      <c r="M136" s="63" t="s">
        <v>133</v>
      </c>
      <c r="N136" s="63"/>
      <c r="O136" s="64" t="s">
        <v>134</v>
      </c>
      <c r="P136" s="64" t="s">
        <v>135</v>
      </c>
    </row>
    <row r="137" spans="1:16" ht="12.75" customHeight="1" thickBot="1">
      <c r="A137" s="33" t="str">
        <f t="shared" si="6"/>
        <v> VB 5.12.8 </v>
      </c>
      <c r="B137" s="6" t="str">
        <f t="shared" si="7"/>
        <v>II</v>
      </c>
      <c r="C137" s="33">
        <f t="shared" si="8"/>
        <v>27359.330999999998</v>
      </c>
      <c r="D137" s="23" t="str">
        <f t="shared" si="9"/>
        <v>vis</v>
      </c>
      <c r="E137" s="61">
        <f>VLOOKUP(C137,Active!C$21:E$961,3,FALSE)</f>
        <v>-5749.4668742303002</v>
      </c>
      <c r="F137" s="6" t="s">
        <v>126</v>
      </c>
      <c r="G137" s="23" t="str">
        <f t="shared" si="10"/>
        <v>27359.331</v>
      </c>
      <c r="H137" s="33">
        <f t="shared" si="11"/>
        <v>-5749.5</v>
      </c>
      <c r="I137" s="62" t="s">
        <v>165</v>
      </c>
      <c r="J137" s="63" t="s">
        <v>166</v>
      </c>
      <c r="K137" s="62">
        <v>-5749.5</v>
      </c>
      <c r="L137" s="62" t="s">
        <v>167</v>
      </c>
      <c r="M137" s="63" t="s">
        <v>133</v>
      </c>
      <c r="N137" s="63"/>
      <c r="O137" s="64" t="s">
        <v>134</v>
      </c>
      <c r="P137" s="64" t="s">
        <v>135</v>
      </c>
    </row>
    <row r="138" spans="1:16" ht="12.75" customHeight="1" thickBot="1">
      <c r="A138" s="33" t="str">
        <f t="shared" si="6"/>
        <v> VB 5.12.8 </v>
      </c>
      <c r="B138" s="6" t="str">
        <f t="shared" si="7"/>
        <v>I</v>
      </c>
      <c r="C138" s="33">
        <f t="shared" si="8"/>
        <v>27682.337</v>
      </c>
      <c r="D138" s="23" t="str">
        <f t="shared" si="9"/>
        <v>vis</v>
      </c>
      <c r="E138" s="61">
        <f>VLOOKUP(C138,Active!C$21:E$961,3,FALSE)</f>
        <v>-5605.9645222571116</v>
      </c>
      <c r="F138" s="6" t="s">
        <v>126</v>
      </c>
      <c r="G138" s="23" t="str">
        <f t="shared" si="10"/>
        <v>27682.337</v>
      </c>
      <c r="H138" s="33">
        <f t="shared" si="11"/>
        <v>-5606</v>
      </c>
      <c r="I138" s="62" t="s">
        <v>168</v>
      </c>
      <c r="J138" s="63" t="s">
        <v>169</v>
      </c>
      <c r="K138" s="62">
        <v>-5606</v>
      </c>
      <c r="L138" s="62" t="s">
        <v>170</v>
      </c>
      <c r="M138" s="63" t="s">
        <v>133</v>
      </c>
      <c r="N138" s="63"/>
      <c r="O138" s="64" t="s">
        <v>134</v>
      </c>
      <c r="P138" s="64" t="s">
        <v>135</v>
      </c>
    </row>
    <row r="139" spans="1:16" ht="12.75" customHeight="1" thickBot="1">
      <c r="A139" s="33" t="str">
        <f t="shared" ref="A139:A202" si="12">P139</f>
        <v> VB 5.12.8 </v>
      </c>
      <c r="B139" s="6" t="str">
        <f t="shared" ref="B139:B202" si="13">IF(H139=INT(H139),"I","II")</f>
        <v>I</v>
      </c>
      <c r="C139" s="33">
        <f t="shared" ref="C139:C202" si="14">1*G139</f>
        <v>28121.245999999999</v>
      </c>
      <c r="D139" s="23" t="str">
        <f t="shared" ref="D139:D202" si="15">VLOOKUP(F139,I$1:J$5,2,FALSE)</f>
        <v>vis</v>
      </c>
      <c r="E139" s="61">
        <f>VLOOKUP(C139,Active!C$21:E$961,3,FALSE)</f>
        <v>-5410.969773545944</v>
      </c>
      <c r="F139" s="6" t="s">
        <v>126</v>
      </c>
      <c r="G139" s="23" t="str">
        <f t="shared" ref="G139:G202" si="16">MID(I139,3,LEN(I139)-3)</f>
        <v>28121.246</v>
      </c>
      <c r="H139" s="33">
        <f t="shared" ref="H139:H202" si="17">1*K139</f>
        <v>-5411</v>
      </c>
      <c r="I139" s="62" t="s">
        <v>171</v>
      </c>
      <c r="J139" s="63" t="s">
        <v>172</v>
      </c>
      <c r="K139" s="62">
        <v>-5411</v>
      </c>
      <c r="L139" s="62" t="s">
        <v>173</v>
      </c>
      <c r="M139" s="63" t="s">
        <v>133</v>
      </c>
      <c r="N139" s="63"/>
      <c r="O139" s="64" t="s">
        <v>134</v>
      </c>
      <c r="P139" s="64" t="s">
        <v>135</v>
      </c>
    </row>
    <row r="140" spans="1:16" ht="12.75" customHeight="1" thickBot="1">
      <c r="A140" s="33" t="str">
        <f t="shared" si="12"/>
        <v> VB 5.12.8 </v>
      </c>
      <c r="B140" s="6" t="str">
        <f t="shared" si="13"/>
        <v>I</v>
      </c>
      <c r="C140" s="33">
        <f t="shared" si="14"/>
        <v>28373.441999999999</v>
      </c>
      <c r="D140" s="23" t="str">
        <f t="shared" si="15"/>
        <v>vis</v>
      </c>
      <c r="E140" s="61">
        <f>VLOOKUP(C140,Active!C$21:E$961,3,FALSE)</f>
        <v>-5298.9262846998236</v>
      </c>
      <c r="F140" s="6" t="s">
        <v>126</v>
      </c>
      <c r="G140" s="23" t="str">
        <f t="shared" si="16"/>
        <v>28373.442</v>
      </c>
      <c r="H140" s="33">
        <f t="shared" si="17"/>
        <v>-5299</v>
      </c>
      <c r="I140" s="62" t="s">
        <v>174</v>
      </c>
      <c r="J140" s="63" t="s">
        <v>175</v>
      </c>
      <c r="K140" s="62">
        <v>-5299</v>
      </c>
      <c r="L140" s="62" t="s">
        <v>176</v>
      </c>
      <c r="M140" s="63" t="s">
        <v>133</v>
      </c>
      <c r="N140" s="63"/>
      <c r="O140" s="64" t="s">
        <v>134</v>
      </c>
      <c r="P140" s="64" t="s">
        <v>135</v>
      </c>
    </row>
    <row r="141" spans="1:16" ht="12.75" customHeight="1" thickBot="1">
      <c r="A141" s="33" t="str">
        <f t="shared" si="12"/>
        <v> VB 5.12.8 </v>
      </c>
      <c r="B141" s="6" t="str">
        <f t="shared" si="13"/>
        <v>I</v>
      </c>
      <c r="C141" s="33">
        <f t="shared" si="14"/>
        <v>28391.454000000002</v>
      </c>
      <c r="D141" s="23" t="str">
        <f t="shared" si="15"/>
        <v>vis</v>
      </c>
      <c r="E141" s="61">
        <f>VLOOKUP(C141,Active!C$21:E$961,3,FALSE)</f>
        <v>-5290.9240668966204</v>
      </c>
      <c r="F141" s="6" t="s">
        <v>126</v>
      </c>
      <c r="G141" s="23" t="str">
        <f t="shared" si="16"/>
        <v>28391.454</v>
      </c>
      <c r="H141" s="33">
        <f t="shared" si="17"/>
        <v>-5291</v>
      </c>
      <c r="I141" s="62" t="s">
        <v>177</v>
      </c>
      <c r="J141" s="63" t="s">
        <v>178</v>
      </c>
      <c r="K141" s="62">
        <v>-5291</v>
      </c>
      <c r="L141" s="62" t="s">
        <v>179</v>
      </c>
      <c r="M141" s="63" t="s">
        <v>133</v>
      </c>
      <c r="N141" s="63"/>
      <c r="O141" s="64" t="s">
        <v>134</v>
      </c>
      <c r="P141" s="64" t="s">
        <v>135</v>
      </c>
    </row>
    <row r="142" spans="1:16" ht="12.75" customHeight="1" thickBot="1">
      <c r="A142" s="33" t="str">
        <f t="shared" si="12"/>
        <v> VB 5.12.8 </v>
      </c>
      <c r="B142" s="6" t="str">
        <f t="shared" si="13"/>
        <v>II</v>
      </c>
      <c r="C142" s="33">
        <f t="shared" si="14"/>
        <v>28635.603999999999</v>
      </c>
      <c r="D142" s="23" t="str">
        <f t="shared" si="15"/>
        <v>vis</v>
      </c>
      <c r="E142" s="61">
        <f>VLOOKUP(C142,Active!C$21:E$961,3,FALSE)</f>
        <v>-5182.4551863363413</v>
      </c>
      <c r="F142" s="6" t="s">
        <v>126</v>
      </c>
      <c r="G142" s="23" t="str">
        <f t="shared" si="16"/>
        <v>28635.604</v>
      </c>
      <c r="H142" s="33">
        <f t="shared" si="17"/>
        <v>-5182.5</v>
      </c>
      <c r="I142" s="62" t="s">
        <v>180</v>
      </c>
      <c r="J142" s="63" t="s">
        <v>181</v>
      </c>
      <c r="K142" s="62">
        <v>-5182.5</v>
      </c>
      <c r="L142" s="62" t="s">
        <v>182</v>
      </c>
      <c r="M142" s="63" t="s">
        <v>133</v>
      </c>
      <c r="N142" s="63"/>
      <c r="O142" s="64" t="s">
        <v>134</v>
      </c>
      <c r="P142" s="64" t="s">
        <v>135</v>
      </c>
    </row>
    <row r="143" spans="1:16" ht="12.75" customHeight="1" thickBot="1">
      <c r="A143" s="33" t="str">
        <f t="shared" si="12"/>
        <v> PZ 12.299 </v>
      </c>
      <c r="B143" s="6" t="str">
        <f t="shared" si="13"/>
        <v>II</v>
      </c>
      <c r="C143" s="33">
        <f t="shared" si="14"/>
        <v>28759.43</v>
      </c>
      <c r="D143" s="23" t="str">
        <f t="shared" si="15"/>
        <v>vis</v>
      </c>
      <c r="E143" s="61">
        <f>VLOOKUP(C143,Active!C$21:E$961,3,FALSE)</f>
        <v>-5127.4428267039139</v>
      </c>
      <c r="F143" s="6" t="s">
        <v>126</v>
      </c>
      <c r="G143" s="23" t="str">
        <f t="shared" si="16"/>
        <v>28759.43</v>
      </c>
      <c r="H143" s="33">
        <f t="shared" si="17"/>
        <v>-5127.5</v>
      </c>
      <c r="I143" s="62" t="s">
        <v>183</v>
      </c>
      <c r="J143" s="63" t="s">
        <v>184</v>
      </c>
      <c r="K143" s="62">
        <v>-5127.5</v>
      </c>
      <c r="L143" s="62" t="s">
        <v>185</v>
      </c>
      <c r="M143" s="63" t="s">
        <v>133</v>
      </c>
      <c r="N143" s="63"/>
      <c r="O143" s="64" t="s">
        <v>186</v>
      </c>
      <c r="P143" s="64" t="s">
        <v>187</v>
      </c>
    </row>
    <row r="144" spans="1:16" ht="12.75" customHeight="1" thickBot="1">
      <c r="A144" s="33" t="str">
        <f t="shared" si="12"/>
        <v> VB 5.12.8 </v>
      </c>
      <c r="B144" s="6" t="str">
        <f t="shared" si="13"/>
        <v>II</v>
      </c>
      <c r="C144" s="33">
        <f t="shared" si="14"/>
        <v>28984.612000000001</v>
      </c>
      <c r="D144" s="23" t="str">
        <f t="shared" si="15"/>
        <v>vis</v>
      </c>
      <c r="E144" s="61">
        <f>VLOOKUP(C144,Active!C$21:E$961,3,FALSE)</f>
        <v>-5027.4008874766969</v>
      </c>
      <c r="F144" s="6" t="s">
        <v>126</v>
      </c>
      <c r="G144" s="23" t="str">
        <f t="shared" si="16"/>
        <v>28984.612</v>
      </c>
      <c r="H144" s="33">
        <f t="shared" si="17"/>
        <v>-5027.5</v>
      </c>
      <c r="I144" s="62" t="s">
        <v>188</v>
      </c>
      <c r="J144" s="63" t="s">
        <v>189</v>
      </c>
      <c r="K144" s="62">
        <v>-5027.5</v>
      </c>
      <c r="L144" s="62" t="s">
        <v>190</v>
      </c>
      <c r="M144" s="63" t="s">
        <v>133</v>
      </c>
      <c r="N144" s="63"/>
      <c r="O144" s="64" t="s">
        <v>134</v>
      </c>
      <c r="P144" s="64" t="s">
        <v>135</v>
      </c>
    </row>
    <row r="145" spans="1:16" ht="12.75" customHeight="1" thickBot="1">
      <c r="A145" s="33" t="str">
        <f t="shared" si="12"/>
        <v> VB 5.12.8 </v>
      </c>
      <c r="B145" s="6" t="str">
        <f t="shared" si="13"/>
        <v>II</v>
      </c>
      <c r="C145" s="33">
        <f t="shared" si="14"/>
        <v>29162.366999999998</v>
      </c>
      <c r="D145" s="23" t="str">
        <f t="shared" si="15"/>
        <v>vis</v>
      </c>
      <c r="E145" s="61">
        <f>VLOOKUP(C145,Active!C$21:E$961,3,FALSE)</f>
        <v>-4948.4294114824625</v>
      </c>
      <c r="F145" s="6" t="s">
        <v>126</v>
      </c>
      <c r="G145" s="23" t="str">
        <f t="shared" si="16"/>
        <v>29162.367</v>
      </c>
      <c r="H145" s="33">
        <f t="shared" si="17"/>
        <v>-4948.5</v>
      </c>
      <c r="I145" s="62" t="s">
        <v>191</v>
      </c>
      <c r="J145" s="63" t="s">
        <v>192</v>
      </c>
      <c r="K145" s="62">
        <v>-4948.5</v>
      </c>
      <c r="L145" s="62" t="s">
        <v>193</v>
      </c>
      <c r="M145" s="63" t="s">
        <v>133</v>
      </c>
      <c r="N145" s="63"/>
      <c r="O145" s="64" t="s">
        <v>134</v>
      </c>
      <c r="P145" s="64" t="s">
        <v>135</v>
      </c>
    </row>
    <row r="146" spans="1:16" ht="12.75" customHeight="1" thickBot="1">
      <c r="A146" s="33" t="str">
        <f t="shared" si="12"/>
        <v> VB 5.12.8 </v>
      </c>
      <c r="B146" s="6" t="str">
        <f t="shared" si="13"/>
        <v>II</v>
      </c>
      <c r="C146" s="33">
        <f t="shared" si="14"/>
        <v>29250.236000000001</v>
      </c>
      <c r="D146" s="23" t="str">
        <f t="shared" si="15"/>
        <v>vis</v>
      </c>
      <c r="E146" s="61">
        <f>VLOOKUP(C146,Active!C$21:E$961,3,FALSE)</f>
        <v>-4909.3917212676297</v>
      </c>
      <c r="F146" s="6" t="s">
        <v>126</v>
      </c>
      <c r="G146" s="23" t="str">
        <f t="shared" si="16"/>
        <v>29250.236</v>
      </c>
      <c r="H146" s="33">
        <f t="shared" si="17"/>
        <v>-4909.5</v>
      </c>
      <c r="I146" s="62" t="s">
        <v>194</v>
      </c>
      <c r="J146" s="63" t="s">
        <v>195</v>
      </c>
      <c r="K146" s="62">
        <v>-4909.5</v>
      </c>
      <c r="L146" s="62" t="s">
        <v>196</v>
      </c>
      <c r="M146" s="63" t="s">
        <v>133</v>
      </c>
      <c r="N146" s="63"/>
      <c r="O146" s="64" t="s">
        <v>134</v>
      </c>
      <c r="P146" s="64" t="s">
        <v>135</v>
      </c>
    </row>
    <row r="147" spans="1:16" ht="12.75" customHeight="1" thickBot="1">
      <c r="A147" s="33" t="str">
        <f t="shared" si="12"/>
        <v> VB 5.12.8 </v>
      </c>
      <c r="B147" s="6" t="str">
        <f t="shared" si="13"/>
        <v>I</v>
      </c>
      <c r="C147" s="33">
        <f t="shared" si="14"/>
        <v>29575.371999999999</v>
      </c>
      <c r="D147" s="23" t="str">
        <f t="shared" si="15"/>
        <v>vis</v>
      </c>
      <c r="E147" s="61">
        <f>VLOOKUP(C147,Active!C$21:E$961,3,FALSE)</f>
        <v>-4764.9430710532251</v>
      </c>
      <c r="F147" s="6" t="s">
        <v>126</v>
      </c>
      <c r="G147" s="23" t="str">
        <f t="shared" si="16"/>
        <v>29575.372</v>
      </c>
      <c r="H147" s="33">
        <f t="shared" si="17"/>
        <v>-4765</v>
      </c>
      <c r="I147" s="62" t="s">
        <v>197</v>
      </c>
      <c r="J147" s="63" t="s">
        <v>198</v>
      </c>
      <c r="K147" s="62">
        <v>-4765</v>
      </c>
      <c r="L147" s="62" t="s">
        <v>199</v>
      </c>
      <c r="M147" s="63" t="s">
        <v>133</v>
      </c>
      <c r="N147" s="63"/>
      <c r="O147" s="64" t="s">
        <v>134</v>
      </c>
      <c r="P147" s="64" t="s">
        <v>135</v>
      </c>
    </row>
    <row r="148" spans="1:16" ht="12.75" customHeight="1" thickBot="1">
      <c r="A148" s="33" t="str">
        <f t="shared" si="12"/>
        <v> IODE 4.3.111 </v>
      </c>
      <c r="B148" s="6" t="str">
        <f t="shared" si="13"/>
        <v>I</v>
      </c>
      <c r="C148" s="33">
        <f t="shared" si="14"/>
        <v>30651.25</v>
      </c>
      <c r="D148" s="23" t="str">
        <f t="shared" si="15"/>
        <v>vis</v>
      </c>
      <c r="E148" s="61">
        <f>VLOOKUP(C148,Active!C$21:E$961,3,FALSE)</f>
        <v>-4286.9611653418488</v>
      </c>
      <c r="F148" s="6" t="s">
        <v>126</v>
      </c>
      <c r="G148" s="23" t="str">
        <f t="shared" si="16"/>
        <v>30651.25</v>
      </c>
      <c r="H148" s="33">
        <f t="shared" si="17"/>
        <v>-4287</v>
      </c>
      <c r="I148" s="62" t="s">
        <v>200</v>
      </c>
      <c r="J148" s="63" t="s">
        <v>201</v>
      </c>
      <c r="K148" s="62">
        <v>-4287</v>
      </c>
      <c r="L148" s="62" t="s">
        <v>202</v>
      </c>
      <c r="M148" s="63" t="s">
        <v>133</v>
      </c>
      <c r="N148" s="63"/>
      <c r="O148" s="64" t="s">
        <v>203</v>
      </c>
      <c r="P148" s="64" t="s">
        <v>204</v>
      </c>
    </row>
    <row r="149" spans="1:16" ht="12.75" customHeight="1" thickBot="1">
      <c r="A149" s="33" t="str">
        <f t="shared" si="12"/>
        <v> BTAD 69.33 </v>
      </c>
      <c r="B149" s="6" t="str">
        <f t="shared" si="13"/>
        <v>II</v>
      </c>
      <c r="C149" s="33">
        <f t="shared" si="14"/>
        <v>30654.732</v>
      </c>
      <c r="D149" s="23" t="str">
        <f t="shared" si="15"/>
        <v>vis</v>
      </c>
      <c r="E149" s="61">
        <f>VLOOKUP(C149,Active!C$21:E$961,3,FALSE)</f>
        <v>-4285.4142120667684</v>
      </c>
      <c r="F149" s="6" t="s">
        <v>126</v>
      </c>
      <c r="G149" s="23" t="str">
        <f t="shared" si="16"/>
        <v>30654.732</v>
      </c>
      <c r="H149" s="33">
        <f t="shared" si="17"/>
        <v>-4285.5</v>
      </c>
      <c r="I149" s="62" t="s">
        <v>205</v>
      </c>
      <c r="J149" s="63" t="s">
        <v>206</v>
      </c>
      <c r="K149" s="62">
        <v>-4285.5</v>
      </c>
      <c r="L149" s="62" t="s">
        <v>207</v>
      </c>
      <c r="M149" s="63" t="s">
        <v>208</v>
      </c>
      <c r="N149" s="63"/>
      <c r="O149" s="64" t="s">
        <v>186</v>
      </c>
      <c r="P149" s="64" t="s">
        <v>209</v>
      </c>
    </row>
    <row r="150" spans="1:16" ht="12.75" customHeight="1" thickBot="1">
      <c r="A150" s="33" t="str">
        <f t="shared" si="12"/>
        <v> BTAD 69.33 </v>
      </c>
      <c r="B150" s="6" t="str">
        <f t="shared" si="13"/>
        <v>I</v>
      </c>
      <c r="C150" s="33">
        <f t="shared" si="14"/>
        <v>30655.744999999999</v>
      </c>
      <c r="D150" s="23" t="str">
        <f t="shared" si="15"/>
        <v>vis</v>
      </c>
      <c r="E150" s="61">
        <f>VLOOKUP(C150,Active!C$21:E$961,3,FALSE)</f>
        <v>-4284.9641650628464</v>
      </c>
      <c r="F150" s="6" t="s">
        <v>126</v>
      </c>
      <c r="G150" s="23" t="str">
        <f t="shared" si="16"/>
        <v>30655.745</v>
      </c>
      <c r="H150" s="33">
        <f t="shared" si="17"/>
        <v>-4285</v>
      </c>
      <c r="I150" s="62" t="s">
        <v>210</v>
      </c>
      <c r="J150" s="63" t="s">
        <v>211</v>
      </c>
      <c r="K150" s="62">
        <v>-4285</v>
      </c>
      <c r="L150" s="62" t="s">
        <v>212</v>
      </c>
      <c r="M150" s="63" t="s">
        <v>208</v>
      </c>
      <c r="N150" s="63"/>
      <c r="O150" s="64" t="s">
        <v>186</v>
      </c>
      <c r="P150" s="64" t="s">
        <v>209</v>
      </c>
    </row>
    <row r="151" spans="1:16" ht="12.75" customHeight="1" thickBot="1">
      <c r="A151" s="33" t="str">
        <f t="shared" si="12"/>
        <v> PZ 12.299 </v>
      </c>
      <c r="B151" s="6" t="str">
        <f t="shared" si="13"/>
        <v>II</v>
      </c>
      <c r="C151" s="33">
        <f t="shared" si="14"/>
        <v>30668.177</v>
      </c>
      <c r="D151" s="23" t="str">
        <f t="shared" si="15"/>
        <v>vis</v>
      </c>
      <c r="E151" s="61">
        <f>VLOOKUP(C151,Active!C$21:E$961,3,FALSE)</f>
        <v>-4279.4409820887504</v>
      </c>
      <c r="F151" s="6" t="s">
        <v>126</v>
      </c>
      <c r="G151" s="23" t="str">
        <f t="shared" si="16"/>
        <v>30668.177</v>
      </c>
      <c r="H151" s="33">
        <f t="shared" si="17"/>
        <v>-4279.5</v>
      </c>
      <c r="I151" s="62" t="s">
        <v>213</v>
      </c>
      <c r="J151" s="63" t="s">
        <v>214</v>
      </c>
      <c r="K151" s="62">
        <v>-4279.5</v>
      </c>
      <c r="L151" s="62" t="s">
        <v>215</v>
      </c>
      <c r="M151" s="63" t="s">
        <v>133</v>
      </c>
      <c r="N151" s="63"/>
      <c r="O151" s="64" t="s">
        <v>186</v>
      </c>
      <c r="P151" s="64" t="s">
        <v>187</v>
      </c>
    </row>
    <row r="152" spans="1:16" ht="12.75" customHeight="1" thickBot="1">
      <c r="A152" s="33" t="str">
        <f t="shared" si="12"/>
        <v> IODE 4.3.111 </v>
      </c>
      <c r="B152" s="6" t="str">
        <f t="shared" si="13"/>
        <v>I</v>
      </c>
      <c r="C152" s="33">
        <f t="shared" si="14"/>
        <v>30885.27</v>
      </c>
      <c r="D152" s="23" t="str">
        <f t="shared" si="15"/>
        <v>vis</v>
      </c>
      <c r="E152" s="61">
        <f>VLOOKUP(C152,Active!C$21:E$961,3,FALSE)</f>
        <v>-4182.9927548207888</v>
      </c>
      <c r="F152" s="6" t="s">
        <v>126</v>
      </c>
      <c r="G152" s="23" t="str">
        <f t="shared" si="16"/>
        <v>30885.27</v>
      </c>
      <c r="H152" s="33">
        <f t="shared" si="17"/>
        <v>-4183</v>
      </c>
      <c r="I152" s="62" t="s">
        <v>216</v>
      </c>
      <c r="J152" s="63" t="s">
        <v>217</v>
      </c>
      <c r="K152" s="62">
        <v>-4183</v>
      </c>
      <c r="L152" s="62" t="s">
        <v>218</v>
      </c>
      <c r="M152" s="63" t="s">
        <v>133</v>
      </c>
      <c r="N152" s="63"/>
      <c r="O152" s="64" t="s">
        <v>203</v>
      </c>
      <c r="P152" s="64" t="s">
        <v>204</v>
      </c>
    </row>
    <row r="153" spans="1:16" ht="12.75" customHeight="1" thickBot="1">
      <c r="A153" s="33" t="str">
        <f t="shared" si="12"/>
        <v> IODE 4.3.111 </v>
      </c>
      <c r="B153" s="6" t="str">
        <f t="shared" si="13"/>
        <v>I</v>
      </c>
      <c r="C153" s="33">
        <f t="shared" si="14"/>
        <v>30894.31</v>
      </c>
      <c r="D153" s="23" t="str">
        <f t="shared" si="15"/>
        <v>vis</v>
      </c>
      <c r="E153" s="61">
        <f>VLOOKUP(C153,Active!C$21:E$961,3,FALSE)</f>
        <v>-4178.9765406890456</v>
      </c>
      <c r="F153" s="6" t="s">
        <v>126</v>
      </c>
      <c r="G153" s="23" t="str">
        <f t="shared" si="16"/>
        <v>30894.31</v>
      </c>
      <c r="H153" s="33">
        <f t="shared" si="17"/>
        <v>-4179</v>
      </c>
      <c r="I153" s="62" t="s">
        <v>219</v>
      </c>
      <c r="J153" s="63" t="s">
        <v>220</v>
      </c>
      <c r="K153" s="62">
        <v>-4179</v>
      </c>
      <c r="L153" s="62" t="s">
        <v>221</v>
      </c>
      <c r="M153" s="63" t="s">
        <v>133</v>
      </c>
      <c r="N153" s="63"/>
      <c r="O153" s="64" t="s">
        <v>203</v>
      </c>
      <c r="P153" s="64" t="s">
        <v>204</v>
      </c>
    </row>
    <row r="154" spans="1:16" ht="12.75" customHeight="1" thickBot="1">
      <c r="A154" s="33" t="str">
        <f t="shared" si="12"/>
        <v> PZ 12.299 </v>
      </c>
      <c r="B154" s="6" t="str">
        <f t="shared" si="13"/>
        <v>I</v>
      </c>
      <c r="C154" s="33">
        <f t="shared" si="14"/>
        <v>30903.319</v>
      </c>
      <c r="D154" s="23" t="str">
        <f t="shared" si="15"/>
        <v>vis</v>
      </c>
      <c r="E154" s="61">
        <f>VLOOKUP(C154,Active!C$21:E$961,3,FALSE)</f>
        <v>-4174.9740989730217</v>
      </c>
      <c r="F154" s="6" t="s">
        <v>126</v>
      </c>
      <c r="G154" s="23" t="str">
        <f t="shared" si="16"/>
        <v>30903.319</v>
      </c>
      <c r="H154" s="33">
        <f t="shared" si="17"/>
        <v>-4175</v>
      </c>
      <c r="I154" s="62" t="s">
        <v>222</v>
      </c>
      <c r="J154" s="63" t="s">
        <v>223</v>
      </c>
      <c r="K154" s="62">
        <v>-4175</v>
      </c>
      <c r="L154" s="62" t="s">
        <v>224</v>
      </c>
      <c r="M154" s="63" t="s">
        <v>133</v>
      </c>
      <c r="N154" s="63"/>
      <c r="O154" s="64" t="s">
        <v>186</v>
      </c>
      <c r="P154" s="64" t="s">
        <v>187</v>
      </c>
    </row>
    <row r="155" spans="1:16" ht="12.75" customHeight="1" thickBot="1">
      <c r="A155" s="33" t="str">
        <f t="shared" si="12"/>
        <v> AA 18.22 </v>
      </c>
      <c r="B155" s="6" t="str">
        <f t="shared" si="13"/>
        <v>I</v>
      </c>
      <c r="C155" s="33">
        <f t="shared" si="14"/>
        <v>30903.322</v>
      </c>
      <c r="D155" s="23" t="str">
        <f t="shared" si="15"/>
        <v>vis</v>
      </c>
      <c r="E155" s="61">
        <f>VLOOKUP(C155,Active!C$21:E$961,3,FALSE)</f>
        <v>-4174.9727661585966</v>
      </c>
      <c r="F155" s="6" t="s">
        <v>126</v>
      </c>
      <c r="G155" s="23" t="str">
        <f t="shared" si="16"/>
        <v>30903.322</v>
      </c>
      <c r="H155" s="33">
        <f t="shared" si="17"/>
        <v>-4175</v>
      </c>
      <c r="I155" s="62" t="s">
        <v>225</v>
      </c>
      <c r="J155" s="63" t="s">
        <v>226</v>
      </c>
      <c r="K155" s="62">
        <v>-4175</v>
      </c>
      <c r="L155" s="62" t="s">
        <v>227</v>
      </c>
      <c r="M155" s="63" t="s">
        <v>129</v>
      </c>
      <c r="N155" s="63"/>
      <c r="O155" s="64" t="s">
        <v>186</v>
      </c>
      <c r="P155" s="64" t="s">
        <v>228</v>
      </c>
    </row>
    <row r="156" spans="1:16" ht="12.75" customHeight="1" thickBot="1">
      <c r="A156" s="33" t="str">
        <f t="shared" si="12"/>
        <v> BTAD 69.33 </v>
      </c>
      <c r="B156" s="6" t="str">
        <f t="shared" si="13"/>
        <v>I</v>
      </c>
      <c r="C156" s="33">
        <f t="shared" si="14"/>
        <v>30903.326000000001</v>
      </c>
      <c r="D156" s="23" t="str">
        <f t="shared" si="15"/>
        <v>vis</v>
      </c>
      <c r="E156" s="61">
        <f>VLOOKUP(C156,Active!C$21:E$961,3,FALSE)</f>
        <v>-4174.9709890726981</v>
      </c>
      <c r="F156" s="6" t="s">
        <v>126</v>
      </c>
      <c r="G156" s="23" t="str">
        <f t="shared" si="16"/>
        <v>30903.326</v>
      </c>
      <c r="H156" s="33">
        <f t="shared" si="17"/>
        <v>-4175</v>
      </c>
      <c r="I156" s="62" t="s">
        <v>229</v>
      </c>
      <c r="J156" s="63" t="s">
        <v>230</v>
      </c>
      <c r="K156" s="62">
        <v>-4175</v>
      </c>
      <c r="L156" s="62" t="s">
        <v>140</v>
      </c>
      <c r="M156" s="63" t="s">
        <v>208</v>
      </c>
      <c r="N156" s="63"/>
      <c r="O156" s="64" t="s">
        <v>186</v>
      </c>
      <c r="P156" s="64" t="s">
        <v>209</v>
      </c>
    </row>
    <row r="157" spans="1:16" ht="12.75" customHeight="1" thickBot="1">
      <c r="A157" s="33" t="str">
        <f t="shared" si="12"/>
        <v> PZ 12.299 </v>
      </c>
      <c r="B157" s="6" t="str">
        <f t="shared" si="13"/>
        <v>I</v>
      </c>
      <c r="C157" s="33">
        <f t="shared" si="14"/>
        <v>30903.341</v>
      </c>
      <c r="D157" s="23" t="str">
        <f t="shared" si="15"/>
        <v>vis</v>
      </c>
      <c r="E157" s="61">
        <f>VLOOKUP(C157,Active!C$21:E$961,3,FALSE)</f>
        <v>-4174.9643250005765</v>
      </c>
      <c r="F157" s="6" t="s">
        <v>126</v>
      </c>
      <c r="G157" s="23" t="str">
        <f t="shared" si="16"/>
        <v>30903.341</v>
      </c>
      <c r="H157" s="33">
        <f t="shared" si="17"/>
        <v>-4175</v>
      </c>
      <c r="I157" s="62" t="s">
        <v>231</v>
      </c>
      <c r="J157" s="63" t="s">
        <v>232</v>
      </c>
      <c r="K157" s="62">
        <v>-4175</v>
      </c>
      <c r="L157" s="62" t="s">
        <v>233</v>
      </c>
      <c r="M157" s="63" t="s">
        <v>133</v>
      </c>
      <c r="N157" s="63"/>
      <c r="O157" s="64" t="s">
        <v>186</v>
      </c>
      <c r="P157" s="64" t="s">
        <v>187</v>
      </c>
    </row>
    <row r="158" spans="1:16" ht="12.75" customHeight="1" thickBot="1">
      <c r="A158" s="33" t="str">
        <f t="shared" si="12"/>
        <v> IODE 4.3.111 </v>
      </c>
      <c r="B158" s="6" t="str">
        <f t="shared" si="13"/>
        <v>I</v>
      </c>
      <c r="C158" s="33">
        <f t="shared" si="14"/>
        <v>30903.39</v>
      </c>
      <c r="D158" s="23" t="str">
        <f t="shared" si="15"/>
        <v>vis</v>
      </c>
      <c r="E158" s="61">
        <f>VLOOKUP(C158,Active!C$21:E$961,3,FALSE)</f>
        <v>-4174.9425556983142</v>
      </c>
      <c r="F158" s="6" t="s">
        <v>126</v>
      </c>
      <c r="G158" s="23" t="str">
        <f t="shared" si="16"/>
        <v>30903.39</v>
      </c>
      <c r="H158" s="33">
        <f t="shared" si="17"/>
        <v>-4175</v>
      </c>
      <c r="I158" s="62" t="s">
        <v>234</v>
      </c>
      <c r="J158" s="63" t="s">
        <v>235</v>
      </c>
      <c r="K158" s="62">
        <v>-4175</v>
      </c>
      <c r="L158" s="62" t="s">
        <v>236</v>
      </c>
      <c r="M158" s="63" t="s">
        <v>133</v>
      </c>
      <c r="N158" s="63"/>
      <c r="O158" s="64" t="s">
        <v>203</v>
      </c>
      <c r="P158" s="64" t="s">
        <v>204</v>
      </c>
    </row>
    <row r="159" spans="1:16" ht="12.75" customHeight="1" thickBot="1">
      <c r="A159" s="33" t="str">
        <f t="shared" si="12"/>
        <v> AA 18.22 </v>
      </c>
      <c r="B159" s="6" t="str">
        <f t="shared" si="13"/>
        <v>II</v>
      </c>
      <c r="C159" s="33">
        <f t="shared" si="14"/>
        <v>30904.516</v>
      </c>
      <c r="D159" s="23" t="str">
        <f t="shared" si="15"/>
        <v>vis</v>
      </c>
      <c r="E159" s="61">
        <f>VLOOKUP(C159,Active!C$21:E$961,3,FALSE)</f>
        <v>-4174.4423060177451</v>
      </c>
      <c r="F159" s="6" t="s">
        <v>126</v>
      </c>
      <c r="G159" s="23" t="str">
        <f t="shared" si="16"/>
        <v>30904.516</v>
      </c>
      <c r="H159" s="33">
        <f t="shared" si="17"/>
        <v>-4174.5</v>
      </c>
      <c r="I159" s="62" t="s">
        <v>237</v>
      </c>
      <c r="J159" s="63" t="s">
        <v>238</v>
      </c>
      <c r="K159" s="62">
        <v>-4174.5</v>
      </c>
      <c r="L159" s="62" t="s">
        <v>239</v>
      </c>
      <c r="M159" s="63" t="s">
        <v>129</v>
      </c>
      <c r="N159" s="63"/>
      <c r="O159" s="64" t="s">
        <v>186</v>
      </c>
      <c r="P159" s="64" t="s">
        <v>228</v>
      </c>
    </row>
    <row r="160" spans="1:16" ht="12.75" customHeight="1" thickBot="1">
      <c r="A160" s="33" t="str">
        <f t="shared" si="12"/>
        <v> BTAD 69.33 </v>
      </c>
      <c r="B160" s="6" t="str">
        <f t="shared" si="13"/>
        <v>II</v>
      </c>
      <c r="C160" s="33">
        <f t="shared" si="14"/>
        <v>30904.58</v>
      </c>
      <c r="D160" s="23" t="str">
        <f t="shared" si="15"/>
        <v>vis</v>
      </c>
      <c r="E160" s="61">
        <f>VLOOKUP(C160,Active!C$21:E$961,3,FALSE)</f>
        <v>-4174.4138726433603</v>
      </c>
      <c r="F160" s="6" t="s">
        <v>126</v>
      </c>
      <c r="G160" s="23" t="str">
        <f t="shared" si="16"/>
        <v>30904.58</v>
      </c>
      <c r="H160" s="33">
        <f t="shared" si="17"/>
        <v>-4174.5</v>
      </c>
      <c r="I160" s="62" t="s">
        <v>240</v>
      </c>
      <c r="J160" s="63" t="s">
        <v>241</v>
      </c>
      <c r="K160" s="62">
        <v>-4174.5</v>
      </c>
      <c r="L160" s="62" t="s">
        <v>242</v>
      </c>
      <c r="M160" s="63" t="s">
        <v>208</v>
      </c>
      <c r="N160" s="63"/>
      <c r="O160" s="64" t="s">
        <v>186</v>
      </c>
      <c r="P160" s="64" t="s">
        <v>209</v>
      </c>
    </row>
    <row r="161" spans="1:16" ht="12.75" customHeight="1" thickBot="1">
      <c r="A161" s="33" t="str">
        <f t="shared" si="12"/>
        <v> IODE 4.3.111 </v>
      </c>
      <c r="B161" s="6" t="str">
        <f t="shared" si="13"/>
        <v>II</v>
      </c>
      <c r="C161" s="33">
        <f t="shared" si="14"/>
        <v>30920.33</v>
      </c>
      <c r="D161" s="23" t="str">
        <f t="shared" si="15"/>
        <v>vis</v>
      </c>
      <c r="E161" s="61">
        <f>VLOOKUP(C161,Active!C$21:E$961,3,FALSE)</f>
        <v>-4167.416596916044</v>
      </c>
      <c r="F161" s="6" t="s">
        <v>126</v>
      </c>
      <c r="G161" s="23" t="str">
        <f t="shared" si="16"/>
        <v>30920.33</v>
      </c>
      <c r="H161" s="33">
        <f t="shared" si="17"/>
        <v>-4167.5</v>
      </c>
      <c r="I161" s="62" t="s">
        <v>243</v>
      </c>
      <c r="J161" s="63" t="s">
        <v>244</v>
      </c>
      <c r="K161" s="62">
        <v>-4167.5</v>
      </c>
      <c r="L161" s="62" t="s">
        <v>245</v>
      </c>
      <c r="M161" s="63" t="s">
        <v>133</v>
      </c>
      <c r="N161" s="63"/>
      <c r="O161" s="64" t="s">
        <v>203</v>
      </c>
      <c r="P161" s="64" t="s">
        <v>204</v>
      </c>
    </row>
    <row r="162" spans="1:16" ht="12.75" customHeight="1" thickBot="1">
      <c r="A162" s="33" t="str">
        <f t="shared" si="12"/>
        <v> IODE 4.3.111 </v>
      </c>
      <c r="B162" s="6" t="str">
        <f t="shared" si="13"/>
        <v>II</v>
      </c>
      <c r="C162" s="33">
        <f t="shared" si="14"/>
        <v>30938.37</v>
      </c>
      <c r="D162" s="23" t="str">
        <f t="shared" si="15"/>
        <v>vis</v>
      </c>
      <c r="E162" s="61">
        <f>VLOOKUP(C162,Active!C$21:E$961,3,FALSE)</f>
        <v>-4159.4019395115502</v>
      </c>
      <c r="F162" s="6" t="s">
        <v>126</v>
      </c>
      <c r="G162" s="23" t="str">
        <f t="shared" si="16"/>
        <v>30938.37</v>
      </c>
      <c r="H162" s="33">
        <f t="shared" si="17"/>
        <v>-4159.5</v>
      </c>
      <c r="I162" s="62" t="s">
        <v>246</v>
      </c>
      <c r="J162" s="63" t="s">
        <v>247</v>
      </c>
      <c r="K162" s="62">
        <v>-4159.5</v>
      </c>
      <c r="L162" s="62" t="s">
        <v>248</v>
      </c>
      <c r="M162" s="63" t="s">
        <v>133</v>
      </c>
      <c r="N162" s="63"/>
      <c r="O162" s="64" t="s">
        <v>203</v>
      </c>
      <c r="P162" s="64" t="s">
        <v>204</v>
      </c>
    </row>
    <row r="163" spans="1:16" ht="12.75" customHeight="1" thickBot="1">
      <c r="A163" s="33" t="str">
        <f t="shared" si="12"/>
        <v> IODE 4.3.111 </v>
      </c>
      <c r="B163" s="6" t="str">
        <f t="shared" si="13"/>
        <v>I</v>
      </c>
      <c r="C163" s="33">
        <f t="shared" si="14"/>
        <v>30946.12</v>
      </c>
      <c r="D163" s="23" t="str">
        <f t="shared" si="15"/>
        <v>vis</v>
      </c>
      <c r="E163" s="61">
        <f>VLOOKUP(C163,Active!C$21:E$961,3,FALSE)</f>
        <v>-4155.9588355822352</v>
      </c>
      <c r="F163" s="6" t="s">
        <v>126</v>
      </c>
      <c r="G163" s="23" t="str">
        <f t="shared" si="16"/>
        <v>30946.12</v>
      </c>
      <c r="H163" s="33">
        <f t="shared" si="17"/>
        <v>-4156</v>
      </c>
      <c r="I163" s="62" t="s">
        <v>249</v>
      </c>
      <c r="J163" s="63" t="s">
        <v>250</v>
      </c>
      <c r="K163" s="62">
        <v>-4156</v>
      </c>
      <c r="L163" s="62" t="s">
        <v>202</v>
      </c>
      <c r="M163" s="63" t="s">
        <v>133</v>
      </c>
      <c r="N163" s="63"/>
      <c r="O163" s="64" t="s">
        <v>203</v>
      </c>
      <c r="P163" s="64" t="s">
        <v>204</v>
      </c>
    </row>
    <row r="164" spans="1:16" ht="12.75" customHeight="1" thickBot="1">
      <c r="A164" s="33" t="str">
        <f t="shared" si="12"/>
        <v> BTAD 69.33 </v>
      </c>
      <c r="B164" s="6" t="str">
        <f t="shared" si="13"/>
        <v>I</v>
      </c>
      <c r="C164" s="33">
        <f t="shared" si="14"/>
        <v>30959.62</v>
      </c>
      <c r="D164" s="23" t="str">
        <f t="shared" si="15"/>
        <v>vis</v>
      </c>
      <c r="E164" s="61">
        <f>VLOOKUP(C164,Active!C$21:E$961,3,FALSE)</f>
        <v>-4149.9611706731066</v>
      </c>
      <c r="F164" s="6" t="s">
        <v>126</v>
      </c>
      <c r="G164" s="23" t="str">
        <f t="shared" si="16"/>
        <v>30959.62</v>
      </c>
      <c r="H164" s="33">
        <f t="shared" si="17"/>
        <v>-4150</v>
      </c>
      <c r="I164" s="62" t="s">
        <v>251</v>
      </c>
      <c r="J164" s="63" t="s">
        <v>252</v>
      </c>
      <c r="K164" s="62">
        <v>-4150</v>
      </c>
      <c r="L164" s="62" t="s">
        <v>202</v>
      </c>
      <c r="M164" s="63" t="s">
        <v>133</v>
      </c>
      <c r="N164" s="63"/>
      <c r="O164" s="64" t="s">
        <v>186</v>
      </c>
      <c r="P164" s="64" t="s">
        <v>209</v>
      </c>
    </row>
    <row r="165" spans="1:16" ht="12.75" customHeight="1" thickBot="1">
      <c r="A165" s="33" t="str">
        <f t="shared" si="12"/>
        <v> PZ 12.299 </v>
      </c>
      <c r="B165" s="6" t="str">
        <f t="shared" si="13"/>
        <v>I</v>
      </c>
      <c r="C165" s="33">
        <f t="shared" si="14"/>
        <v>30984.33</v>
      </c>
      <c r="D165" s="23" t="str">
        <f t="shared" si="15"/>
        <v>vis</v>
      </c>
      <c r="E165" s="61">
        <f>VLOOKUP(C165,Active!C$21:E$961,3,FALSE)</f>
        <v>-4138.983222532026</v>
      </c>
      <c r="F165" s="6" t="s">
        <v>126</v>
      </c>
      <c r="G165" s="23" t="str">
        <f t="shared" si="16"/>
        <v>30984.330</v>
      </c>
      <c r="H165" s="33">
        <f t="shared" si="17"/>
        <v>-4139</v>
      </c>
      <c r="I165" s="62" t="s">
        <v>253</v>
      </c>
      <c r="J165" s="63" t="s">
        <v>254</v>
      </c>
      <c r="K165" s="62">
        <v>-4139</v>
      </c>
      <c r="L165" s="62" t="s">
        <v>155</v>
      </c>
      <c r="M165" s="63" t="s">
        <v>133</v>
      </c>
      <c r="N165" s="63"/>
      <c r="O165" s="64" t="s">
        <v>186</v>
      </c>
      <c r="P165" s="64" t="s">
        <v>187</v>
      </c>
    </row>
    <row r="166" spans="1:16" ht="12.75" customHeight="1" thickBot="1">
      <c r="A166" s="33" t="str">
        <f t="shared" si="12"/>
        <v> PZ 12.299 </v>
      </c>
      <c r="B166" s="6" t="str">
        <f t="shared" si="13"/>
        <v>I</v>
      </c>
      <c r="C166" s="33">
        <f t="shared" si="14"/>
        <v>31054.136999999999</v>
      </c>
      <c r="D166" s="23" t="str">
        <f t="shared" si="15"/>
        <v>vis</v>
      </c>
      <c r="E166" s="61">
        <f>VLOOKUP(C166,Active!C$21:E$961,3,FALSE)</f>
        <v>-4107.969963694135</v>
      </c>
      <c r="F166" s="6" t="s">
        <v>126</v>
      </c>
      <c r="G166" s="23" t="str">
        <f t="shared" si="16"/>
        <v>31054.137</v>
      </c>
      <c r="H166" s="33">
        <f t="shared" si="17"/>
        <v>-4108</v>
      </c>
      <c r="I166" s="62" t="s">
        <v>255</v>
      </c>
      <c r="J166" s="63" t="s">
        <v>256</v>
      </c>
      <c r="K166" s="62">
        <v>-4108</v>
      </c>
      <c r="L166" s="62" t="s">
        <v>149</v>
      </c>
      <c r="M166" s="63" t="s">
        <v>133</v>
      </c>
      <c r="N166" s="63"/>
      <c r="O166" s="64" t="s">
        <v>186</v>
      </c>
      <c r="P166" s="64" t="s">
        <v>187</v>
      </c>
    </row>
    <row r="167" spans="1:16" ht="12.75" customHeight="1" thickBot="1">
      <c r="A167" s="33" t="str">
        <f t="shared" si="12"/>
        <v> PZ 12.299 </v>
      </c>
      <c r="B167" s="6" t="str">
        <f t="shared" si="13"/>
        <v>II</v>
      </c>
      <c r="C167" s="33">
        <f t="shared" si="14"/>
        <v>31620.325000000001</v>
      </c>
      <c r="D167" s="23" t="str">
        <f t="shared" si="15"/>
        <v>vis</v>
      </c>
      <c r="E167" s="61">
        <f>VLOOKUP(C167,Active!C$21:E$961,3,FALSE)</f>
        <v>-3856.4287859482251</v>
      </c>
      <c r="F167" s="6" t="s">
        <v>126</v>
      </c>
      <c r="G167" s="23" t="str">
        <f t="shared" si="16"/>
        <v>31620.325</v>
      </c>
      <c r="H167" s="33">
        <f t="shared" si="17"/>
        <v>-3856.5</v>
      </c>
      <c r="I167" s="62" t="s">
        <v>257</v>
      </c>
      <c r="J167" s="63" t="s">
        <v>258</v>
      </c>
      <c r="K167" s="62">
        <v>-3856.5</v>
      </c>
      <c r="L167" s="62" t="s">
        <v>259</v>
      </c>
      <c r="M167" s="63" t="s">
        <v>133</v>
      </c>
      <c r="N167" s="63"/>
      <c r="O167" s="64" t="s">
        <v>186</v>
      </c>
      <c r="P167" s="64" t="s">
        <v>187</v>
      </c>
    </row>
    <row r="168" spans="1:16" ht="12.75" customHeight="1" thickBot="1">
      <c r="A168" s="33" t="str">
        <f t="shared" si="12"/>
        <v> PZ 12.299 </v>
      </c>
      <c r="B168" s="6" t="str">
        <f t="shared" si="13"/>
        <v>II</v>
      </c>
      <c r="C168" s="33">
        <f t="shared" si="14"/>
        <v>31789.136999999999</v>
      </c>
      <c r="D168" s="23" t="str">
        <f t="shared" si="15"/>
        <v>vis</v>
      </c>
      <c r="E168" s="61">
        <f>VLOOKUP(C168,Active!C$21:E$961,3,FALSE)</f>
        <v>-3781.4304297526828</v>
      </c>
      <c r="F168" s="6" t="s">
        <v>126</v>
      </c>
      <c r="G168" s="23" t="str">
        <f t="shared" si="16"/>
        <v>31789.137</v>
      </c>
      <c r="H168" s="33">
        <f t="shared" si="17"/>
        <v>-3781.5</v>
      </c>
      <c r="I168" s="62" t="s">
        <v>260</v>
      </c>
      <c r="J168" s="63" t="s">
        <v>261</v>
      </c>
      <c r="K168" s="62">
        <v>-3781.5</v>
      </c>
      <c r="L168" s="62" t="s">
        <v>262</v>
      </c>
      <c r="M168" s="63" t="s">
        <v>133</v>
      </c>
      <c r="N168" s="63"/>
      <c r="O168" s="64" t="s">
        <v>186</v>
      </c>
      <c r="P168" s="64" t="s">
        <v>187</v>
      </c>
    </row>
    <row r="169" spans="1:16" ht="12.75" customHeight="1" thickBot="1">
      <c r="A169" s="33" t="str">
        <f t="shared" si="12"/>
        <v> PZ 12.299 </v>
      </c>
      <c r="B169" s="6" t="str">
        <f t="shared" si="13"/>
        <v>I</v>
      </c>
      <c r="C169" s="33">
        <f t="shared" si="14"/>
        <v>31918.449000000001</v>
      </c>
      <c r="D169" s="23" t="str">
        <f t="shared" si="15"/>
        <v>vis</v>
      </c>
      <c r="E169" s="61">
        <f>VLOOKUP(C169,Active!C$21:E$961,3,FALSE)</f>
        <v>-3723.9807968097743</v>
      </c>
      <c r="F169" s="6" t="s">
        <v>126</v>
      </c>
      <c r="G169" s="23" t="str">
        <f t="shared" si="16"/>
        <v>31918.449</v>
      </c>
      <c r="H169" s="33">
        <f t="shared" si="17"/>
        <v>-3724</v>
      </c>
      <c r="I169" s="62" t="s">
        <v>263</v>
      </c>
      <c r="J169" s="63" t="s">
        <v>264</v>
      </c>
      <c r="K169" s="62">
        <v>-3724</v>
      </c>
      <c r="L169" s="62" t="s">
        <v>265</v>
      </c>
      <c r="M169" s="63" t="s">
        <v>133</v>
      </c>
      <c r="N169" s="63"/>
      <c r="O169" s="64" t="s">
        <v>186</v>
      </c>
      <c r="P169" s="64" t="s">
        <v>187</v>
      </c>
    </row>
    <row r="170" spans="1:16" ht="12.75" customHeight="1" thickBot="1">
      <c r="A170" s="33" t="str">
        <f t="shared" si="12"/>
        <v> AA 18.22 </v>
      </c>
      <c r="B170" s="6" t="str">
        <f t="shared" si="13"/>
        <v>I</v>
      </c>
      <c r="C170" s="33">
        <f t="shared" si="14"/>
        <v>31963.47</v>
      </c>
      <c r="D170" s="23" t="str">
        <f t="shared" si="15"/>
        <v>vis</v>
      </c>
      <c r="E170" s="61">
        <f>VLOOKUP(C170,Active!C$21:E$961,3,FALSE)</f>
        <v>-3703.979250745042</v>
      </c>
      <c r="F170" s="6" t="s">
        <v>126</v>
      </c>
      <c r="G170" s="23" t="str">
        <f t="shared" si="16"/>
        <v>31963.470</v>
      </c>
      <c r="H170" s="33">
        <f t="shared" si="17"/>
        <v>-3704</v>
      </c>
      <c r="I170" s="62" t="s">
        <v>266</v>
      </c>
      <c r="J170" s="63" t="s">
        <v>267</v>
      </c>
      <c r="K170" s="62">
        <v>-3704</v>
      </c>
      <c r="L170" s="62" t="s">
        <v>268</v>
      </c>
      <c r="M170" s="63" t="s">
        <v>129</v>
      </c>
      <c r="N170" s="63"/>
      <c r="O170" s="64" t="s">
        <v>186</v>
      </c>
      <c r="P170" s="64" t="s">
        <v>228</v>
      </c>
    </row>
    <row r="171" spans="1:16" ht="12.75" customHeight="1" thickBot="1">
      <c r="A171" s="33" t="str">
        <f t="shared" si="12"/>
        <v> AA 18.22 </v>
      </c>
      <c r="B171" s="6" t="str">
        <f t="shared" si="13"/>
        <v>II</v>
      </c>
      <c r="C171" s="33">
        <f t="shared" si="14"/>
        <v>31964.705999999998</v>
      </c>
      <c r="D171" s="23" t="str">
        <f t="shared" si="15"/>
        <v>vis</v>
      </c>
      <c r="E171" s="61">
        <f>VLOOKUP(C171,Active!C$21:E$961,3,FALSE)</f>
        <v>-3703.4301312022521</v>
      </c>
      <c r="F171" s="6" t="s">
        <v>126</v>
      </c>
      <c r="G171" s="23" t="str">
        <f t="shared" si="16"/>
        <v>31964.706</v>
      </c>
      <c r="H171" s="33">
        <f t="shared" si="17"/>
        <v>-3703.5</v>
      </c>
      <c r="I171" s="62" t="s">
        <v>269</v>
      </c>
      <c r="J171" s="63" t="s">
        <v>270</v>
      </c>
      <c r="K171" s="62">
        <v>-3703.5</v>
      </c>
      <c r="L171" s="62" t="s">
        <v>271</v>
      </c>
      <c r="M171" s="63" t="s">
        <v>129</v>
      </c>
      <c r="N171" s="63"/>
      <c r="O171" s="64" t="s">
        <v>186</v>
      </c>
      <c r="P171" s="64" t="s">
        <v>228</v>
      </c>
    </row>
    <row r="172" spans="1:16" ht="12.75" customHeight="1" thickBot="1">
      <c r="A172" s="33" t="str">
        <f t="shared" si="12"/>
        <v> PZ 12.299 </v>
      </c>
      <c r="B172" s="6" t="str">
        <f t="shared" si="13"/>
        <v>II</v>
      </c>
      <c r="C172" s="33">
        <f t="shared" si="14"/>
        <v>32023.233</v>
      </c>
      <c r="D172" s="23" t="str">
        <f t="shared" si="15"/>
        <v>vis</v>
      </c>
      <c r="E172" s="61">
        <f>VLOOKUP(C172,Active!C$21:E$961,3,FALSE)</f>
        <v>-3677.4282545995416</v>
      </c>
      <c r="F172" s="6" t="s">
        <v>126</v>
      </c>
      <c r="G172" s="23" t="str">
        <f t="shared" si="16"/>
        <v>32023.233</v>
      </c>
      <c r="H172" s="33">
        <f t="shared" si="17"/>
        <v>-3677.5</v>
      </c>
      <c r="I172" s="62" t="s">
        <v>272</v>
      </c>
      <c r="J172" s="63" t="s">
        <v>273</v>
      </c>
      <c r="K172" s="62">
        <v>-3677.5</v>
      </c>
      <c r="L172" s="62" t="s">
        <v>274</v>
      </c>
      <c r="M172" s="63" t="s">
        <v>133</v>
      </c>
      <c r="N172" s="63"/>
      <c r="O172" s="64" t="s">
        <v>186</v>
      </c>
      <c r="P172" s="64" t="s">
        <v>187</v>
      </c>
    </row>
    <row r="173" spans="1:16" ht="12.75" customHeight="1" thickBot="1">
      <c r="A173" s="33" t="str">
        <f t="shared" si="12"/>
        <v> PZ 12.299 </v>
      </c>
      <c r="B173" s="6" t="str">
        <f t="shared" si="13"/>
        <v>I</v>
      </c>
      <c r="C173" s="33">
        <f t="shared" si="14"/>
        <v>32463.16</v>
      </c>
      <c r="D173" s="23" t="str">
        <f t="shared" si="15"/>
        <v>vis</v>
      </c>
      <c r="E173" s="61">
        <f>VLOOKUP(C173,Active!C$21:E$961,3,FALSE)</f>
        <v>-3481.9812375270776</v>
      </c>
      <c r="F173" s="6" t="s">
        <v>126</v>
      </c>
      <c r="G173" s="23" t="str">
        <f t="shared" si="16"/>
        <v>32463.160</v>
      </c>
      <c r="H173" s="33">
        <f t="shared" si="17"/>
        <v>-3482</v>
      </c>
      <c r="I173" s="62" t="s">
        <v>275</v>
      </c>
      <c r="J173" s="63" t="s">
        <v>276</v>
      </c>
      <c r="K173" s="62">
        <v>-3482</v>
      </c>
      <c r="L173" s="62" t="s">
        <v>277</v>
      </c>
      <c r="M173" s="63" t="s">
        <v>133</v>
      </c>
      <c r="N173" s="63"/>
      <c r="O173" s="64" t="s">
        <v>186</v>
      </c>
      <c r="P173" s="64" t="s">
        <v>187</v>
      </c>
    </row>
    <row r="174" spans="1:16" ht="12.75" customHeight="1" thickBot="1">
      <c r="A174" s="33" t="str">
        <f t="shared" si="12"/>
        <v> PZ 12.299 </v>
      </c>
      <c r="B174" s="6" t="str">
        <f t="shared" si="13"/>
        <v>I</v>
      </c>
      <c r="C174" s="33">
        <f t="shared" si="14"/>
        <v>32733.27</v>
      </c>
      <c r="D174" s="23" t="str">
        <f t="shared" si="15"/>
        <v>vis</v>
      </c>
      <c r="E174" s="61">
        <f>VLOOKUP(C174,Active!C$21:E$961,3,FALSE)</f>
        <v>-3361.9790694822805</v>
      </c>
      <c r="F174" s="6" t="s">
        <v>126</v>
      </c>
      <c r="G174" s="23" t="str">
        <f t="shared" si="16"/>
        <v>32733.270</v>
      </c>
      <c r="H174" s="33">
        <f t="shared" si="17"/>
        <v>-3362</v>
      </c>
      <c r="I174" s="62" t="s">
        <v>278</v>
      </c>
      <c r="J174" s="63" t="s">
        <v>279</v>
      </c>
      <c r="K174" s="62">
        <v>-3362</v>
      </c>
      <c r="L174" s="62" t="s">
        <v>167</v>
      </c>
      <c r="M174" s="63" t="s">
        <v>133</v>
      </c>
      <c r="N174" s="63"/>
      <c r="O174" s="64" t="s">
        <v>186</v>
      </c>
      <c r="P174" s="64" t="s">
        <v>187</v>
      </c>
    </row>
    <row r="175" spans="1:16" ht="12.75" customHeight="1" thickBot="1">
      <c r="A175" s="33" t="str">
        <f t="shared" si="12"/>
        <v> BTAD 69.33 </v>
      </c>
      <c r="B175" s="6" t="str">
        <f t="shared" si="13"/>
        <v>I</v>
      </c>
      <c r="C175" s="33">
        <f t="shared" si="14"/>
        <v>32762.535</v>
      </c>
      <c r="D175" s="23" t="str">
        <f t="shared" si="15"/>
        <v>vis</v>
      </c>
      <c r="E175" s="61">
        <f>VLOOKUP(C175,Active!C$21:E$961,3,FALSE)</f>
        <v>-3348.977464773714</v>
      </c>
      <c r="F175" s="6" t="s">
        <v>126</v>
      </c>
      <c r="G175" s="23" t="str">
        <f t="shared" si="16"/>
        <v>32762.535</v>
      </c>
      <c r="H175" s="33">
        <f t="shared" si="17"/>
        <v>-3349</v>
      </c>
      <c r="I175" s="62" t="s">
        <v>280</v>
      </c>
      <c r="J175" s="63" t="s">
        <v>281</v>
      </c>
      <c r="K175" s="62">
        <v>-3349</v>
      </c>
      <c r="L175" s="62" t="s">
        <v>282</v>
      </c>
      <c r="M175" s="63" t="s">
        <v>133</v>
      </c>
      <c r="N175" s="63"/>
      <c r="O175" s="64" t="s">
        <v>186</v>
      </c>
      <c r="P175" s="64" t="s">
        <v>209</v>
      </c>
    </row>
    <row r="176" spans="1:16" ht="12.75" customHeight="1" thickBot="1">
      <c r="A176" s="33" t="str">
        <f t="shared" si="12"/>
        <v> BTAD 69.33 </v>
      </c>
      <c r="B176" s="6" t="str">
        <f t="shared" si="13"/>
        <v>II</v>
      </c>
      <c r="C176" s="33">
        <f t="shared" si="14"/>
        <v>32763.727999999999</v>
      </c>
      <c r="D176" s="23" t="str">
        <f t="shared" si="15"/>
        <v>vis</v>
      </c>
      <c r="E176" s="61">
        <f>VLOOKUP(C176,Active!C$21:E$961,3,FALSE)</f>
        <v>-3348.4474489043373</v>
      </c>
      <c r="F176" s="6" t="s">
        <v>126</v>
      </c>
      <c r="G176" s="23" t="str">
        <f t="shared" si="16"/>
        <v>32763.728</v>
      </c>
      <c r="H176" s="33">
        <f t="shared" si="17"/>
        <v>-3348.5</v>
      </c>
      <c r="I176" s="62" t="s">
        <v>283</v>
      </c>
      <c r="J176" s="63" t="s">
        <v>284</v>
      </c>
      <c r="K176" s="62">
        <v>-3348.5</v>
      </c>
      <c r="L176" s="62" t="s">
        <v>285</v>
      </c>
      <c r="M176" s="63" t="s">
        <v>133</v>
      </c>
      <c r="N176" s="63"/>
      <c r="O176" s="64" t="s">
        <v>186</v>
      </c>
      <c r="P176" s="64" t="s">
        <v>209</v>
      </c>
    </row>
    <row r="177" spans="1:16" ht="12.75" customHeight="1" thickBot="1">
      <c r="A177" s="33" t="str">
        <f t="shared" si="12"/>
        <v> PZ 12.299 </v>
      </c>
      <c r="B177" s="6" t="str">
        <f t="shared" si="13"/>
        <v>II</v>
      </c>
      <c r="C177" s="33">
        <f t="shared" si="14"/>
        <v>32795.228000000003</v>
      </c>
      <c r="D177" s="23" t="str">
        <f t="shared" si="15"/>
        <v>vis</v>
      </c>
      <c r="E177" s="61">
        <f>VLOOKUP(C177,Active!C$21:E$961,3,FALSE)</f>
        <v>-3334.452897449702</v>
      </c>
      <c r="F177" s="6" t="s">
        <v>126</v>
      </c>
      <c r="G177" s="23" t="str">
        <f t="shared" si="16"/>
        <v>32795.228</v>
      </c>
      <c r="H177" s="33">
        <f t="shared" si="17"/>
        <v>-3334.5</v>
      </c>
      <c r="I177" s="62" t="s">
        <v>286</v>
      </c>
      <c r="J177" s="63" t="s">
        <v>287</v>
      </c>
      <c r="K177" s="62">
        <v>-3334.5</v>
      </c>
      <c r="L177" s="62" t="s">
        <v>288</v>
      </c>
      <c r="M177" s="63" t="s">
        <v>133</v>
      </c>
      <c r="N177" s="63"/>
      <c r="O177" s="64" t="s">
        <v>186</v>
      </c>
      <c r="P177" s="64" t="s">
        <v>187</v>
      </c>
    </row>
    <row r="178" spans="1:16" ht="12.75" customHeight="1" thickBot="1">
      <c r="A178" s="33" t="str">
        <f t="shared" si="12"/>
        <v> PZ 12.299 </v>
      </c>
      <c r="B178" s="6" t="str">
        <f t="shared" si="13"/>
        <v>I</v>
      </c>
      <c r="C178" s="33">
        <f t="shared" si="14"/>
        <v>32796.29</v>
      </c>
      <c r="D178" s="23" t="str">
        <f t="shared" si="15"/>
        <v>vis</v>
      </c>
      <c r="E178" s="61">
        <f>VLOOKUP(C178,Active!C$21:E$961,3,FALSE)</f>
        <v>-3333.9810811435182</v>
      </c>
      <c r="F178" s="6" t="s">
        <v>126</v>
      </c>
      <c r="G178" s="23" t="str">
        <f t="shared" si="16"/>
        <v>32796.290</v>
      </c>
      <c r="H178" s="33">
        <f t="shared" si="17"/>
        <v>-3334</v>
      </c>
      <c r="I178" s="62" t="s">
        <v>289</v>
      </c>
      <c r="J178" s="63" t="s">
        <v>290</v>
      </c>
      <c r="K178" s="62">
        <v>-3334</v>
      </c>
      <c r="L178" s="62" t="s">
        <v>268</v>
      </c>
      <c r="M178" s="63" t="s">
        <v>133</v>
      </c>
      <c r="N178" s="63"/>
      <c r="O178" s="64" t="s">
        <v>186</v>
      </c>
      <c r="P178" s="64" t="s">
        <v>187</v>
      </c>
    </row>
    <row r="179" spans="1:16" ht="12.75" customHeight="1" thickBot="1">
      <c r="A179" s="33" t="str">
        <f t="shared" si="12"/>
        <v> AA 18.22 </v>
      </c>
      <c r="B179" s="6" t="str">
        <f t="shared" si="13"/>
        <v>I</v>
      </c>
      <c r="C179" s="33">
        <f t="shared" si="14"/>
        <v>32818.817000000003</v>
      </c>
      <c r="D179" s="23" t="str">
        <f t="shared" si="15"/>
        <v>vis</v>
      </c>
      <c r="E179" s="61">
        <f>VLOOKUP(C179,Active!C$21:E$961,3,FALSE)</f>
        <v>-3323.9729776318177</v>
      </c>
      <c r="F179" s="6" t="s">
        <v>126</v>
      </c>
      <c r="G179" s="23" t="str">
        <f t="shared" si="16"/>
        <v>32818.817</v>
      </c>
      <c r="H179" s="33">
        <f t="shared" si="17"/>
        <v>-3324</v>
      </c>
      <c r="I179" s="62" t="s">
        <v>291</v>
      </c>
      <c r="J179" s="63" t="s">
        <v>292</v>
      </c>
      <c r="K179" s="62">
        <v>-3324</v>
      </c>
      <c r="L179" s="62" t="s">
        <v>293</v>
      </c>
      <c r="M179" s="63" t="s">
        <v>129</v>
      </c>
      <c r="N179" s="63"/>
      <c r="O179" s="64" t="s">
        <v>186</v>
      </c>
      <c r="P179" s="64" t="s">
        <v>228</v>
      </c>
    </row>
    <row r="180" spans="1:16" ht="12.75" customHeight="1" thickBot="1">
      <c r="A180" s="33" t="str">
        <f t="shared" si="12"/>
        <v> AA 18.22 </v>
      </c>
      <c r="B180" s="6" t="str">
        <f t="shared" si="13"/>
        <v>II</v>
      </c>
      <c r="C180" s="33">
        <f t="shared" si="14"/>
        <v>32819.962</v>
      </c>
      <c r="D180" s="23" t="str">
        <f t="shared" si="15"/>
        <v>vis</v>
      </c>
      <c r="E180" s="61">
        <f>VLOOKUP(C180,Active!C$21:E$961,3,FALSE)</f>
        <v>-3323.4642867932303</v>
      </c>
      <c r="F180" s="6" t="s">
        <v>126</v>
      </c>
      <c r="G180" s="23" t="str">
        <f t="shared" si="16"/>
        <v>32819.962</v>
      </c>
      <c r="H180" s="33">
        <f t="shared" si="17"/>
        <v>-3323.5</v>
      </c>
      <c r="I180" s="62" t="s">
        <v>294</v>
      </c>
      <c r="J180" s="63" t="s">
        <v>295</v>
      </c>
      <c r="K180" s="62">
        <v>-3323.5</v>
      </c>
      <c r="L180" s="62" t="s">
        <v>296</v>
      </c>
      <c r="M180" s="63" t="s">
        <v>129</v>
      </c>
      <c r="N180" s="63"/>
      <c r="O180" s="64" t="s">
        <v>186</v>
      </c>
      <c r="P180" s="64" t="s">
        <v>228</v>
      </c>
    </row>
    <row r="181" spans="1:16" ht="12.75" customHeight="1" thickBot="1">
      <c r="A181" s="33" t="str">
        <f t="shared" si="12"/>
        <v> PZ 12.299 </v>
      </c>
      <c r="B181" s="6" t="str">
        <f t="shared" si="13"/>
        <v>II</v>
      </c>
      <c r="C181" s="33">
        <f t="shared" si="14"/>
        <v>32831.216999999997</v>
      </c>
      <c r="D181" s="23" t="str">
        <f t="shared" si="15"/>
        <v>vis</v>
      </c>
      <c r="E181" s="61">
        <f>VLOOKUP(C181,Active!C$21:E$961,3,FALSE)</f>
        <v>-3318.4640113449168</v>
      </c>
      <c r="F181" s="6" t="s">
        <v>126</v>
      </c>
      <c r="G181" s="23" t="str">
        <f t="shared" si="16"/>
        <v>32831.217</v>
      </c>
      <c r="H181" s="33">
        <f t="shared" si="17"/>
        <v>-3318.5</v>
      </c>
      <c r="I181" s="62" t="s">
        <v>297</v>
      </c>
      <c r="J181" s="63" t="s">
        <v>298</v>
      </c>
      <c r="K181" s="62">
        <v>-3318.5</v>
      </c>
      <c r="L181" s="62" t="s">
        <v>299</v>
      </c>
      <c r="M181" s="63" t="s">
        <v>133</v>
      </c>
      <c r="N181" s="63"/>
      <c r="O181" s="64" t="s">
        <v>186</v>
      </c>
      <c r="P181" s="64" t="s">
        <v>187</v>
      </c>
    </row>
    <row r="182" spans="1:16" ht="12.75" customHeight="1" thickBot="1">
      <c r="A182" s="33" t="str">
        <f t="shared" si="12"/>
        <v> PZ 12.299 </v>
      </c>
      <c r="B182" s="6" t="str">
        <f t="shared" si="13"/>
        <v>I</v>
      </c>
      <c r="C182" s="33">
        <f t="shared" si="14"/>
        <v>32857.112999999998</v>
      </c>
      <c r="D182" s="23" t="str">
        <f t="shared" si="15"/>
        <v>vis</v>
      </c>
      <c r="E182" s="61">
        <f>VLOOKUP(C182,Active!C$21:E$961,3,FALSE)</f>
        <v>-3306.9591572347836</v>
      </c>
      <c r="F182" s="6" t="s">
        <v>126</v>
      </c>
      <c r="G182" s="23" t="str">
        <f t="shared" si="16"/>
        <v>32857.113</v>
      </c>
      <c r="H182" s="33">
        <f t="shared" si="17"/>
        <v>-3307</v>
      </c>
      <c r="I182" s="62" t="s">
        <v>300</v>
      </c>
      <c r="J182" s="63" t="s">
        <v>301</v>
      </c>
      <c r="K182" s="62">
        <v>-3307</v>
      </c>
      <c r="L182" s="62" t="s">
        <v>302</v>
      </c>
      <c r="M182" s="63" t="s">
        <v>133</v>
      </c>
      <c r="N182" s="63"/>
      <c r="O182" s="64" t="s">
        <v>186</v>
      </c>
      <c r="P182" s="64" t="s">
        <v>187</v>
      </c>
    </row>
    <row r="183" spans="1:16" ht="12.75" customHeight="1" thickBot="1">
      <c r="A183" s="33" t="str">
        <f t="shared" si="12"/>
        <v> PZ 12.299 </v>
      </c>
      <c r="B183" s="6" t="str">
        <f t="shared" si="13"/>
        <v>II</v>
      </c>
      <c r="C183" s="33">
        <f t="shared" si="14"/>
        <v>32858.201000000001</v>
      </c>
      <c r="D183" s="23" t="str">
        <f t="shared" si="15"/>
        <v>vis</v>
      </c>
      <c r="E183" s="61">
        <f>VLOOKUP(C183,Active!C$21:E$961,3,FALSE)</f>
        <v>-3306.4757898702537</v>
      </c>
      <c r="F183" s="6" t="s">
        <v>126</v>
      </c>
      <c r="G183" s="23" t="str">
        <f t="shared" si="16"/>
        <v>32858.201</v>
      </c>
      <c r="H183" s="33">
        <f t="shared" si="17"/>
        <v>-3306.5</v>
      </c>
      <c r="I183" s="62" t="s">
        <v>303</v>
      </c>
      <c r="J183" s="63" t="s">
        <v>304</v>
      </c>
      <c r="K183" s="62">
        <v>-3306.5</v>
      </c>
      <c r="L183" s="62" t="s">
        <v>305</v>
      </c>
      <c r="M183" s="63" t="s">
        <v>133</v>
      </c>
      <c r="N183" s="63"/>
      <c r="O183" s="64" t="s">
        <v>186</v>
      </c>
      <c r="P183" s="64" t="s">
        <v>187</v>
      </c>
    </row>
    <row r="184" spans="1:16" ht="12.75" customHeight="1" thickBot="1">
      <c r="A184" s="33" t="str">
        <f t="shared" si="12"/>
        <v> PZ 12.299 </v>
      </c>
      <c r="B184" s="6" t="str">
        <f t="shared" si="13"/>
        <v>II</v>
      </c>
      <c r="C184" s="33">
        <f t="shared" si="14"/>
        <v>33101.32</v>
      </c>
      <c r="D184" s="23" t="str">
        <f t="shared" si="15"/>
        <v>vis</v>
      </c>
      <c r="E184" s="61">
        <f>VLOOKUP(C184,Active!C$21:E$961,3,FALSE)</f>
        <v>-3198.4649532004423</v>
      </c>
      <c r="F184" s="6" t="s">
        <v>126</v>
      </c>
      <c r="G184" s="23" t="str">
        <f t="shared" si="16"/>
        <v>33101.320</v>
      </c>
      <c r="H184" s="33">
        <f t="shared" si="17"/>
        <v>-3198.5</v>
      </c>
      <c r="I184" s="62" t="s">
        <v>306</v>
      </c>
      <c r="J184" s="63" t="s">
        <v>307</v>
      </c>
      <c r="K184" s="62">
        <v>-3198.5</v>
      </c>
      <c r="L184" s="62" t="s">
        <v>296</v>
      </c>
      <c r="M184" s="63" t="s">
        <v>133</v>
      </c>
      <c r="N184" s="63"/>
      <c r="O184" s="64" t="s">
        <v>186</v>
      </c>
      <c r="P184" s="64" t="s">
        <v>187</v>
      </c>
    </row>
    <row r="185" spans="1:16" ht="12.75" customHeight="1" thickBot="1">
      <c r="A185" s="33" t="str">
        <f t="shared" si="12"/>
        <v> BTAD 69.33 </v>
      </c>
      <c r="B185" s="6" t="str">
        <f t="shared" si="13"/>
        <v>I</v>
      </c>
      <c r="C185" s="33">
        <f t="shared" si="14"/>
        <v>33142.927000000003</v>
      </c>
      <c r="D185" s="23" t="str">
        <f t="shared" si="15"/>
        <v>vis</v>
      </c>
      <c r="E185" s="61">
        <f>VLOOKUP(C185,Active!C$21:E$961,3,FALSE)</f>
        <v>-3179.9801499505061</v>
      </c>
      <c r="F185" s="6" t="s">
        <v>126</v>
      </c>
      <c r="G185" s="23" t="str">
        <f t="shared" si="16"/>
        <v>33142.927</v>
      </c>
      <c r="H185" s="33">
        <f t="shared" si="17"/>
        <v>-3180</v>
      </c>
      <c r="I185" s="62" t="s">
        <v>308</v>
      </c>
      <c r="J185" s="63" t="s">
        <v>309</v>
      </c>
      <c r="K185" s="62">
        <v>-3180</v>
      </c>
      <c r="L185" s="62" t="s">
        <v>167</v>
      </c>
      <c r="M185" s="63" t="s">
        <v>133</v>
      </c>
      <c r="N185" s="63"/>
      <c r="O185" s="64" t="s">
        <v>186</v>
      </c>
      <c r="P185" s="64" t="s">
        <v>209</v>
      </c>
    </row>
    <row r="186" spans="1:16" ht="12.75" customHeight="1" thickBot="1">
      <c r="A186" s="33" t="str">
        <f t="shared" si="12"/>
        <v> BTAD 69.33 </v>
      </c>
      <c r="B186" s="6" t="str">
        <f t="shared" si="13"/>
        <v>II</v>
      </c>
      <c r="C186" s="33">
        <f t="shared" si="14"/>
        <v>33144.087</v>
      </c>
      <c r="D186" s="23" t="str">
        <f t="shared" si="15"/>
        <v>vis</v>
      </c>
      <c r="E186" s="61">
        <f>VLOOKUP(C186,Active!C$21:E$961,3,FALSE)</f>
        <v>-3179.4647950397971</v>
      </c>
      <c r="F186" s="6" t="s">
        <v>126</v>
      </c>
      <c r="G186" s="23" t="str">
        <f t="shared" si="16"/>
        <v>33144.087</v>
      </c>
      <c r="H186" s="33">
        <f t="shared" si="17"/>
        <v>-3179.5</v>
      </c>
      <c r="I186" s="62" t="s">
        <v>310</v>
      </c>
      <c r="J186" s="63" t="s">
        <v>311</v>
      </c>
      <c r="K186" s="62">
        <v>-3179.5</v>
      </c>
      <c r="L186" s="62" t="s">
        <v>299</v>
      </c>
      <c r="M186" s="63" t="s">
        <v>133</v>
      </c>
      <c r="N186" s="63"/>
      <c r="O186" s="64" t="s">
        <v>186</v>
      </c>
      <c r="P186" s="64" t="s">
        <v>209</v>
      </c>
    </row>
    <row r="187" spans="1:16" ht="12.75" customHeight="1" thickBot="1">
      <c r="A187" s="33" t="str">
        <f t="shared" si="12"/>
        <v> PZ 12.299 </v>
      </c>
      <c r="B187" s="6" t="str">
        <f t="shared" si="13"/>
        <v>I</v>
      </c>
      <c r="C187" s="33">
        <f t="shared" si="14"/>
        <v>33154.216999999997</v>
      </c>
      <c r="D187" s="23" t="str">
        <f t="shared" si="15"/>
        <v>vis</v>
      </c>
      <c r="E187" s="61">
        <f>VLOOKUP(C187,Active!C$21:E$961,3,FALSE)</f>
        <v>-3174.9643250005784</v>
      </c>
      <c r="F187" s="6" t="s">
        <v>126</v>
      </c>
      <c r="G187" s="23" t="str">
        <f t="shared" si="16"/>
        <v>33154.217</v>
      </c>
      <c r="H187" s="33">
        <f t="shared" si="17"/>
        <v>-3175</v>
      </c>
      <c r="I187" s="62" t="s">
        <v>312</v>
      </c>
      <c r="J187" s="63" t="s">
        <v>313</v>
      </c>
      <c r="K187" s="62">
        <v>-3175</v>
      </c>
      <c r="L187" s="62" t="s">
        <v>314</v>
      </c>
      <c r="M187" s="63" t="s">
        <v>133</v>
      </c>
      <c r="N187" s="63"/>
      <c r="O187" s="64" t="s">
        <v>186</v>
      </c>
      <c r="P187" s="64" t="s">
        <v>187</v>
      </c>
    </row>
    <row r="188" spans="1:16" ht="12.75" customHeight="1" thickBot="1">
      <c r="A188" s="33" t="str">
        <f t="shared" si="12"/>
        <v> AA 18.22 </v>
      </c>
      <c r="B188" s="6" t="str">
        <f t="shared" si="13"/>
        <v>I</v>
      </c>
      <c r="C188" s="33">
        <f t="shared" si="14"/>
        <v>33223.993000000002</v>
      </c>
      <c r="D188" s="23" t="str">
        <f t="shared" si="15"/>
        <v>vis</v>
      </c>
      <c r="E188" s="61">
        <f>VLOOKUP(C188,Active!C$21:E$961,3,FALSE)</f>
        <v>-3143.9648385784008</v>
      </c>
      <c r="F188" s="6" t="s">
        <v>126</v>
      </c>
      <c r="G188" s="23" t="str">
        <f t="shared" si="16"/>
        <v>33223.993</v>
      </c>
      <c r="H188" s="33">
        <f t="shared" si="17"/>
        <v>-3144</v>
      </c>
      <c r="I188" s="62" t="s">
        <v>315</v>
      </c>
      <c r="J188" s="63" t="s">
        <v>316</v>
      </c>
      <c r="K188" s="62">
        <v>-3144</v>
      </c>
      <c r="L188" s="62" t="s">
        <v>299</v>
      </c>
      <c r="M188" s="63" t="s">
        <v>129</v>
      </c>
      <c r="N188" s="63"/>
      <c r="O188" s="64" t="s">
        <v>186</v>
      </c>
      <c r="P188" s="64" t="s">
        <v>228</v>
      </c>
    </row>
    <row r="189" spans="1:16" ht="13.5" thickBot="1">
      <c r="A189" s="33" t="str">
        <f t="shared" si="12"/>
        <v> AA 18.22 </v>
      </c>
      <c r="B189" s="6" t="str">
        <f t="shared" si="13"/>
        <v>II</v>
      </c>
      <c r="C189" s="33">
        <f t="shared" si="14"/>
        <v>33225.101000000002</v>
      </c>
      <c r="D189" s="23" t="str">
        <f t="shared" si="15"/>
        <v>vis</v>
      </c>
      <c r="E189" s="61">
        <f>VLOOKUP(C189,Active!C$21:E$961,3,FALSE)</f>
        <v>-3143.4725857843773</v>
      </c>
      <c r="F189" s="6" t="s">
        <v>126</v>
      </c>
      <c r="G189" s="23" t="str">
        <f t="shared" si="16"/>
        <v>33225.101</v>
      </c>
      <c r="H189" s="33">
        <f t="shared" si="17"/>
        <v>-3143.5</v>
      </c>
      <c r="I189" s="62" t="s">
        <v>317</v>
      </c>
      <c r="J189" s="63" t="s">
        <v>318</v>
      </c>
      <c r="K189" s="62">
        <v>-3143.5</v>
      </c>
      <c r="L189" s="62" t="s">
        <v>319</v>
      </c>
      <c r="M189" s="63" t="s">
        <v>129</v>
      </c>
      <c r="N189" s="63"/>
      <c r="O189" s="64" t="s">
        <v>186</v>
      </c>
      <c r="P189" s="64" t="s">
        <v>228</v>
      </c>
    </row>
    <row r="190" spans="1:16" ht="13.5" thickBot="1">
      <c r="A190" s="33" t="str">
        <f t="shared" si="12"/>
        <v> PZ 12.299 </v>
      </c>
      <c r="B190" s="6" t="str">
        <f t="shared" si="13"/>
        <v>II</v>
      </c>
      <c r="C190" s="33">
        <f t="shared" si="14"/>
        <v>33416.408000000003</v>
      </c>
      <c r="D190" s="23" t="str">
        <f t="shared" si="15"/>
        <v>vis</v>
      </c>
      <c r="E190" s="61">
        <f>VLOOKUP(C190,Active!C$21:E$961,3,FALSE)</f>
        <v>-3058.480342764326</v>
      </c>
      <c r="F190" s="6" t="s">
        <v>126</v>
      </c>
      <c r="G190" s="23" t="str">
        <f t="shared" si="16"/>
        <v>33416.408</v>
      </c>
      <c r="H190" s="33">
        <f t="shared" si="17"/>
        <v>-3058.5</v>
      </c>
      <c r="I190" s="62" t="s">
        <v>320</v>
      </c>
      <c r="J190" s="63" t="s">
        <v>321</v>
      </c>
      <c r="K190" s="62">
        <v>-3058.5</v>
      </c>
      <c r="L190" s="62" t="s">
        <v>132</v>
      </c>
      <c r="M190" s="63" t="s">
        <v>133</v>
      </c>
      <c r="N190" s="63"/>
      <c r="O190" s="64" t="s">
        <v>186</v>
      </c>
      <c r="P190" s="64" t="s">
        <v>187</v>
      </c>
    </row>
    <row r="191" spans="1:16" ht="13.5" thickBot="1">
      <c r="A191" s="33" t="str">
        <f t="shared" si="12"/>
        <v> BTAD 69.33 </v>
      </c>
      <c r="B191" s="6" t="str">
        <f t="shared" si="13"/>
        <v>II</v>
      </c>
      <c r="C191" s="33">
        <f t="shared" si="14"/>
        <v>33447.949999999997</v>
      </c>
      <c r="D191" s="23" t="str">
        <f t="shared" si="15"/>
        <v>vis</v>
      </c>
      <c r="E191" s="61">
        <f>VLOOKUP(C191,Active!C$21:E$961,3,FALSE)</f>
        <v>-3044.4671319077556</v>
      </c>
      <c r="F191" s="6" t="s">
        <v>126</v>
      </c>
      <c r="G191" s="23" t="str">
        <f t="shared" si="16"/>
        <v>33447.95</v>
      </c>
      <c r="H191" s="33">
        <f t="shared" si="17"/>
        <v>-3044.5</v>
      </c>
      <c r="I191" s="62" t="s">
        <v>322</v>
      </c>
      <c r="J191" s="63" t="s">
        <v>323</v>
      </c>
      <c r="K191" s="62">
        <v>-3044.5</v>
      </c>
      <c r="L191" s="62" t="s">
        <v>202</v>
      </c>
      <c r="M191" s="63" t="s">
        <v>133</v>
      </c>
      <c r="N191" s="63"/>
      <c r="O191" s="64" t="s">
        <v>186</v>
      </c>
      <c r="P191" s="64" t="s">
        <v>209</v>
      </c>
    </row>
    <row r="192" spans="1:16" ht="13.5" thickBot="1">
      <c r="A192" s="33" t="str">
        <f t="shared" si="12"/>
        <v> PZ 12.299 </v>
      </c>
      <c r="B192" s="6" t="str">
        <f t="shared" si="13"/>
        <v>II</v>
      </c>
      <c r="C192" s="33">
        <f t="shared" si="14"/>
        <v>33864.339</v>
      </c>
      <c r="D192" s="23" t="str">
        <f t="shared" si="15"/>
        <v>vis</v>
      </c>
      <c r="E192" s="61">
        <f>VLOOKUP(C192,Active!C$21:E$961,3,FALSE)</f>
        <v>-2859.4773768079622</v>
      </c>
      <c r="F192" s="6" t="s">
        <v>126</v>
      </c>
      <c r="G192" s="23" t="str">
        <f t="shared" si="16"/>
        <v>33864.339</v>
      </c>
      <c r="H192" s="33">
        <f t="shared" si="17"/>
        <v>-2859.5</v>
      </c>
      <c r="I192" s="62" t="s">
        <v>324</v>
      </c>
      <c r="J192" s="63" t="s">
        <v>325</v>
      </c>
      <c r="K192" s="62">
        <v>-2859.5</v>
      </c>
      <c r="L192" s="62" t="s">
        <v>326</v>
      </c>
      <c r="M192" s="63" t="s">
        <v>133</v>
      </c>
      <c r="N192" s="63"/>
      <c r="O192" s="64" t="s">
        <v>186</v>
      </c>
      <c r="P192" s="64" t="s">
        <v>187</v>
      </c>
    </row>
    <row r="193" spans="1:16" ht="13.5" thickBot="1">
      <c r="A193" s="33" t="str">
        <f t="shared" si="12"/>
        <v> BTAD 69.33 </v>
      </c>
      <c r="B193" s="6" t="str">
        <f t="shared" si="13"/>
        <v>II</v>
      </c>
      <c r="C193" s="33">
        <f t="shared" si="14"/>
        <v>33875.58</v>
      </c>
      <c r="D193" s="23" t="str">
        <f t="shared" si="15"/>
        <v>pg</v>
      </c>
      <c r="E193" s="61">
        <f>VLOOKUP(C193,Active!C$21:E$961,3,FALSE)</f>
        <v>-2854.4833211602931</v>
      </c>
      <c r="F193" s="6" t="str">
        <f>LEFT(M193,1)</f>
        <v>P</v>
      </c>
      <c r="G193" s="23" t="str">
        <f t="shared" si="16"/>
        <v>33875.58</v>
      </c>
      <c r="H193" s="33">
        <f t="shared" si="17"/>
        <v>-2854.5</v>
      </c>
      <c r="I193" s="62" t="s">
        <v>327</v>
      </c>
      <c r="J193" s="63" t="s">
        <v>328</v>
      </c>
      <c r="K193" s="62">
        <v>-2854.5</v>
      </c>
      <c r="L193" s="62" t="s">
        <v>221</v>
      </c>
      <c r="M193" s="63" t="s">
        <v>133</v>
      </c>
      <c r="N193" s="63"/>
      <c r="O193" s="64" t="s">
        <v>186</v>
      </c>
      <c r="P193" s="64" t="s">
        <v>209</v>
      </c>
    </row>
    <row r="194" spans="1:16" ht="13.5" thickBot="1">
      <c r="A194" s="33" t="str">
        <f t="shared" si="12"/>
        <v> PZ 12.299 </v>
      </c>
      <c r="B194" s="6" t="str">
        <f t="shared" si="13"/>
        <v>II</v>
      </c>
      <c r="C194" s="33">
        <f t="shared" si="14"/>
        <v>33891.309000000001</v>
      </c>
      <c r="D194" s="23" t="str">
        <f t="shared" si="15"/>
        <v>pg</v>
      </c>
      <c r="E194" s="61">
        <f>VLOOKUP(C194,Active!C$21:E$961,3,FALSE)</f>
        <v>-2847.4953751339467</v>
      </c>
      <c r="F194" s="6" t="str">
        <f>LEFT(M194,1)</f>
        <v>P</v>
      </c>
      <c r="G194" s="23" t="str">
        <f t="shared" si="16"/>
        <v>33891.309</v>
      </c>
      <c r="H194" s="33">
        <f t="shared" si="17"/>
        <v>-2847.5</v>
      </c>
      <c r="I194" s="62" t="s">
        <v>329</v>
      </c>
      <c r="J194" s="63" t="s">
        <v>330</v>
      </c>
      <c r="K194" s="62">
        <v>-2847.5</v>
      </c>
      <c r="L194" s="62" t="s">
        <v>331</v>
      </c>
      <c r="M194" s="63" t="s">
        <v>133</v>
      </c>
      <c r="N194" s="63"/>
      <c r="O194" s="64" t="s">
        <v>186</v>
      </c>
      <c r="P194" s="64" t="s">
        <v>187</v>
      </c>
    </row>
    <row r="195" spans="1:16" ht="13.5" thickBot="1">
      <c r="A195" s="33" t="str">
        <f t="shared" si="12"/>
        <v> PZ 12.299 </v>
      </c>
      <c r="B195" s="6" t="str">
        <f t="shared" si="13"/>
        <v>II</v>
      </c>
      <c r="C195" s="33">
        <f t="shared" si="14"/>
        <v>34152.402000000002</v>
      </c>
      <c r="D195" s="23" t="str">
        <f t="shared" si="15"/>
        <v>pg</v>
      </c>
      <c r="E195" s="61">
        <f>VLOOKUP(C195,Active!C$21:E$961,3,FALSE)</f>
        <v>-2731.4992029769728</v>
      </c>
      <c r="F195" s="6" t="str">
        <f>LEFT(M195,1)</f>
        <v>P</v>
      </c>
      <c r="G195" s="23" t="str">
        <f t="shared" si="16"/>
        <v>34152.402</v>
      </c>
      <c r="H195" s="33">
        <f t="shared" si="17"/>
        <v>-2731.5</v>
      </c>
      <c r="I195" s="62" t="s">
        <v>332</v>
      </c>
      <c r="J195" s="63" t="s">
        <v>333</v>
      </c>
      <c r="K195" s="62">
        <v>-2731.5</v>
      </c>
      <c r="L195" s="62" t="s">
        <v>334</v>
      </c>
      <c r="M195" s="63" t="s">
        <v>133</v>
      </c>
      <c r="N195" s="63"/>
      <c r="O195" s="64" t="s">
        <v>186</v>
      </c>
      <c r="P195" s="64" t="s">
        <v>187</v>
      </c>
    </row>
    <row r="196" spans="1:16" ht="13.5" thickBot="1">
      <c r="A196" s="33" t="str">
        <f t="shared" si="12"/>
        <v> PZ 12.299 </v>
      </c>
      <c r="B196" s="6" t="str">
        <f t="shared" si="13"/>
        <v>I</v>
      </c>
      <c r="C196" s="33">
        <f t="shared" si="14"/>
        <v>34214.345999999998</v>
      </c>
      <c r="D196" s="23" t="str">
        <f t="shared" si="15"/>
        <v>pg</v>
      </c>
      <c r="E196" s="61">
        <f>VLOOKUP(C196,Active!C$21:E$961,3,FALSE)</f>
        <v>-2703.9792507450434</v>
      </c>
      <c r="F196" s="6" t="str">
        <f>LEFT(M196,1)</f>
        <v>P</v>
      </c>
      <c r="G196" s="23" t="str">
        <f t="shared" si="16"/>
        <v>34214.346</v>
      </c>
      <c r="H196" s="33">
        <f t="shared" si="17"/>
        <v>-2704</v>
      </c>
      <c r="I196" s="62" t="s">
        <v>335</v>
      </c>
      <c r="J196" s="63" t="s">
        <v>336</v>
      </c>
      <c r="K196" s="62">
        <v>-2704</v>
      </c>
      <c r="L196" s="62" t="s">
        <v>305</v>
      </c>
      <c r="M196" s="63" t="s">
        <v>133</v>
      </c>
      <c r="N196" s="63"/>
      <c r="O196" s="64" t="s">
        <v>186</v>
      </c>
      <c r="P196" s="64" t="s">
        <v>187</v>
      </c>
    </row>
    <row r="197" spans="1:16" ht="13.5" thickBot="1">
      <c r="A197" s="33" t="str">
        <f t="shared" si="12"/>
        <v> PZ 12.299 </v>
      </c>
      <c r="B197" s="6" t="str">
        <f t="shared" si="13"/>
        <v>I</v>
      </c>
      <c r="C197" s="33">
        <f t="shared" si="14"/>
        <v>34214.368999999999</v>
      </c>
      <c r="D197" s="23" t="str">
        <f t="shared" si="15"/>
        <v>pg</v>
      </c>
      <c r="E197" s="61">
        <f>VLOOKUP(C197,Active!C$21:E$961,3,FALSE)</f>
        <v>-2703.9690325011238</v>
      </c>
      <c r="F197" s="6" t="str">
        <f>LEFT(M197,1)</f>
        <v>P</v>
      </c>
      <c r="G197" s="23" t="str">
        <f t="shared" si="16"/>
        <v>34214.369</v>
      </c>
      <c r="H197" s="33">
        <f t="shared" si="17"/>
        <v>-2704</v>
      </c>
      <c r="I197" s="62" t="s">
        <v>337</v>
      </c>
      <c r="J197" s="63" t="s">
        <v>338</v>
      </c>
      <c r="K197" s="62">
        <v>-2704</v>
      </c>
      <c r="L197" s="62" t="s">
        <v>339</v>
      </c>
      <c r="M197" s="63" t="s">
        <v>133</v>
      </c>
      <c r="N197" s="63"/>
      <c r="O197" s="64" t="s">
        <v>186</v>
      </c>
      <c r="P197" s="64" t="s">
        <v>187</v>
      </c>
    </row>
    <row r="198" spans="1:16" ht="13.5" thickBot="1">
      <c r="A198" s="33" t="str">
        <f t="shared" si="12"/>
        <v> VB 5.12.8 </v>
      </c>
      <c r="B198" s="6" t="str">
        <f t="shared" si="13"/>
        <v>II</v>
      </c>
      <c r="C198" s="33">
        <f t="shared" si="14"/>
        <v>34215.497000000003</v>
      </c>
      <c r="D198" s="23" t="str">
        <f t="shared" si="15"/>
        <v>vis</v>
      </c>
      <c r="E198" s="61">
        <f>VLOOKUP(C198,Active!C$21:E$961,3,FALSE)</f>
        <v>-2703.4678942776036</v>
      </c>
      <c r="F198" s="6" t="s">
        <v>126</v>
      </c>
      <c r="G198" s="23" t="str">
        <f t="shared" si="16"/>
        <v>34215.497</v>
      </c>
      <c r="H198" s="33">
        <f t="shared" si="17"/>
        <v>-2703.5</v>
      </c>
      <c r="I198" s="62" t="s">
        <v>340</v>
      </c>
      <c r="J198" s="63" t="s">
        <v>341</v>
      </c>
      <c r="K198" s="62">
        <v>-2703.5</v>
      </c>
      <c r="L198" s="62" t="s">
        <v>182</v>
      </c>
      <c r="M198" s="63" t="s">
        <v>133</v>
      </c>
      <c r="N198" s="63"/>
      <c r="O198" s="64" t="s">
        <v>134</v>
      </c>
      <c r="P198" s="64" t="s">
        <v>135</v>
      </c>
    </row>
    <row r="199" spans="1:16" ht="13.5" thickBot="1">
      <c r="A199" s="33" t="str">
        <f t="shared" si="12"/>
        <v> BTAD 69.33 </v>
      </c>
      <c r="B199" s="6" t="str">
        <f t="shared" si="13"/>
        <v>I</v>
      </c>
      <c r="C199" s="33">
        <f t="shared" si="14"/>
        <v>34223.355000000003</v>
      </c>
      <c r="D199" s="23" t="str">
        <f t="shared" si="15"/>
        <v>vis</v>
      </c>
      <c r="E199" s="61">
        <f>VLOOKUP(C199,Active!C$21:E$961,3,FALSE)</f>
        <v>-2699.9768090290158</v>
      </c>
      <c r="F199" s="6" t="s">
        <v>126</v>
      </c>
      <c r="G199" s="23" t="str">
        <f t="shared" si="16"/>
        <v>34223.355</v>
      </c>
      <c r="H199" s="33">
        <f t="shared" si="17"/>
        <v>-2700</v>
      </c>
      <c r="I199" s="62" t="s">
        <v>342</v>
      </c>
      <c r="J199" s="63" t="s">
        <v>343</v>
      </c>
      <c r="K199" s="62">
        <v>-2700</v>
      </c>
      <c r="L199" s="62" t="s">
        <v>344</v>
      </c>
      <c r="M199" s="63" t="s">
        <v>133</v>
      </c>
      <c r="N199" s="63"/>
      <c r="O199" s="64" t="s">
        <v>186</v>
      </c>
      <c r="P199" s="64" t="s">
        <v>209</v>
      </c>
    </row>
    <row r="200" spans="1:16" ht="13.5" thickBot="1">
      <c r="A200" s="33" t="str">
        <f t="shared" si="12"/>
        <v> VB 5.12.8 </v>
      </c>
      <c r="B200" s="6" t="str">
        <f t="shared" si="13"/>
        <v>II</v>
      </c>
      <c r="C200" s="33">
        <f t="shared" si="14"/>
        <v>34224.49</v>
      </c>
      <c r="D200" s="23" t="str">
        <f t="shared" si="15"/>
        <v>vis</v>
      </c>
      <c r="E200" s="61">
        <f>VLOOKUP(C200,Active!C$21:E$961,3,FALSE)</f>
        <v>-2699.4725609051766</v>
      </c>
      <c r="F200" s="6" t="s">
        <v>126</v>
      </c>
      <c r="G200" s="23" t="str">
        <f t="shared" si="16"/>
        <v>34224.490</v>
      </c>
      <c r="H200" s="33">
        <f t="shared" si="17"/>
        <v>-2699.5</v>
      </c>
      <c r="I200" s="62" t="s">
        <v>345</v>
      </c>
      <c r="J200" s="63" t="s">
        <v>346</v>
      </c>
      <c r="K200" s="62">
        <v>-2699.5</v>
      </c>
      <c r="L200" s="62" t="s">
        <v>212</v>
      </c>
      <c r="M200" s="63" t="s">
        <v>133</v>
      </c>
      <c r="N200" s="63"/>
      <c r="O200" s="64" t="s">
        <v>134</v>
      </c>
      <c r="P200" s="64" t="s">
        <v>135</v>
      </c>
    </row>
    <row r="201" spans="1:16" ht="13.5" thickBot="1">
      <c r="A201" s="33" t="str">
        <f t="shared" si="12"/>
        <v> AA 18.22 </v>
      </c>
      <c r="B201" s="6" t="str">
        <f t="shared" si="13"/>
        <v>I</v>
      </c>
      <c r="C201" s="33">
        <f t="shared" si="14"/>
        <v>34230.125</v>
      </c>
      <c r="D201" s="23" t="str">
        <f t="shared" si="15"/>
        <v>vis</v>
      </c>
      <c r="E201" s="61">
        <f>VLOOKUP(C201,Active!C$21:E$961,3,FALSE)</f>
        <v>-2696.9690911449579</v>
      </c>
      <c r="F201" s="6" t="s">
        <v>126</v>
      </c>
      <c r="G201" s="23" t="str">
        <f t="shared" si="16"/>
        <v>34230.125</v>
      </c>
      <c r="H201" s="33">
        <f t="shared" si="17"/>
        <v>-2697</v>
      </c>
      <c r="I201" s="62" t="s">
        <v>347</v>
      </c>
      <c r="J201" s="63" t="s">
        <v>348</v>
      </c>
      <c r="K201" s="62">
        <v>-2697</v>
      </c>
      <c r="L201" s="62" t="s">
        <v>339</v>
      </c>
      <c r="M201" s="63" t="s">
        <v>129</v>
      </c>
      <c r="N201" s="63"/>
      <c r="O201" s="64" t="s">
        <v>186</v>
      </c>
      <c r="P201" s="64" t="s">
        <v>228</v>
      </c>
    </row>
    <row r="202" spans="1:16" ht="13.5" thickBot="1">
      <c r="A202" s="33" t="str">
        <f t="shared" si="12"/>
        <v> AA 18.22 </v>
      </c>
      <c r="B202" s="6" t="str">
        <f t="shared" si="13"/>
        <v>II</v>
      </c>
      <c r="C202" s="33">
        <f t="shared" si="14"/>
        <v>34231.197</v>
      </c>
      <c r="D202" s="23" t="str">
        <f t="shared" si="15"/>
        <v>vis</v>
      </c>
      <c r="E202" s="61">
        <f>VLOOKUP(C202,Active!C$21:E$961,3,FALSE)</f>
        <v>-2696.4928321240254</v>
      </c>
      <c r="F202" s="6" t="s">
        <v>126</v>
      </c>
      <c r="G202" s="23" t="str">
        <f t="shared" si="16"/>
        <v>34231.197</v>
      </c>
      <c r="H202" s="33">
        <f t="shared" si="17"/>
        <v>-2696.5</v>
      </c>
      <c r="I202" s="62" t="s">
        <v>349</v>
      </c>
      <c r="J202" s="63" t="s">
        <v>350</v>
      </c>
      <c r="K202" s="62">
        <v>-2696.5</v>
      </c>
      <c r="L202" s="62" t="s">
        <v>351</v>
      </c>
      <c r="M202" s="63" t="s">
        <v>129</v>
      </c>
      <c r="N202" s="63"/>
      <c r="O202" s="64" t="s">
        <v>186</v>
      </c>
      <c r="P202" s="64" t="s">
        <v>228</v>
      </c>
    </row>
    <row r="203" spans="1:16" ht="13.5" thickBot="1">
      <c r="A203" s="33" t="str">
        <f t="shared" ref="A203:A266" si="18">P203</f>
        <v> VB 5.12.8 </v>
      </c>
      <c r="B203" s="6" t="str">
        <f t="shared" ref="B203:B266" si="19">IF(H203=INT(H203),"I","II")</f>
        <v>I</v>
      </c>
      <c r="C203" s="33">
        <f t="shared" ref="C203:C266" si="20">1*G203</f>
        <v>34250.374000000003</v>
      </c>
      <c r="D203" s="23" t="str">
        <f t="shared" ref="D203:D266" si="21">VLOOKUP(F203,I$1:J$5,2,FALSE)</f>
        <v>vis</v>
      </c>
      <c r="E203" s="61">
        <f>VLOOKUP(C203,Active!C$21:E$961,3,FALSE)</f>
        <v>-2687.973038052738</v>
      </c>
      <c r="F203" s="6" t="s">
        <v>126</v>
      </c>
      <c r="G203" s="23" t="str">
        <f t="shared" ref="G203:G266" si="22">MID(I203,3,LEN(I203)-3)</f>
        <v>34250.374</v>
      </c>
      <c r="H203" s="33">
        <f t="shared" ref="H203:H266" si="23">1*K203</f>
        <v>-2688</v>
      </c>
      <c r="I203" s="62" t="s">
        <v>352</v>
      </c>
      <c r="J203" s="63" t="s">
        <v>353</v>
      </c>
      <c r="K203" s="62">
        <v>-2688</v>
      </c>
      <c r="L203" s="62" t="s">
        <v>354</v>
      </c>
      <c r="M203" s="63" t="s">
        <v>133</v>
      </c>
      <c r="N203" s="63"/>
      <c r="O203" s="64" t="s">
        <v>134</v>
      </c>
      <c r="P203" s="64" t="s">
        <v>135</v>
      </c>
    </row>
    <row r="204" spans="1:16" ht="13.5" thickBot="1">
      <c r="A204" s="33" t="str">
        <f t="shared" si="18"/>
        <v> PZ 12.299 </v>
      </c>
      <c r="B204" s="6" t="str">
        <f t="shared" si="19"/>
        <v>II</v>
      </c>
      <c r="C204" s="33">
        <f t="shared" si="20"/>
        <v>34294.184999999998</v>
      </c>
      <c r="D204" s="23" t="str">
        <f t="shared" si="21"/>
        <v>vis</v>
      </c>
      <c r="E204" s="61">
        <f>VLOOKUP(C204,Active!C$21:E$961,3,FALSE)</f>
        <v>-2668.5090604724564</v>
      </c>
      <c r="F204" s="6" t="s">
        <v>126</v>
      </c>
      <c r="G204" s="23" t="str">
        <f t="shared" si="22"/>
        <v>34294.185</v>
      </c>
      <c r="H204" s="33">
        <f t="shared" si="23"/>
        <v>-2668.5</v>
      </c>
      <c r="I204" s="62" t="s">
        <v>355</v>
      </c>
      <c r="J204" s="63" t="s">
        <v>356</v>
      </c>
      <c r="K204" s="62">
        <v>-2668.5</v>
      </c>
      <c r="L204" s="62" t="s">
        <v>357</v>
      </c>
      <c r="M204" s="63" t="s">
        <v>133</v>
      </c>
      <c r="N204" s="63"/>
      <c r="O204" s="64" t="s">
        <v>186</v>
      </c>
      <c r="P204" s="64" t="s">
        <v>187</v>
      </c>
    </row>
    <row r="205" spans="1:16" ht="13.5" thickBot="1">
      <c r="A205" s="33" t="str">
        <f t="shared" si="18"/>
        <v> PZ 12.299 </v>
      </c>
      <c r="B205" s="6" t="str">
        <f t="shared" si="19"/>
        <v>II</v>
      </c>
      <c r="C205" s="33">
        <f t="shared" si="20"/>
        <v>34600.366000000002</v>
      </c>
      <c r="D205" s="23" t="str">
        <f t="shared" si="21"/>
        <v>vis</v>
      </c>
      <c r="E205" s="61">
        <f>VLOOKUP(C205,Active!C$21:E$961,3,FALSE)</f>
        <v>-2532.4815760619404</v>
      </c>
      <c r="F205" s="6" t="s">
        <v>126</v>
      </c>
      <c r="G205" s="23" t="str">
        <f t="shared" si="22"/>
        <v>34600.366</v>
      </c>
      <c r="H205" s="33">
        <f t="shared" si="23"/>
        <v>-2532.5</v>
      </c>
      <c r="I205" s="62" t="s">
        <v>358</v>
      </c>
      <c r="J205" s="63" t="s">
        <v>359</v>
      </c>
      <c r="K205" s="62">
        <v>-2532.5</v>
      </c>
      <c r="L205" s="62" t="s">
        <v>282</v>
      </c>
      <c r="M205" s="63" t="s">
        <v>133</v>
      </c>
      <c r="N205" s="63"/>
      <c r="O205" s="64" t="s">
        <v>186</v>
      </c>
      <c r="P205" s="64" t="s">
        <v>187</v>
      </c>
    </row>
    <row r="206" spans="1:16" ht="13.5" thickBot="1">
      <c r="A206" s="33" t="str">
        <f t="shared" si="18"/>
        <v> BTAD 69.33 </v>
      </c>
      <c r="B206" s="6" t="str">
        <f t="shared" si="19"/>
        <v>II</v>
      </c>
      <c r="C206" s="33">
        <f t="shared" si="20"/>
        <v>34607.1</v>
      </c>
      <c r="D206" s="23" t="str">
        <f t="shared" si="21"/>
        <v>vis</v>
      </c>
      <c r="E206" s="61">
        <f>VLOOKUP(C206,Active!C$21:E$961,3,FALSE)</f>
        <v>-2529.4898519509734</v>
      </c>
      <c r="F206" s="6" t="s">
        <v>126</v>
      </c>
      <c r="G206" s="23" t="str">
        <f t="shared" si="22"/>
        <v>34607.10</v>
      </c>
      <c r="H206" s="33">
        <f t="shared" si="23"/>
        <v>-2529.5</v>
      </c>
      <c r="I206" s="62" t="s">
        <v>360</v>
      </c>
      <c r="J206" s="63" t="s">
        <v>361</v>
      </c>
      <c r="K206" s="62">
        <v>-2529.5</v>
      </c>
      <c r="L206" s="62" t="s">
        <v>362</v>
      </c>
      <c r="M206" s="63" t="s">
        <v>133</v>
      </c>
      <c r="N206" s="63"/>
      <c r="O206" s="64" t="s">
        <v>186</v>
      </c>
      <c r="P206" s="64" t="s">
        <v>209</v>
      </c>
    </row>
    <row r="207" spans="1:16" ht="13.5" thickBot="1">
      <c r="A207" s="33" t="str">
        <f t="shared" si="18"/>
        <v> PZ 12.299 </v>
      </c>
      <c r="B207" s="6" t="str">
        <f t="shared" si="19"/>
        <v>I</v>
      </c>
      <c r="C207" s="33">
        <f t="shared" si="20"/>
        <v>34608.29</v>
      </c>
      <c r="D207" s="23" t="str">
        <f t="shared" si="21"/>
        <v>vis</v>
      </c>
      <c r="E207" s="61">
        <f>VLOOKUP(C207,Active!C$21:E$961,3,FALSE)</f>
        <v>-2528.9611688960199</v>
      </c>
      <c r="F207" s="6" t="s">
        <v>126</v>
      </c>
      <c r="G207" s="23" t="str">
        <f t="shared" si="22"/>
        <v>34608.290</v>
      </c>
      <c r="H207" s="33">
        <f t="shared" si="23"/>
        <v>-2529</v>
      </c>
      <c r="I207" s="62" t="s">
        <v>363</v>
      </c>
      <c r="J207" s="63" t="s">
        <v>364</v>
      </c>
      <c r="K207" s="62">
        <v>-2529</v>
      </c>
      <c r="L207" s="62" t="s">
        <v>365</v>
      </c>
      <c r="M207" s="63" t="s">
        <v>133</v>
      </c>
      <c r="N207" s="63"/>
      <c r="O207" s="64" t="s">
        <v>186</v>
      </c>
      <c r="P207" s="64" t="s">
        <v>187</v>
      </c>
    </row>
    <row r="208" spans="1:16" ht="13.5" thickBot="1">
      <c r="A208" s="33" t="str">
        <f t="shared" si="18"/>
        <v> VB 5.12.8 </v>
      </c>
      <c r="B208" s="6" t="str">
        <f t="shared" si="19"/>
        <v>I</v>
      </c>
      <c r="C208" s="33">
        <f t="shared" si="20"/>
        <v>34653.296000000002</v>
      </c>
      <c r="D208" s="23" t="str">
        <f t="shared" si="21"/>
        <v>vis</v>
      </c>
      <c r="E208" s="61">
        <f>VLOOKUP(C208,Active!C$21:E$961,3,FALSE)</f>
        <v>-2508.9662869034082</v>
      </c>
      <c r="F208" s="6" t="s">
        <v>126</v>
      </c>
      <c r="G208" s="23" t="str">
        <f t="shared" si="22"/>
        <v>34653.296</v>
      </c>
      <c r="H208" s="33">
        <f t="shared" si="23"/>
        <v>-2509</v>
      </c>
      <c r="I208" s="62" t="s">
        <v>366</v>
      </c>
      <c r="J208" s="63" t="s">
        <v>367</v>
      </c>
      <c r="K208" s="62">
        <v>-2509</v>
      </c>
      <c r="L208" s="62" t="s">
        <v>368</v>
      </c>
      <c r="M208" s="63" t="s">
        <v>133</v>
      </c>
      <c r="N208" s="63"/>
      <c r="O208" s="64" t="s">
        <v>134</v>
      </c>
      <c r="P208" s="64" t="s">
        <v>135</v>
      </c>
    </row>
    <row r="209" spans="1:16" ht="13.5" thickBot="1">
      <c r="A209" s="33" t="str">
        <f t="shared" si="18"/>
        <v> PZ 12.299 </v>
      </c>
      <c r="B209" s="6" t="str">
        <f t="shared" si="19"/>
        <v>I</v>
      </c>
      <c r="C209" s="33">
        <f t="shared" si="20"/>
        <v>34984.197</v>
      </c>
      <c r="D209" s="23" t="str">
        <f t="shared" si="21"/>
        <v>vis</v>
      </c>
      <c r="E209" s="61">
        <f>VLOOKUP(C209,Active!C$21:E$961,3,FALSE)</f>
        <v>-2361.9564116370684</v>
      </c>
      <c r="F209" s="6" t="s">
        <v>126</v>
      </c>
      <c r="G209" s="23" t="str">
        <f t="shared" si="22"/>
        <v>34984.197</v>
      </c>
      <c r="H209" s="33">
        <f t="shared" si="23"/>
        <v>-2362</v>
      </c>
      <c r="I209" s="62" t="s">
        <v>369</v>
      </c>
      <c r="J209" s="63" t="s">
        <v>370</v>
      </c>
      <c r="K209" s="62">
        <v>-2362</v>
      </c>
      <c r="L209" s="62" t="s">
        <v>371</v>
      </c>
      <c r="M209" s="63" t="s">
        <v>133</v>
      </c>
      <c r="N209" s="63"/>
      <c r="O209" s="64" t="s">
        <v>186</v>
      </c>
      <c r="P209" s="64" t="s">
        <v>187</v>
      </c>
    </row>
    <row r="210" spans="1:16" ht="13.5" thickBot="1">
      <c r="A210" s="33" t="str">
        <f t="shared" si="18"/>
        <v> PZ 12.299 </v>
      </c>
      <c r="B210" s="6" t="str">
        <f t="shared" si="19"/>
        <v>I</v>
      </c>
      <c r="C210" s="33">
        <f t="shared" si="20"/>
        <v>34984.218999999997</v>
      </c>
      <c r="D210" s="23" t="str">
        <f t="shared" si="21"/>
        <v>vis</v>
      </c>
      <c r="E210" s="61">
        <f>VLOOKUP(C210,Active!C$21:E$961,3,FALSE)</f>
        <v>-2361.9466376646251</v>
      </c>
      <c r="F210" s="6" t="s">
        <v>126</v>
      </c>
      <c r="G210" s="23" t="str">
        <f t="shared" si="22"/>
        <v>34984.219</v>
      </c>
      <c r="H210" s="33">
        <f t="shared" si="23"/>
        <v>-2362</v>
      </c>
      <c r="I210" s="62" t="s">
        <v>372</v>
      </c>
      <c r="J210" s="63" t="s">
        <v>373</v>
      </c>
      <c r="K210" s="62">
        <v>-2362</v>
      </c>
      <c r="L210" s="62" t="s">
        <v>374</v>
      </c>
      <c r="M210" s="63" t="s">
        <v>133</v>
      </c>
      <c r="N210" s="63"/>
      <c r="O210" s="64" t="s">
        <v>186</v>
      </c>
      <c r="P210" s="64" t="s">
        <v>187</v>
      </c>
    </row>
    <row r="211" spans="1:16" ht="13.5" thickBot="1">
      <c r="A211" s="33" t="str">
        <f t="shared" si="18"/>
        <v> BTAD 69.33 </v>
      </c>
      <c r="B211" s="6" t="str">
        <f t="shared" si="19"/>
        <v>I</v>
      </c>
      <c r="C211" s="33">
        <f t="shared" si="20"/>
        <v>34999.94</v>
      </c>
      <c r="D211" s="23" t="str">
        <f t="shared" si="21"/>
        <v>vis</v>
      </c>
      <c r="E211" s="61">
        <f>VLOOKUP(C211,Active!C$21:E$961,3,FALSE)</f>
        <v>-2354.9622458100739</v>
      </c>
      <c r="F211" s="6" t="s">
        <v>126</v>
      </c>
      <c r="G211" s="23" t="str">
        <f t="shared" si="22"/>
        <v>34999.94</v>
      </c>
      <c r="H211" s="33">
        <f t="shared" si="23"/>
        <v>-2355</v>
      </c>
      <c r="I211" s="62" t="s">
        <v>375</v>
      </c>
      <c r="J211" s="63" t="s">
        <v>376</v>
      </c>
      <c r="K211" s="62">
        <v>-2355</v>
      </c>
      <c r="L211" s="62" t="s">
        <v>377</v>
      </c>
      <c r="M211" s="63" t="s">
        <v>133</v>
      </c>
      <c r="N211" s="63"/>
      <c r="O211" s="64" t="s">
        <v>186</v>
      </c>
      <c r="P211" s="64" t="s">
        <v>209</v>
      </c>
    </row>
    <row r="212" spans="1:16" ht="13.5" thickBot="1">
      <c r="A212" s="33" t="str">
        <f t="shared" si="18"/>
        <v> BTAD 69.33 </v>
      </c>
      <c r="B212" s="6" t="str">
        <f t="shared" si="19"/>
        <v>II</v>
      </c>
      <c r="C212" s="33">
        <f t="shared" si="20"/>
        <v>35000.949999999997</v>
      </c>
      <c r="D212" s="23" t="str">
        <f t="shared" si="21"/>
        <v>vis</v>
      </c>
      <c r="E212" s="61">
        <f>VLOOKUP(C212,Active!C$21:E$961,3,FALSE)</f>
        <v>-2354.5135316205783</v>
      </c>
      <c r="F212" s="6" t="s">
        <v>126</v>
      </c>
      <c r="G212" s="23" t="str">
        <f t="shared" si="22"/>
        <v>35000.95</v>
      </c>
      <c r="H212" s="33">
        <f t="shared" si="23"/>
        <v>-2354.5</v>
      </c>
      <c r="I212" s="62" t="s">
        <v>378</v>
      </c>
      <c r="J212" s="63" t="s">
        <v>379</v>
      </c>
      <c r="K212" s="62">
        <v>-2354.5</v>
      </c>
      <c r="L212" s="62" t="s">
        <v>380</v>
      </c>
      <c r="M212" s="63" t="s">
        <v>133</v>
      </c>
      <c r="N212" s="63"/>
      <c r="O212" s="64" t="s">
        <v>186</v>
      </c>
      <c r="P212" s="64" t="s">
        <v>209</v>
      </c>
    </row>
    <row r="213" spans="1:16" ht="13.5" thickBot="1">
      <c r="A213" s="33" t="str">
        <f t="shared" si="18"/>
        <v> PZ 12.299 </v>
      </c>
      <c r="B213" s="6" t="str">
        <f t="shared" si="19"/>
        <v>II</v>
      </c>
      <c r="C213" s="33">
        <f t="shared" si="20"/>
        <v>35012.252</v>
      </c>
      <c r="D213" s="23" t="str">
        <f t="shared" si="21"/>
        <v>vis</v>
      </c>
      <c r="E213" s="61">
        <f>VLOOKUP(C213,Active!C$21:E$961,3,FALSE)</f>
        <v>-2349.4923754129495</v>
      </c>
      <c r="F213" s="6" t="s">
        <v>126</v>
      </c>
      <c r="G213" s="23" t="str">
        <f t="shared" si="22"/>
        <v>35012.252</v>
      </c>
      <c r="H213" s="33">
        <f t="shared" si="23"/>
        <v>-2349.5</v>
      </c>
      <c r="I213" s="62" t="s">
        <v>381</v>
      </c>
      <c r="J213" s="63" t="s">
        <v>382</v>
      </c>
      <c r="K213" s="62">
        <v>-2349.5</v>
      </c>
      <c r="L213" s="62" t="s">
        <v>155</v>
      </c>
      <c r="M213" s="63" t="s">
        <v>133</v>
      </c>
      <c r="N213" s="63"/>
      <c r="O213" s="64" t="s">
        <v>186</v>
      </c>
      <c r="P213" s="64" t="s">
        <v>187</v>
      </c>
    </row>
    <row r="214" spans="1:16" ht="13.5" thickBot="1">
      <c r="A214" s="33" t="str">
        <f t="shared" si="18"/>
        <v> PZ 12.299 </v>
      </c>
      <c r="B214" s="6" t="str">
        <f t="shared" si="19"/>
        <v>I</v>
      </c>
      <c r="C214" s="33">
        <f t="shared" si="20"/>
        <v>35038.182000000001</v>
      </c>
      <c r="D214" s="23" t="str">
        <f t="shared" si="21"/>
        <v>vis</v>
      </c>
      <c r="E214" s="61">
        <f>VLOOKUP(C214,Active!C$21:E$961,3,FALSE)</f>
        <v>-2337.9724160726746</v>
      </c>
      <c r="F214" s="6" t="s">
        <v>126</v>
      </c>
      <c r="G214" s="23" t="str">
        <f t="shared" si="22"/>
        <v>35038.182</v>
      </c>
      <c r="H214" s="33">
        <f t="shared" si="23"/>
        <v>-2338</v>
      </c>
      <c r="I214" s="62" t="s">
        <v>383</v>
      </c>
      <c r="J214" s="63" t="s">
        <v>384</v>
      </c>
      <c r="K214" s="62">
        <v>-2338</v>
      </c>
      <c r="L214" s="62" t="s">
        <v>385</v>
      </c>
      <c r="M214" s="63" t="s">
        <v>133</v>
      </c>
      <c r="N214" s="63"/>
      <c r="O214" s="64" t="s">
        <v>186</v>
      </c>
      <c r="P214" s="64" t="s">
        <v>187</v>
      </c>
    </row>
    <row r="215" spans="1:16" ht="13.5" thickBot="1">
      <c r="A215" s="33" t="str">
        <f t="shared" si="18"/>
        <v> PZ 12.299 </v>
      </c>
      <c r="B215" s="6" t="str">
        <f t="shared" si="19"/>
        <v>I</v>
      </c>
      <c r="C215" s="33">
        <f t="shared" si="20"/>
        <v>35038.205000000002</v>
      </c>
      <c r="D215" s="23" t="str">
        <f t="shared" si="21"/>
        <v>vis</v>
      </c>
      <c r="E215" s="61">
        <f>VLOOKUP(C215,Active!C$21:E$961,3,FALSE)</f>
        <v>-2337.9621978287551</v>
      </c>
      <c r="F215" s="6" t="s">
        <v>126</v>
      </c>
      <c r="G215" s="23" t="str">
        <f t="shared" si="22"/>
        <v>35038.205</v>
      </c>
      <c r="H215" s="33">
        <f t="shared" si="23"/>
        <v>-2338</v>
      </c>
      <c r="I215" s="62" t="s">
        <v>386</v>
      </c>
      <c r="J215" s="63" t="s">
        <v>387</v>
      </c>
      <c r="K215" s="62">
        <v>-2338</v>
      </c>
      <c r="L215" s="62" t="s">
        <v>365</v>
      </c>
      <c r="M215" s="63" t="s">
        <v>133</v>
      </c>
      <c r="N215" s="63"/>
      <c r="O215" s="64" t="s">
        <v>186</v>
      </c>
      <c r="P215" s="64" t="s">
        <v>187</v>
      </c>
    </row>
    <row r="216" spans="1:16" ht="13.5" thickBot="1">
      <c r="A216" s="33" t="str">
        <f t="shared" si="18"/>
        <v> AA 18.22 </v>
      </c>
      <c r="B216" s="6" t="str">
        <f t="shared" si="19"/>
        <v>I</v>
      </c>
      <c r="C216" s="33">
        <f t="shared" si="20"/>
        <v>35164.256999999998</v>
      </c>
      <c r="D216" s="23" t="str">
        <f t="shared" si="21"/>
        <v>vis</v>
      </c>
      <c r="E216" s="61">
        <f>VLOOKUP(C216,Active!C$21:E$961,3,FALSE)</f>
        <v>-2281.9608898935348</v>
      </c>
      <c r="F216" s="6" t="s">
        <v>126</v>
      </c>
      <c r="G216" s="23" t="str">
        <f t="shared" si="22"/>
        <v>35164.257</v>
      </c>
      <c r="H216" s="33">
        <f t="shared" si="23"/>
        <v>-2282</v>
      </c>
      <c r="I216" s="62" t="s">
        <v>388</v>
      </c>
      <c r="J216" s="63" t="s">
        <v>389</v>
      </c>
      <c r="K216" s="62">
        <v>-2282</v>
      </c>
      <c r="L216" s="62" t="s">
        <v>390</v>
      </c>
      <c r="M216" s="63" t="s">
        <v>129</v>
      </c>
      <c r="N216" s="63"/>
      <c r="O216" s="64" t="s">
        <v>186</v>
      </c>
      <c r="P216" s="64" t="s">
        <v>228</v>
      </c>
    </row>
    <row r="217" spans="1:16" ht="13.5" thickBot="1">
      <c r="A217" s="33" t="str">
        <f t="shared" si="18"/>
        <v> AA 18.22 </v>
      </c>
      <c r="B217" s="6" t="str">
        <f t="shared" si="19"/>
        <v>II</v>
      </c>
      <c r="C217" s="33">
        <f t="shared" si="20"/>
        <v>35165.317000000003</v>
      </c>
      <c r="D217" s="23" t="str">
        <f t="shared" si="21"/>
        <v>vis</v>
      </c>
      <c r="E217" s="61">
        <f>VLOOKUP(C217,Active!C$21:E$961,3,FALSE)</f>
        <v>-2281.4899621302975</v>
      </c>
      <c r="F217" s="6" t="s">
        <v>126</v>
      </c>
      <c r="G217" s="23" t="str">
        <f t="shared" si="22"/>
        <v>35165.317</v>
      </c>
      <c r="H217" s="33">
        <f t="shared" si="23"/>
        <v>-2281.5</v>
      </c>
      <c r="I217" s="62" t="s">
        <v>391</v>
      </c>
      <c r="J217" s="63" t="s">
        <v>392</v>
      </c>
      <c r="K217" s="62">
        <v>-2281.5</v>
      </c>
      <c r="L217" s="62" t="s">
        <v>393</v>
      </c>
      <c r="M217" s="63" t="s">
        <v>129</v>
      </c>
      <c r="N217" s="63"/>
      <c r="O217" s="64" t="s">
        <v>186</v>
      </c>
      <c r="P217" s="64" t="s">
        <v>228</v>
      </c>
    </row>
    <row r="218" spans="1:16" ht="13.5" thickBot="1">
      <c r="A218" s="33" t="str">
        <f t="shared" si="18"/>
        <v> PZ 12.299 </v>
      </c>
      <c r="B218" s="6" t="str">
        <f t="shared" si="19"/>
        <v>II</v>
      </c>
      <c r="C218" s="33">
        <f t="shared" si="20"/>
        <v>35282.330999999998</v>
      </c>
      <c r="D218" s="23" t="str">
        <f t="shared" si="21"/>
        <v>vis</v>
      </c>
      <c r="E218" s="61">
        <f>VLOOKUP(C218,Active!C$21:E$961,3,FALSE)</f>
        <v>-2229.5039797838708</v>
      </c>
      <c r="F218" s="6" t="s">
        <v>126</v>
      </c>
      <c r="G218" s="23" t="str">
        <f t="shared" si="22"/>
        <v>35282.331</v>
      </c>
      <c r="H218" s="33">
        <f t="shared" si="23"/>
        <v>-2229.5</v>
      </c>
      <c r="I218" s="62" t="s">
        <v>394</v>
      </c>
      <c r="J218" s="63" t="s">
        <v>395</v>
      </c>
      <c r="K218" s="62">
        <v>-2229.5</v>
      </c>
      <c r="L218" s="62" t="s">
        <v>396</v>
      </c>
      <c r="M218" s="63" t="s">
        <v>133</v>
      </c>
      <c r="N218" s="63"/>
      <c r="O218" s="64" t="s">
        <v>186</v>
      </c>
      <c r="P218" s="64" t="s">
        <v>187</v>
      </c>
    </row>
    <row r="219" spans="1:16" ht="13.5" thickBot="1">
      <c r="A219" s="33" t="str">
        <f t="shared" si="18"/>
        <v> PZ 12.299 </v>
      </c>
      <c r="B219" s="6" t="str">
        <f t="shared" si="19"/>
        <v>II</v>
      </c>
      <c r="C219" s="33">
        <f t="shared" si="20"/>
        <v>35282.368000000002</v>
      </c>
      <c r="D219" s="23" t="str">
        <f t="shared" si="21"/>
        <v>vis</v>
      </c>
      <c r="E219" s="61">
        <f>VLOOKUP(C219,Active!C$21:E$961,3,FALSE)</f>
        <v>-2229.4875417393032</v>
      </c>
      <c r="F219" s="6" t="s">
        <v>126</v>
      </c>
      <c r="G219" s="23" t="str">
        <f t="shared" si="22"/>
        <v>35282.368</v>
      </c>
      <c r="H219" s="33">
        <f t="shared" si="23"/>
        <v>-2229.5</v>
      </c>
      <c r="I219" s="62" t="s">
        <v>397</v>
      </c>
      <c r="J219" s="63" t="s">
        <v>398</v>
      </c>
      <c r="K219" s="62">
        <v>-2229.5</v>
      </c>
      <c r="L219" s="62" t="s">
        <v>277</v>
      </c>
      <c r="M219" s="63" t="s">
        <v>133</v>
      </c>
      <c r="N219" s="63"/>
      <c r="O219" s="64" t="s">
        <v>186</v>
      </c>
      <c r="P219" s="64" t="s">
        <v>187</v>
      </c>
    </row>
    <row r="220" spans="1:16" ht="13.5" thickBot="1">
      <c r="A220" s="33" t="str">
        <f t="shared" si="18"/>
        <v> PZ 12.299 </v>
      </c>
      <c r="B220" s="6" t="str">
        <f t="shared" si="19"/>
        <v>I</v>
      </c>
      <c r="C220" s="33">
        <f t="shared" si="20"/>
        <v>35317.307999999997</v>
      </c>
      <c r="D220" s="23" t="str">
        <f t="shared" si="21"/>
        <v>vis</v>
      </c>
      <c r="E220" s="61">
        <f>VLOOKUP(C220,Active!C$21:E$961,3,FALSE)</f>
        <v>-2213.9646964115309</v>
      </c>
      <c r="F220" s="6" t="s">
        <v>126</v>
      </c>
      <c r="G220" s="23" t="str">
        <f t="shared" si="22"/>
        <v>35317.308</v>
      </c>
      <c r="H220" s="33">
        <f t="shared" si="23"/>
        <v>-2214</v>
      </c>
      <c r="I220" s="62" t="s">
        <v>399</v>
      </c>
      <c r="J220" s="63" t="s">
        <v>400</v>
      </c>
      <c r="K220" s="62">
        <v>-2214</v>
      </c>
      <c r="L220" s="62" t="s">
        <v>302</v>
      </c>
      <c r="M220" s="63" t="s">
        <v>133</v>
      </c>
      <c r="N220" s="63"/>
      <c r="O220" s="64" t="s">
        <v>186</v>
      </c>
      <c r="P220" s="64" t="s">
        <v>187</v>
      </c>
    </row>
    <row r="221" spans="1:16" ht="13.5" thickBot="1">
      <c r="A221" s="33" t="str">
        <f t="shared" si="18"/>
        <v> PZ 12.299 </v>
      </c>
      <c r="B221" s="6" t="str">
        <f t="shared" si="19"/>
        <v>II</v>
      </c>
      <c r="C221" s="33">
        <f t="shared" si="20"/>
        <v>35318.411</v>
      </c>
      <c r="D221" s="23" t="str">
        <f t="shared" si="21"/>
        <v>vis</v>
      </c>
      <c r="E221" s="61">
        <f>VLOOKUP(C221,Active!C$21:E$961,3,FALSE)</f>
        <v>-2213.4746649748799</v>
      </c>
      <c r="F221" s="6" t="s">
        <v>126</v>
      </c>
      <c r="G221" s="23" t="str">
        <f t="shared" si="22"/>
        <v>35318.411</v>
      </c>
      <c r="H221" s="33">
        <f t="shared" si="23"/>
        <v>-2213.5</v>
      </c>
      <c r="I221" s="62" t="s">
        <v>401</v>
      </c>
      <c r="J221" s="63" t="s">
        <v>402</v>
      </c>
      <c r="K221" s="62">
        <v>-2213.5</v>
      </c>
      <c r="L221" s="62" t="s">
        <v>233</v>
      </c>
      <c r="M221" s="63" t="s">
        <v>133</v>
      </c>
      <c r="N221" s="63"/>
      <c r="O221" s="64" t="s">
        <v>186</v>
      </c>
      <c r="P221" s="64" t="s">
        <v>187</v>
      </c>
    </row>
    <row r="222" spans="1:16" ht="13.5" thickBot="1">
      <c r="A222" s="33" t="str">
        <f t="shared" si="18"/>
        <v> BTAD 69.33 </v>
      </c>
      <c r="B222" s="6" t="str">
        <f t="shared" si="19"/>
        <v>I</v>
      </c>
      <c r="C222" s="33">
        <f t="shared" si="20"/>
        <v>35351.072999999997</v>
      </c>
      <c r="D222" s="23" t="str">
        <f t="shared" si="21"/>
        <v>vis</v>
      </c>
      <c r="E222" s="61">
        <f>VLOOKUP(C222,Active!C$21:E$961,3,FALSE)</f>
        <v>-2198.9638700665882</v>
      </c>
      <c r="F222" s="6" t="s">
        <v>126</v>
      </c>
      <c r="G222" s="23" t="str">
        <f t="shared" si="22"/>
        <v>35351.073</v>
      </c>
      <c r="H222" s="33">
        <f t="shared" si="23"/>
        <v>-2199</v>
      </c>
      <c r="I222" s="62" t="s">
        <v>403</v>
      </c>
      <c r="J222" s="63" t="s">
        <v>404</v>
      </c>
      <c r="K222" s="62">
        <v>-2199</v>
      </c>
      <c r="L222" s="62" t="s">
        <v>405</v>
      </c>
      <c r="M222" s="63" t="s">
        <v>133</v>
      </c>
      <c r="N222" s="63"/>
      <c r="O222" s="64" t="s">
        <v>186</v>
      </c>
      <c r="P222" s="64" t="s">
        <v>209</v>
      </c>
    </row>
    <row r="223" spans="1:16" ht="13.5" thickBot="1">
      <c r="A223" s="33" t="str">
        <f t="shared" si="18"/>
        <v> BTAD 69.33 </v>
      </c>
      <c r="B223" s="6" t="str">
        <f t="shared" si="19"/>
        <v>II</v>
      </c>
      <c r="C223" s="33">
        <f t="shared" si="20"/>
        <v>35352.108</v>
      </c>
      <c r="D223" s="23" t="str">
        <f t="shared" si="21"/>
        <v>vis</v>
      </c>
      <c r="E223" s="61">
        <f>VLOOKUP(C223,Active!C$21:E$961,3,FALSE)</f>
        <v>-2198.5040490902202</v>
      </c>
      <c r="F223" s="6" t="s">
        <v>126</v>
      </c>
      <c r="G223" s="23" t="str">
        <f t="shared" si="22"/>
        <v>35352.108</v>
      </c>
      <c r="H223" s="33">
        <f t="shared" si="23"/>
        <v>-2198.5</v>
      </c>
      <c r="I223" s="62" t="s">
        <v>406</v>
      </c>
      <c r="J223" s="63" t="s">
        <v>407</v>
      </c>
      <c r="K223" s="62">
        <v>-2198.5</v>
      </c>
      <c r="L223" s="62" t="s">
        <v>408</v>
      </c>
      <c r="M223" s="63" t="s">
        <v>133</v>
      </c>
      <c r="N223" s="63"/>
      <c r="O223" s="64" t="s">
        <v>186</v>
      </c>
      <c r="P223" s="64" t="s">
        <v>209</v>
      </c>
    </row>
    <row r="224" spans="1:16" ht="13.5" thickBot="1">
      <c r="A224" s="33" t="str">
        <f t="shared" si="18"/>
        <v> PZ 12.299 </v>
      </c>
      <c r="B224" s="6" t="str">
        <f t="shared" si="19"/>
        <v>II</v>
      </c>
      <c r="C224" s="33">
        <f t="shared" si="20"/>
        <v>35397.152000000002</v>
      </c>
      <c r="D224" s="23" t="str">
        <f t="shared" si="21"/>
        <v>vis</v>
      </c>
      <c r="E224" s="61">
        <f>VLOOKUP(C224,Active!C$21:E$961,3,FALSE)</f>
        <v>-2178.4922847815678</v>
      </c>
      <c r="F224" s="6" t="s">
        <v>126</v>
      </c>
      <c r="G224" s="23" t="str">
        <f t="shared" si="22"/>
        <v>35397.152</v>
      </c>
      <c r="H224" s="33">
        <f t="shared" si="23"/>
        <v>-2178.5</v>
      </c>
      <c r="I224" s="62" t="s">
        <v>409</v>
      </c>
      <c r="J224" s="63" t="s">
        <v>410</v>
      </c>
      <c r="K224" s="62">
        <v>-2178.5</v>
      </c>
      <c r="L224" s="62" t="s">
        <v>411</v>
      </c>
      <c r="M224" s="63" t="s">
        <v>133</v>
      </c>
      <c r="N224" s="63"/>
      <c r="O224" s="64" t="s">
        <v>186</v>
      </c>
      <c r="P224" s="64" t="s">
        <v>187</v>
      </c>
    </row>
    <row r="225" spans="1:16" ht="13.5" thickBot="1">
      <c r="A225" s="33" t="str">
        <f t="shared" si="18"/>
        <v> PZ 12.299 </v>
      </c>
      <c r="B225" s="6" t="str">
        <f t="shared" si="19"/>
        <v>II</v>
      </c>
      <c r="C225" s="33">
        <f t="shared" si="20"/>
        <v>36045.385999999999</v>
      </c>
      <c r="D225" s="23" t="str">
        <f t="shared" si="21"/>
        <v>vis</v>
      </c>
      <c r="E225" s="61">
        <f>VLOOKUP(C225,Active!C$21:E$961,3,FALSE)</f>
        <v>-1890.5004096182995</v>
      </c>
      <c r="F225" s="6" t="s">
        <v>126</v>
      </c>
      <c r="G225" s="23" t="str">
        <f t="shared" si="22"/>
        <v>36045.386</v>
      </c>
      <c r="H225" s="33">
        <f t="shared" si="23"/>
        <v>-1890.5</v>
      </c>
      <c r="I225" s="62" t="s">
        <v>412</v>
      </c>
      <c r="J225" s="63" t="s">
        <v>413</v>
      </c>
      <c r="K225" s="62">
        <v>-1890.5</v>
      </c>
      <c r="L225" s="62" t="s">
        <v>414</v>
      </c>
      <c r="M225" s="63" t="s">
        <v>133</v>
      </c>
      <c r="N225" s="63"/>
      <c r="O225" s="64" t="s">
        <v>186</v>
      </c>
      <c r="P225" s="64" t="s">
        <v>187</v>
      </c>
    </row>
    <row r="226" spans="1:16" ht="13.5" thickBot="1">
      <c r="A226" s="33" t="str">
        <f t="shared" si="18"/>
        <v> BTAD 69.33 </v>
      </c>
      <c r="B226" s="6" t="str">
        <f t="shared" si="19"/>
        <v>I</v>
      </c>
      <c r="C226" s="33">
        <f t="shared" si="20"/>
        <v>36048.857000000004</v>
      </c>
      <c r="D226" s="23" t="str">
        <f t="shared" si="21"/>
        <v>vis</v>
      </c>
      <c r="E226" s="61">
        <f>VLOOKUP(C226,Active!C$21:E$961,3,FALSE)</f>
        <v>-1888.958343329439</v>
      </c>
      <c r="F226" s="6" t="s">
        <v>126</v>
      </c>
      <c r="G226" s="23" t="str">
        <f t="shared" si="22"/>
        <v>36048.857</v>
      </c>
      <c r="H226" s="33">
        <f t="shared" si="23"/>
        <v>-1889</v>
      </c>
      <c r="I226" s="62" t="s">
        <v>415</v>
      </c>
      <c r="J226" s="63" t="s">
        <v>416</v>
      </c>
      <c r="K226" s="62">
        <v>-1889</v>
      </c>
      <c r="L226" s="62" t="s">
        <v>417</v>
      </c>
      <c r="M226" s="63" t="s">
        <v>133</v>
      </c>
      <c r="N226" s="63"/>
      <c r="O226" s="64" t="s">
        <v>186</v>
      </c>
      <c r="P226" s="64" t="s">
        <v>209</v>
      </c>
    </row>
    <row r="227" spans="1:16" ht="13.5" thickBot="1">
      <c r="A227" s="33" t="str">
        <f t="shared" si="18"/>
        <v> AA 18.22 </v>
      </c>
      <c r="B227" s="6" t="str">
        <f t="shared" si="19"/>
        <v>I</v>
      </c>
      <c r="C227" s="33">
        <f t="shared" si="20"/>
        <v>36048.872000000003</v>
      </c>
      <c r="D227" s="23" t="str">
        <f t="shared" si="21"/>
        <v>vis</v>
      </c>
      <c r="E227" s="61">
        <f>VLOOKUP(C227,Active!C$21:E$961,3,FALSE)</f>
        <v>-1888.9516792573181</v>
      </c>
      <c r="F227" s="6" t="s">
        <v>126</v>
      </c>
      <c r="G227" s="23" t="str">
        <f t="shared" si="22"/>
        <v>36048.872</v>
      </c>
      <c r="H227" s="33">
        <f t="shared" si="23"/>
        <v>-1889</v>
      </c>
      <c r="I227" s="62" t="s">
        <v>418</v>
      </c>
      <c r="J227" s="63" t="s">
        <v>419</v>
      </c>
      <c r="K227" s="62">
        <v>-1889</v>
      </c>
      <c r="L227" s="62" t="s">
        <v>420</v>
      </c>
      <c r="M227" s="63" t="s">
        <v>129</v>
      </c>
      <c r="N227" s="63"/>
      <c r="O227" s="64" t="s">
        <v>186</v>
      </c>
      <c r="P227" s="64" t="s">
        <v>228</v>
      </c>
    </row>
    <row r="228" spans="1:16" ht="13.5" thickBot="1">
      <c r="A228" s="33" t="str">
        <f t="shared" si="18"/>
        <v> BTAD 69.33 </v>
      </c>
      <c r="B228" s="6" t="str">
        <f t="shared" si="19"/>
        <v>II</v>
      </c>
      <c r="C228" s="33">
        <f t="shared" si="20"/>
        <v>36049.858</v>
      </c>
      <c r="D228" s="23" t="str">
        <f t="shared" si="21"/>
        <v>vis</v>
      </c>
      <c r="E228" s="61">
        <f>VLOOKUP(C228,Active!C$21:E$961,3,FALSE)</f>
        <v>-1888.5136275832156</v>
      </c>
      <c r="F228" s="6" t="s">
        <v>126</v>
      </c>
      <c r="G228" s="23" t="str">
        <f t="shared" si="22"/>
        <v>36049.858</v>
      </c>
      <c r="H228" s="33">
        <f t="shared" si="23"/>
        <v>-1888.5</v>
      </c>
      <c r="I228" s="62" t="s">
        <v>421</v>
      </c>
      <c r="J228" s="63" t="s">
        <v>422</v>
      </c>
      <c r="K228" s="62">
        <v>-1888.5</v>
      </c>
      <c r="L228" s="62" t="s">
        <v>423</v>
      </c>
      <c r="M228" s="63" t="s">
        <v>133</v>
      </c>
      <c r="N228" s="63"/>
      <c r="O228" s="64" t="s">
        <v>186</v>
      </c>
      <c r="P228" s="64" t="s">
        <v>209</v>
      </c>
    </row>
    <row r="229" spans="1:16" ht="13.5" thickBot="1">
      <c r="A229" s="33" t="str">
        <f t="shared" si="18"/>
        <v> AA 18.22 </v>
      </c>
      <c r="B229" s="6" t="str">
        <f t="shared" si="19"/>
        <v>II</v>
      </c>
      <c r="C229" s="33">
        <f t="shared" si="20"/>
        <v>36049.887999999999</v>
      </c>
      <c r="D229" s="23" t="str">
        <f t="shared" si="21"/>
        <v>vis</v>
      </c>
      <c r="E229" s="61">
        <f>VLOOKUP(C229,Active!C$21:E$961,3,FALSE)</f>
        <v>-1888.5002994389736</v>
      </c>
      <c r="F229" s="6" t="s">
        <v>126</v>
      </c>
      <c r="G229" s="23" t="str">
        <f t="shared" si="22"/>
        <v>36049.888</v>
      </c>
      <c r="H229" s="33">
        <f t="shared" si="23"/>
        <v>-1888.5</v>
      </c>
      <c r="I229" s="62" t="s">
        <v>424</v>
      </c>
      <c r="J229" s="63" t="s">
        <v>425</v>
      </c>
      <c r="K229" s="62">
        <v>-1888.5</v>
      </c>
      <c r="L229" s="62" t="s">
        <v>331</v>
      </c>
      <c r="M229" s="63" t="s">
        <v>129</v>
      </c>
      <c r="N229" s="63"/>
      <c r="O229" s="64" t="s">
        <v>186</v>
      </c>
      <c r="P229" s="64" t="s">
        <v>228</v>
      </c>
    </row>
    <row r="230" spans="1:16" ht="13.5" thickBot="1">
      <c r="A230" s="33" t="str">
        <f t="shared" si="18"/>
        <v> PZ 12.299 </v>
      </c>
      <c r="B230" s="6" t="str">
        <f t="shared" si="19"/>
        <v>I</v>
      </c>
      <c r="C230" s="33">
        <f t="shared" si="20"/>
        <v>36053.374000000003</v>
      </c>
      <c r="D230" s="23" t="str">
        <f t="shared" si="21"/>
        <v>vis</v>
      </c>
      <c r="E230" s="61">
        <f>VLOOKUP(C230,Active!C$21:E$961,3,FALSE)</f>
        <v>-1886.9515690779922</v>
      </c>
      <c r="F230" s="6" t="s">
        <v>126</v>
      </c>
      <c r="G230" s="23" t="str">
        <f t="shared" si="22"/>
        <v>36053.374</v>
      </c>
      <c r="H230" s="33">
        <f t="shared" si="23"/>
        <v>-1887</v>
      </c>
      <c r="I230" s="62" t="s">
        <v>426</v>
      </c>
      <c r="J230" s="63" t="s">
        <v>427</v>
      </c>
      <c r="K230" s="62">
        <v>-1887</v>
      </c>
      <c r="L230" s="62" t="s">
        <v>420</v>
      </c>
      <c r="M230" s="63" t="s">
        <v>133</v>
      </c>
      <c r="N230" s="63"/>
      <c r="O230" s="64" t="s">
        <v>186</v>
      </c>
      <c r="P230" s="64" t="s">
        <v>187</v>
      </c>
    </row>
    <row r="231" spans="1:16" ht="13.5" thickBot="1">
      <c r="A231" s="33" t="str">
        <f t="shared" si="18"/>
        <v> BTAD 69.33 </v>
      </c>
      <c r="B231" s="6" t="str">
        <f t="shared" si="19"/>
        <v>II</v>
      </c>
      <c r="C231" s="33">
        <f t="shared" si="20"/>
        <v>36439.248</v>
      </c>
      <c r="D231" s="23" t="str">
        <f t="shared" si="21"/>
        <v>vis</v>
      </c>
      <c r="E231" s="61">
        <f>VLOOKUP(C231,Active!C$21:E$961,3,FALSE)</f>
        <v>-1715.5187580302063</v>
      </c>
      <c r="F231" s="6" t="s">
        <v>126</v>
      </c>
      <c r="G231" s="23" t="str">
        <f t="shared" si="22"/>
        <v>36439.248</v>
      </c>
      <c r="H231" s="33">
        <f t="shared" si="23"/>
        <v>-1715.5</v>
      </c>
      <c r="I231" s="62" t="s">
        <v>428</v>
      </c>
      <c r="J231" s="63" t="s">
        <v>429</v>
      </c>
      <c r="K231" s="62">
        <v>-1715.5</v>
      </c>
      <c r="L231" s="62" t="s">
        <v>430</v>
      </c>
      <c r="M231" s="63" t="s">
        <v>133</v>
      </c>
      <c r="N231" s="63"/>
      <c r="O231" s="64" t="s">
        <v>186</v>
      </c>
      <c r="P231" s="64" t="s">
        <v>209</v>
      </c>
    </row>
    <row r="232" spans="1:16" ht="13.5" thickBot="1">
      <c r="A232" s="33" t="str">
        <f t="shared" si="18"/>
        <v> VB 5.12.8 </v>
      </c>
      <c r="B232" s="6" t="str">
        <f t="shared" si="19"/>
        <v>I</v>
      </c>
      <c r="C232" s="33">
        <f t="shared" si="20"/>
        <v>36737.523999999998</v>
      </c>
      <c r="D232" s="23" t="str">
        <f t="shared" si="21"/>
        <v>vis</v>
      </c>
      <c r="E232" s="61">
        <f>VLOOKUP(C232,Active!C$21:E$961,3,FALSE)</f>
        <v>-1583.003239627594</v>
      </c>
      <c r="F232" s="6" t="s">
        <v>126</v>
      </c>
      <c r="G232" s="23" t="str">
        <f t="shared" si="22"/>
        <v>36737.524</v>
      </c>
      <c r="H232" s="33">
        <f t="shared" si="23"/>
        <v>-1583</v>
      </c>
      <c r="I232" s="62" t="s">
        <v>431</v>
      </c>
      <c r="J232" s="63" t="s">
        <v>432</v>
      </c>
      <c r="K232" s="62">
        <v>-1583</v>
      </c>
      <c r="L232" s="62" t="s">
        <v>433</v>
      </c>
      <c r="M232" s="63" t="s">
        <v>133</v>
      </c>
      <c r="N232" s="63"/>
      <c r="O232" s="64" t="s">
        <v>134</v>
      </c>
      <c r="P232" s="64" t="s">
        <v>135</v>
      </c>
    </row>
    <row r="233" spans="1:16" ht="13.5" thickBot="1">
      <c r="A233" s="33" t="str">
        <f t="shared" si="18"/>
        <v> VB 5.12.8 </v>
      </c>
      <c r="B233" s="6" t="str">
        <f t="shared" si="19"/>
        <v>I</v>
      </c>
      <c r="C233" s="33">
        <f t="shared" si="20"/>
        <v>36789.438999999998</v>
      </c>
      <c r="D233" s="23" t="str">
        <f t="shared" si="21"/>
        <v>vis</v>
      </c>
      <c r="E233" s="61">
        <f>VLOOKUP(C233,Active!C$21:E$961,3,FALSE)</f>
        <v>-1559.9388860159331</v>
      </c>
      <c r="F233" s="6" t="s">
        <v>126</v>
      </c>
      <c r="G233" s="23" t="str">
        <f t="shared" si="22"/>
        <v>36789.439</v>
      </c>
      <c r="H233" s="33">
        <f t="shared" si="23"/>
        <v>-1560</v>
      </c>
      <c r="I233" s="62" t="s">
        <v>434</v>
      </c>
      <c r="J233" s="63" t="s">
        <v>435</v>
      </c>
      <c r="K233" s="62">
        <v>-1560</v>
      </c>
      <c r="L233" s="62" t="s">
        <v>436</v>
      </c>
      <c r="M233" s="63" t="s">
        <v>133</v>
      </c>
      <c r="N233" s="63"/>
      <c r="O233" s="64" t="s">
        <v>134</v>
      </c>
      <c r="P233" s="64" t="s">
        <v>135</v>
      </c>
    </row>
    <row r="234" spans="1:16" ht="13.5" thickBot="1">
      <c r="A234" s="33" t="str">
        <f t="shared" si="18"/>
        <v> VB 5.12.8 </v>
      </c>
      <c r="B234" s="6" t="str">
        <f t="shared" si="19"/>
        <v>II</v>
      </c>
      <c r="C234" s="33">
        <f t="shared" si="20"/>
        <v>36790.413999999997</v>
      </c>
      <c r="D234" s="23" t="str">
        <f t="shared" si="21"/>
        <v>vis</v>
      </c>
      <c r="E234" s="61">
        <f>VLOOKUP(C234,Active!C$21:E$961,3,FALSE)</f>
        <v>-1559.5057213280522</v>
      </c>
      <c r="F234" s="6" t="s">
        <v>126</v>
      </c>
      <c r="G234" s="23" t="str">
        <f t="shared" si="22"/>
        <v>36790.414</v>
      </c>
      <c r="H234" s="33">
        <f t="shared" si="23"/>
        <v>-1559.5</v>
      </c>
      <c r="I234" s="62" t="s">
        <v>437</v>
      </c>
      <c r="J234" s="63" t="s">
        <v>438</v>
      </c>
      <c r="K234" s="62">
        <v>-1559.5</v>
      </c>
      <c r="L234" s="62" t="s">
        <v>439</v>
      </c>
      <c r="M234" s="63" t="s">
        <v>133</v>
      </c>
      <c r="N234" s="63"/>
      <c r="O234" s="64" t="s">
        <v>134</v>
      </c>
      <c r="P234" s="64" t="s">
        <v>135</v>
      </c>
    </row>
    <row r="235" spans="1:16" ht="13.5" thickBot="1">
      <c r="A235" s="33" t="str">
        <f t="shared" si="18"/>
        <v> BTAD 69.33 </v>
      </c>
      <c r="B235" s="6" t="str">
        <f t="shared" si="19"/>
        <v>I</v>
      </c>
      <c r="C235" s="33">
        <f t="shared" si="20"/>
        <v>36802.915000000001</v>
      </c>
      <c r="D235" s="23" t="str">
        <f t="shared" si="21"/>
        <v>vis</v>
      </c>
      <c r="E235" s="61">
        <f>VLOOKUP(C235,Active!C$21:E$961,3,FALSE)</f>
        <v>-1553.9518836221973</v>
      </c>
      <c r="F235" s="6" t="s">
        <v>126</v>
      </c>
      <c r="G235" s="23" t="str">
        <f t="shared" si="22"/>
        <v>36802.915</v>
      </c>
      <c r="H235" s="33">
        <f t="shared" si="23"/>
        <v>-1554</v>
      </c>
      <c r="I235" s="62" t="s">
        <v>440</v>
      </c>
      <c r="J235" s="63" t="s">
        <v>441</v>
      </c>
      <c r="K235" s="62">
        <v>-1554</v>
      </c>
      <c r="L235" s="62" t="s">
        <v>442</v>
      </c>
      <c r="M235" s="63" t="s">
        <v>133</v>
      </c>
      <c r="N235" s="63"/>
      <c r="O235" s="64" t="s">
        <v>186</v>
      </c>
      <c r="P235" s="64" t="s">
        <v>209</v>
      </c>
    </row>
    <row r="236" spans="1:16" ht="13.5" thickBot="1">
      <c r="A236" s="33" t="str">
        <f t="shared" si="18"/>
        <v> BTAD 69.33 </v>
      </c>
      <c r="B236" s="6" t="str">
        <f t="shared" si="19"/>
        <v>II</v>
      </c>
      <c r="C236" s="33">
        <f t="shared" si="20"/>
        <v>36803.839999999997</v>
      </c>
      <c r="D236" s="23" t="str">
        <f t="shared" si="21"/>
        <v>vis</v>
      </c>
      <c r="E236" s="61">
        <f>VLOOKUP(C236,Active!C$21:E$961,3,FALSE)</f>
        <v>-1553.5409325080552</v>
      </c>
      <c r="F236" s="6" t="s">
        <v>126</v>
      </c>
      <c r="G236" s="23" t="str">
        <f t="shared" si="22"/>
        <v>36803.84</v>
      </c>
      <c r="H236" s="33">
        <f t="shared" si="23"/>
        <v>-1553.5</v>
      </c>
      <c r="I236" s="62" t="s">
        <v>443</v>
      </c>
      <c r="J236" s="63" t="s">
        <v>444</v>
      </c>
      <c r="K236" s="62">
        <v>-1553.5</v>
      </c>
      <c r="L236" s="62" t="s">
        <v>445</v>
      </c>
      <c r="M236" s="63" t="s">
        <v>133</v>
      </c>
      <c r="N236" s="63"/>
      <c r="O236" s="64" t="s">
        <v>186</v>
      </c>
      <c r="P236" s="64" t="s">
        <v>209</v>
      </c>
    </row>
    <row r="237" spans="1:16" ht="13.5" thickBot="1">
      <c r="A237" s="33" t="str">
        <f t="shared" si="18"/>
        <v> VB 5.12.8 </v>
      </c>
      <c r="B237" s="6" t="str">
        <f t="shared" si="19"/>
        <v>I</v>
      </c>
      <c r="C237" s="33">
        <f t="shared" si="20"/>
        <v>36816.353999999999</v>
      </c>
      <c r="D237" s="23" t="str">
        <f t="shared" si="21"/>
        <v>vis</v>
      </c>
      <c r="E237" s="61">
        <f>VLOOKUP(C237,Active!C$21:E$961,3,FALSE)</f>
        <v>-1547.9813192730292</v>
      </c>
      <c r="F237" s="6" t="s">
        <v>126</v>
      </c>
      <c r="G237" s="23" t="str">
        <f t="shared" si="22"/>
        <v>36816.354</v>
      </c>
      <c r="H237" s="33">
        <f t="shared" si="23"/>
        <v>-1548</v>
      </c>
      <c r="I237" s="62" t="s">
        <v>446</v>
      </c>
      <c r="J237" s="63" t="s">
        <v>447</v>
      </c>
      <c r="K237" s="62">
        <v>-1548</v>
      </c>
      <c r="L237" s="62" t="s">
        <v>448</v>
      </c>
      <c r="M237" s="63" t="s">
        <v>133</v>
      </c>
      <c r="N237" s="63"/>
      <c r="O237" s="64" t="s">
        <v>134</v>
      </c>
      <c r="P237" s="64" t="s">
        <v>135</v>
      </c>
    </row>
    <row r="238" spans="1:16" ht="13.5" thickBot="1">
      <c r="A238" s="33" t="str">
        <f t="shared" si="18"/>
        <v> VB 5.12.8 </v>
      </c>
      <c r="B238" s="6" t="str">
        <f t="shared" si="19"/>
        <v>II</v>
      </c>
      <c r="C238" s="33">
        <f t="shared" si="20"/>
        <v>36817.353999999999</v>
      </c>
      <c r="D238" s="23" t="str">
        <f t="shared" si="21"/>
        <v>vis</v>
      </c>
      <c r="E238" s="61">
        <f>VLOOKUP(C238,Active!C$21:E$961,3,FALSE)</f>
        <v>-1547.5370477982788</v>
      </c>
      <c r="F238" s="6" t="s">
        <v>126</v>
      </c>
      <c r="G238" s="23" t="str">
        <f t="shared" si="22"/>
        <v>36817.354</v>
      </c>
      <c r="H238" s="33">
        <f t="shared" si="23"/>
        <v>-1547.5</v>
      </c>
      <c r="I238" s="62" t="s">
        <v>449</v>
      </c>
      <c r="J238" s="63" t="s">
        <v>450</v>
      </c>
      <c r="K238" s="62">
        <v>-1547.5</v>
      </c>
      <c r="L238" s="62" t="s">
        <v>451</v>
      </c>
      <c r="M238" s="63" t="s">
        <v>133</v>
      </c>
      <c r="N238" s="63"/>
      <c r="O238" s="64" t="s">
        <v>134</v>
      </c>
      <c r="P238" s="64" t="s">
        <v>135</v>
      </c>
    </row>
    <row r="239" spans="1:16" ht="13.5" thickBot="1">
      <c r="A239" s="33" t="str">
        <f t="shared" si="18"/>
        <v> BTAD 69.33 </v>
      </c>
      <c r="B239" s="6" t="str">
        <f t="shared" si="19"/>
        <v>I</v>
      </c>
      <c r="C239" s="33">
        <f t="shared" si="20"/>
        <v>36834.413</v>
      </c>
      <c r="D239" s="23" t="str">
        <f t="shared" si="21"/>
        <v>vis</v>
      </c>
      <c r="E239" s="61">
        <f>VLOOKUP(C239,Active!C$21:E$961,3,FALSE)</f>
        <v>-1539.9582207105134</v>
      </c>
      <c r="F239" s="6" t="s">
        <v>126</v>
      </c>
      <c r="G239" s="23" t="str">
        <f t="shared" si="22"/>
        <v>36834.413</v>
      </c>
      <c r="H239" s="33">
        <f t="shared" si="23"/>
        <v>-1540</v>
      </c>
      <c r="I239" s="62" t="s">
        <v>452</v>
      </c>
      <c r="J239" s="63" t="s">
        <v>453</v>
      </c>
      <c r="K239" s="62">
        <v>-1540</v>
      </c>
      <c r="L239" s="62" t="s">
        <v>454</v>
      </c>
      <c r="M239" s="63" t="s">
        <v>133</v>
      </c>
      <c r="N239" s="63"/>
      <c r="O239" s="64" t="s">
        <v>186</v>
      </c>
      <c r="P239" s="64" t="s">
        <v>209</v>
      </c>
    </row>
    <row r="240" spans="1:16" ht="13.5" thickBot="1">
      <c r="A240" s="33" t="str">
        <f t="shared" si="18"/>
        <v> BTAD 69.33 </v>
      </c>
      <c r="B240" s="6" t="str">
        <f t="shared" si="19"/>
        <v>II</v>
      </c>
      <c r="C240" s="33">
        <f t="shared" si="20"/>
        <v>36835.392</v>
      </c>
      <c r="D240" s="23" t="str">
        <f t="shared" si="21"/>
        <v>vis</v>
      </c>
      <c r="E240" s="61">
        <f>VLOOKUP(C240,Active!C$21:E$961,3,FALSE)</f>
        <v>-1539.5232789367333</v>
      </c>
      <c r="F240" s="6" t="s">
        <v>126</v>
      </c>
      <c r="G240" s="23" t="str">
        <f t="shared" si="22"/>
        <v>36835.392</v>
      </c>
      <c r="H240" s="33">
        <f t="shared" si="23"/>
        <v>-1539.5</v>
      </c>
      <c r="I240" s="62" t="s">
        <v>455</v>
      </c>
      <c r="J240" s="63" t="s">
        <v>456</v>
      </c>
      <c r="K240" s="62">
        <v>-1539.5</v>
      </c>
      <c r="L240" s="62" t="s">
        <v>457</v>
      </c>
      <c r="M240" s="63" t="s">
        <v>133</v>
      </c>
      <c r="N240" s="63"/>
      <c r="O240" s="64" t="s">
        <v>186</v>
      </c>
      <c r="P240" s="64" t="s">
        <v>209</v>
      </c>
    </row>
    <row r="241" spans="1:16" ht="13.5" thickBot="1">
      <c r="A241" s="33" t="str">
        <f t="shared" si="18"/>
        <v> VB 5.12.8 </v>
      </c>
      <c r="B241" s="6" t="str">
        <f t="shared" si="19"/>
        <v>I</v>
      </c>
      <c r="C241" s="33">
        <f t="shared" si="20"/>
        <v>36843.332999999999</v>
      </c>
      <c r="D241" s="23" t="str">
        <f t="shared" si="21"/>
        <v>vis</v>
      </c>
      <c r="E241" s="61">
        <f>VLOOKUP(C241,Active!C$21:E$961,3,FALSE)</f>
        <v>-1535.9953191557418</v>
      </c>
      <c r="F241" s="6" t="s">
        <v>126</v>
      </c>
      <c r="G241" s="23" t="str">
        <f t="shared" si="22"/>
        <v>36843.333</v>
      </c>
      <c r="H241" s="33">
        <f t="shared" si="23"/>
        <v>-1536</v>
      </c>
      <c r="I241" s="62" t="s">
        <v>458</v>
      </c>
      <c r="J241" s="63" t="s">
        <v>459</v>
      </c>
      <c r="K241" s="62">
        <v>-1536</v>
      </c>
      <c r="L241" s="62" t="s">
        <v>460</v>
      </c>
      <c r="M241" s="63" t="s">
        <v>133</v>
      </c>
      <c r="N241" s="63"/>
      <c r="O241" s="64" t="s">
        <v>134</v>
      </c>
      <c r="P241" s="64" t="s">
        <v>135</v>
      </c>
    </row>
    <row r="242" spans="1:16" ht="13.5" thickBot="1">
      <c r="A242" s="33" t="str">
        <f t="shared" si="18"/>
        <v> VB 5.12.8 </v>
      </c>
      <c r="B242" s="6" t="str">
        <f t="shared" si="19"/>
        <v>II</v>
      </c>
      <c r="C242" s="33">
        <f t="shared" si="20"/>
        <v>36844.307000000001</v>
      </c>
      <c r="D242" s="23" t="str">
        <f t="shared" si="21"/>
        <v>vis</v>
      </c>
      <c r="E242" s="61">
        <f>VLOOKUP(C242,Active!C$21:E$961,3,FALSE)</f>
        <v>-1535.5625987393341</v>
      </c>
      <c r="F242" s="6" t="s">
        <v>126</v>
      </c>
      <c r="G242" s="23" t="str">
        <f t="shared" si="22"/>
        <v>36844.307</v>
      </c>
      <c r="H242" s="33">
        <f t="shared" si="23"/>
        <v>-1535.5</v>
      </c>
      <c r="I242" s="62" t="s">
        <v>461</v>
      </c>
      <c r="J242" s="63" t="s">
        <v>462</v>
      </c>
      <c r="K242" s="62">
        <v>-1535.5</v>
      </c>
      <c r="L242" s="62" t="s">
        <v>463</v>
      </c>
      <c r="M242" s="63" t="s">
        <v>133</v>
      </c>
      <c r="N242" s="63"/>
      <c r="O242" s="64" t="s">
        <v>134</v>
      </c>
      <c r="P242" s="64" t="s">
        <v>135</v>
      </c>
    </row>
    <row r="243" spans="1:16" ht="13.5" thickBot="1">
      <c r="A243" s="33" t="str">
        <f t="shared" si="18"/>
        <v> VB 5.12.8 </v>
      </c>
      <c r="B243" s="6" t="str">
        <f t="shared" si="19"/>
        <v>I</v>
      </c>
      <c r="C243" s="33">
        <f t="shared" si="20"/>
        <v>36868.260999999999</v>
      </c>
      <c r="D243" s="23" t="str">
        <f t="shared" si="21"/>
        <v>vis</v>
      </c>
      <c r="E243" s="61">
        <f>VLOOKUP(C243,Active!C$21:E$961,3,FALSE)</f>
        <v>-1524.920519833167</v>
      </c>
      <c r="F243" s="6" t="s">
        <v>126</v>
      </c>
      <c r="G243" s="23" t="str">
        <f t="shared" si="22"/>
        <v>36868.261</v>
      </c>
      <c r="H243" s="33">
        <f t="shared" si="23"/>
        <v>-1525</v>
      </c>
      <c r="I243" s="62" t="s">
        <v>464</v>
      </c>
      <c r="J243" s="63" t="s">
        <v>465</v>
      </c>
      <c r="K243" s="62">
        <v>-1525</v>
      </c>
      <c r="L243" s="62" t="s">
        <v>466</v>
      </c>
      <c r="M243" s="63" t="s">
        <v>133</v>
      </c>
      <c r="N243" s="63"/>
      <c r="O243" s="64" t="s">
        <v>134</v>
      </c>
      <c r="P243" s="64" t="s">
        <v>135</v>
      </c>
    </row>
    <row r="244" spans="1:16" ht="13.5" thickBot="1">
      <c r="A244" s="33" t="str">
        <f t="shared" si="18"/>
        <v> BTAD 69.33 </v>
      </c>
      <c r="B244" s="6" t="str">
        <f t="shared" si="19"/>
        <v>I</v>
      </c>
      <c r="C244" s="33">
        <f t="shared" si="20"/>
        <v>37165.286999999997</v>
      </c>
      <c r="D244" s="23" t="str">
        <f t="shared" si="21"/>
        <v>vis</v>
      </c>
      <c r="E244" s="61">
        <f>VLOOKUP(C244,Active!C$21:E$961,3,FALSE)</f>
        <v>-1392.9603407739926</v>
      </c>
      <c r="F244" s="6" t="s">
        <v>126</v>
      </c>
      <c r="G244" s="23" t="str">
        <f t="shared" si="22"/>
        <v>37165.287</v>
      </c>
      <c r="H244" s="33">
        <f t="shared" si="23"/>
        <v>-1393</v>
      </c>
      <c r="I244" s="62" t="s">
        <v>467</v>
      </c>
      <c r="J244" s="63" t="s">
        <v>468</v>
      </c>
      <c r="K244" s="62">
        <v>-1393</v>
      </c>
      <c r="L244" s="62" t="s">
        <v>199</v>
      </c>
      <c r="M244" s="63" t="s">
        <v>133</v>
      </c>
      <c r="N244" s="63"/>
      <c r="O244" s="64" t="s">
        <v>186</v>
      </c>
      <c r="P244" s="64" t="s">
        <v>209</v>
      </c>
    </row>
    <row r="245" spans="1:16" ht="13.5" thickBot="1">
      <c r="A245" s="33" t="str">
        <f t="shared" si="18"/>
        <v> BTAD 69.33 </v>
      </c>
      <c r="B245" s="6" t="str">
        <f t="shared" si="19"/>
        <v>II</v>
      </c>
      <c r="C245" s="33">
        <f t="shared" si="20"/>
        <v>37166.277000000002</v>
      </c>
      <c r="D245" s="23" t="str">
        <f t="shared" si="21"/>
        <v>vis</v>
      </c>
      <c r="E245" s="61">
        <f>VLOOKUP(C245,Active!C$21:E$961,3,FALSE)</f>
        <v>-1392.5205120139874</v>
      </c>
      <c r="F245" s="6" t="s">
        <v>126</v>
      </c>
      <c r="G245" s="23" t="str">
        <f t="shared" si="22"/>
        <v>37166.277</v>
      </c>
      <c r="H245" s="33">
        <f t="shared" si="23"/>
        <v>-1392.5</v>
      </c>
      <c r="I245" s="62" t="s">
        <v>469</v>
      </c>
      <c r="J245" s="63" t="s">
        <v>470</v>
      </c>
      <c r="K245" s="62">
        <v>-1392.5</v>
      </c>
      <c r="L245" s="62" t="s">
        <v>430</v>
      </c>
      <c r="M245" s="63" t="s">
        <v>133</v>
      </c>
      <c r="N245" s="63"/>
      <c r="O245" s="64" t="s">
        <v>186</v>
      </c>
      <c r="P245" s="64" t="s">
        <v>209</v>
      </c>
    </row>
    <row r="246" spans="1:16" ht="13.5" thickBot="1">
      <c r="A246" s="33" t="str">
        <f t="shared" si="18"/>
        <v> BTAD 69.33 </v>
      </c>
      <c r="B246" s="6" t="str">
        <f t="shared" si="19"/>
        <v>I</v>
      </c>
      <c r="C246" s="33">
        <f t="shared" si="20"/>
        <v>37581.692999999999</v>
      </c>
      <c r="D246" s="23" t="str">
        <f t="shared" si="21"/>
        <v>vis</v>
      </c>
      <c r="E246" s="61">
        <f>VLOOKUP(C246,Active!C$21:E$961,3,FALSE)</f>
        <v>-1207.9630330591283</v>
      </c>
      <c r="F246" s="6" t="s">
        <v>126</v>
      </c>
      <c r="G246" s="23" t="str">
        <f t="shared" si="22"/>
        <v>37581.693</v>
      </c>
      <c r="H246" s="33">
        <f t="shared" si="23"/>
        <v>-1208</v>
      </c>
      <c r="I246" s="62" t="s">
        <v>471</v>
      </c>
      <c r="J246" s="63" t="s">
        <v>472</v>
      </c>
      <c r="K246" s="62">
        <v>-1208</v>
      </c>
      <c r="L246" s="62" t="s">
        <v>473</v>
      </c>
      <c r="M246" s="63" t="s">
        <v>133</v>
      </c>
      <c r="N246" s="63"/>
      <c r="O246" s="64" t="s">
        <v>186</v>
      </c>
      <c r="P246" s="64" t="s">
        <v>209</v>
      </c>
    </row>
    <row r="247" spans="1:16" ht="13.5" thickBot="1">
      <c r="A247" s="33" t="str">
        <f t="shared" si="18"/>
        <v> BTAD 69.33 </v>
      </c>
      <c r="B247" s="6" t="str">
        <f t="shared" si="19"/>
        <v>II</v>
      </c>
      <c r="C247" s="33">
        <f t="shared" si="20"/>
        <v>37582.69</v>
      </c>
      <c r="D247" s="23" t="str">
        <f t="shared" si="21"/>
        <v>vis</v>
      </c>
      <c r="E247" s="61">
        <f>VLOOKUP(C247,Active!C$21:E$961,3,FALSE)</f>
        <v>-1207.5200943988011</v>
      </c>
      <c r="F247" s="6" t="s">
        <v>126</v>
      </c>
      <c r="G247" s="23" t="str">
        <f t="shared" si="22"/>
        <v>37582.69</v>
      </c>
      <c r="H247" s="33">
        <f t="shared" si="23"/>
        <v>-1207.5</v>
      </c>
      <c r="I247" s="62" t="s">
        <v>474</v>
      </c>
      <c r="J247" s="63" t="s">
        <v>475</v>
      </c>
      <c r="K247" s="62">
        <v>-1207.5</v>
      </c>
      <c r="L247" s="62" t="s">
        <v>380</v>
      </c>
      <c r="M247" s="63" t="s">
        <v>133</v>
      </c>
      <c r="N247" s="63"/>
      <c r="O247" s="64" t="s">
        <v>186</v>
      </c>
      <c r="P247" s="64" t="s">
        <v>209</v>
      </c>
    </row>
    <row r="248" spans="1:16" ht="13.5" thickBot="1">
      <c r="A248" s="33" t="str">
        <f t="shared" si="18"/>
        <v> BTAD 69.33 </v>
      </c>
      <c r="B248" s="6" t="str">
        <f t="shared" si="19"/>
        <v>I</v>
      </c>
      <c r="C248" s="33">
        <f t="shared" si="20"/>
        <v>37833.794999999998</v>
      </c>
      <c r="D248" s="23" t="str">
        <f t="shared" si="21"/>
        <v>vis</v>
      </c>
      <c r="E248" s="61">
        <f>VLOOKUP(C248,Active!C$21:E$961,3,FALSE)</f>
        <v>-1095.9613057316351</v>
      </c>
      <c r="F248" s="6" t="s">
        <v>126</v>
      </c>
      <c r="G248" s="23" t="str">
        <f t="shared" si="22"/>
        <v>37833.795</v>
      </c>
      <c r="H248" s="33">
        <f t="shared" si="23"/>
        <v>-1096</v>
      </c>
      <c r="I248" s="62" t="s">
        <v>476</v>
      </c>
      <c r="J248" s="63" t="s">
        <v>477</v>
      </c>
      <c r="K248" s="62">
        <v>-1096</v>
      </c>
      <c r="L248" s="62" t="s">
        <v>478</v>
      </c>
      <c r="M248" s="63" t="s">
        <v>133</v>
      </c>
      <c r="N248" s="63"/>
      <c r="O248" s="64" t="s">
        <v>186</v>
      </c>
      <c r="P248" s="64" t="s">
        <v>209</v>
      </c>
    </row>
    <row r="249" spans="1:16" ht="13.5" thickBot="1">
      <c r="A249" s="33" t="str">
        <f t="shared" si="18"/>
        <v> BTAD 69.33 </v>
      </c>
      <c r="B249" s="6" t="str">
        <f t="shared" si="19"/>
        <v>II</v>
      </c>
      <c r="C249" s="33">
        <f t="shared" si="20"/>
        <v>37834.786</v>
      </c>
      <c r="D249" s="23" t="str">
        <f t="shared" si="21"/>
        <v>vis</v>
      </c>
      <c r="E249" s="61">
        <f>VLOOKUP(C249,Active!C$21:E$961,3,FALSE)</f>
        <v>-1095.5210327001566</v>
      </c>
      <c r="F249" s="6" t="s">
        <v>126</v>
      </c>
      <c r="G249" s="23" t="str">
        <f t="shared" si="22"/>
        <v>37834.786</v>
      </c>
      <c r="H249" s="33">
        <f t="shared" si="23"/>
        <v>-1095.5</v>
      </c>
      <c r="I249" s="62" t="s">
        <v>479</v>
      </c>
      <c r="J249" s="63" t="s">
        <v>480</v>
      </c>
      <c r="K249" s="62">
        <v>-1095.5</v>
      </c>
      <c r="L249" s="62" t="s">
        <v>481</v>
      </c>
      <c r="M249" s="63" t="s">
        <v>208</v>
      </c>
      <c r="N249" s="63"/>
      <c r="O249" s="64" t="s">
        <v>186</v>
      </c>
      <c r="P249" s="64" t="s">
        <v>209</v>
      </c>
    </row>
    <row r="250" spans="1:16" ht="13.5" thickBot="1">
      <c r="A250" s="33" t="str">
        <f t="shared" si="18"/>
        <v> BTAD 69.33 </v>
      </c>
      <c r="B250" s="6" t="str">
        <f t="shared" si="19"/>
        <v>II</v>
      </c>
      <c r="C250" s="33">
        <f t="shared" si="20"/>
        <v>37879.805999999997</v>
      </c>
      <c r="D250" s="23" t="str">
        <f t="shared" si="21"/>
        <v>vis</v>
      </c>
      <c r="E250" s="61">
        <f>VLOOKUP(C250,Active!C$21:E$961,3,FALSE)</f>
        <v>-1075.5199309069008</v>
      </c>
      <c r="F250" s="6" t="s">
        <v>126</v>
      </c>
      <c r="G250" s="23" t="str">
        <f t="shared" si="22"/>
        <v>37879.806</v>
      </c>
      <c r="H250" s="33">
        <f t="shared" si="23"/>
        <v>-1075.5</v>
      </c>
      <c r="I250" s="62" t="s">
        <v>482</v>
      </c>
      <c r="J250" s="63" t="s">
        <v>483</v>
      </c>
      <c r="K250" s="62">
        <v>-1075.5</v>
      </c>
      <c r="L250" s="62" t="s">
        <v>484</v>
      </c>
      <c r="M250" s="63" t="s">
        <v>133</v>
      </c>
      <c r="N250" s="63"/>
      <c r="O250" s="64" t="s">
        <v>186</v>
      </c>
      <c r="P250" s="64" t="s">
        <v>209</v>
      </c>
    </row>
    <row r="251" spans="1:16" ht="13.5" thickBot="1">
      <c r="A251" s="33" t="str">
        <f t="shared" si="18"/>
        <v> BRNO 6 </v>
      </c>
      <c r="B251" s="6" t="str">
        <f t="shared" si="19"/>
        <v>II</v>
      </c>
      <c r="C251" s="33">
        <f t="shared" si="20"/>
        <v>38226.464</v>
      </c>
      <c r="D251" s="23" t="str">
        <f t="shared" si="21"/>
        <v>vis</v>
      </c>
      <c r="E251" s="61">
        <f>VLOOKUP(C251,Active!C$21:E$961,3,FALSE)</f>
        <v>-921.50967001291849</v>
      </c>
      <c r="F251" s="6" t="s">
        <v>126</v>
      </c>
      <c r="G251" s="23" t="str">
        <f t="shared" si="22"/>
        <v>38226.464</v>
      </c>
      <c r="H251" s="33">
        <f t="shared" si="23"/>
        <v>-921.5</v>
      </c>
      <c r="I251" s="62" t="s">
        <v>485</v>
      </c>
      <c r="J251" s="63" t="s">
        <v>486</v>
      </c>
      <c r="K251" s="62">
        <v>-921.5</v>
      </c>
      <c r="L251" s="62" t="s">
        <v>487</v>
      </c>
      <c r="M251" s="63" t="s">
        <v>208</v>
      </c>
      <c r="N251" s="63"/>
      <c r="O251" s="64" t="s">
        <v>488</v>
      </c>
      <c r="P251" s="64" t="s">
        <v>489</v>
      </c>
    </row>
    <row r="252" spans="1:16" ht="13.5" thickBot="1">
      <c r="A252" s="33" t="str">
        <f t="shared" si="18"/>
        <v> AA 18.10 </v>
      </c>
      <c r="B252" s="6" t="str">
        <f t="shared" si="19"/>
        <v>I</v>
      </c>
      <c r="C252" s="33">
        <f t="shared" si="20"/>
        <v>38243.436099999999</v>
      </c>
      <c r="D252" s="23" t="str">
        <f t="shared" si="21"/>
        <v>vis</v>
      </c>
      <c r="E252" s="61">
        <f>VLOOKUP(C252,Active!C$21:E$961,3,FALSE)</f>
        <v>-913.96945011630976</v>
      </c>
      <c r="F252" s="6" t="s">
        <v>126</v>
      </c>
      <c r="G252" s="23" t="str">
        <f t="shared" si="22"/>
        <v>38243.4361</v>
      </c>
      <c r="H252" s="33">
        <f t="shared" si="23"/>
        <v>-914</v>
      </c>
      <c r="I252" s="62" t="s">
        <v>490</v>
      </c>
      <c r="J252" s="63" t="s">
        <v>491</v>
      </c>
      <c r="K252" s="62">
        <v>-914</v>
      </c>
      <c r="L252" s="62" t="s">
        <v>492</v>
      </c>
      <c r="M252" s="63" t="s">
        <v>493</v>
      </c>
      <c r="N252" s="63" t="s">
        <v>494</v>
      </c>
      <c r="O252" s="64" t="s">
        <v>495</v>
      </c>
      <c r="P252" s="64" t="s">
        <v>496</v>
      </c>
    </row>
    <row r="253" spans="1:16" ht="13.5" thickBot="1">
      <c r="A253" s="33" t="str">
        <f t="shared" si="18"/>
        <v> AA 18.10 </v>
      </c>
      <c r="B253" s="6" t="str">
        <f t="shared" si="19"/>
        <v>I</v>
      </c>
      <c r="C253" s="33">
        <f t="shared" si="20"/>
        <v>38252.440499999997</v>
      </c>
      <c r="D253" s="23" t="str">
        <f t="shared" si="21"/>
        <v>vis</v>
      </c>
      <c r="E253" s="61">
        <f>VLOOKUP(C253,Active!C$21:E$961,3,FALSE)</f>
        <v>-909.96905204906932</v>
      </c>
      <c r="F253" s="6" t="s">
        <v>126</v>
      </c>
      <c r="G253" s="23" t="str">
        <f t="shared" si="22"/>
        <v>38252.4405</v>
      </c>
      <c r="H253" s="33">
        <f t="shared" si="23"/>
        <v>-910</v>
      </c>
      <c r="I253" s="62" t="s">
        <v>497</v>
      </c>
      <c r="J253" s="63" t="s">
        <v>498</v>
      </c>
      <c r="K253" s="62">
        <v>-910</v>
      </c>
      <c r="L253" s="62" t="s">
        <v>499</v>
      </c>
      <c r="M253" s="63" t="s">
        <v>493</v>
      </c>
      <c r="N253" s="63" t="s">
        <v>494</v>
      </c>
      <c r="O253" s="64" t="s">
        <v>495</v>
      </c>
      <c r="P253" s="64" t="s">
        <v>496</v>
      </c>
    </row>
    <row r="254" spans="1:16" ht="13.5" thickBot="1">
      <c r="A254" s="33" t="str">
        <f t="shared" si="18"/>
        <v> AA 18.22 </v>
      </c>
      <c r="B254" s="6" t="str">
        <f t="shared" si="19"/>
        <v>II</v>
      </c>
      <c r="C254" s="33">
        <f t="shared" si="20"/>
        <v>38253.452499999999</v>
      </c>
      <c r="D254" s="23" t="str">
        <f t="shared" si="21"/>
        <v>vis</v>
      </c>
      <c r="E254" s="61">
        <f>VLOOKUP(C254,Active!C$21:E$961,3,FALSE)</f>
        <v>-909.51944931662092</v>
      </c>
      <c r="F254" s="6" t="s">
        <v>126</v>
      </c>
      <c r="G254" s="23" t="str">
        <f t="shared" si="22"/>
        <v>38253.4525</v>
      </c>
      <c r="H254" s="33">
        <f t="shared" si="23"/>
        <v>-909.5</v>
      </c>
      <c r="I254" s="62" t="s">
        <v>500</v>
      </c>
      <c r="J254" s="63" t="s">
        <v>501</v>
      </c>
      <c r="K254" s="62">
        <v>-909.5</v>
      </c>
      <c r="L254" s="62" t="s">
        <v>502</v>
      </c>
      <c r="M254" s="63" t="s">
        <v>493</v>
      </c>
      <c r="N254" s="63" t="s">
        <v>494</v>
      </c>
      <c r="O254" s="64" t="s">
        <v>495</v>
      </c>
      <c r="P254" s="64" t="s">
        <v>228</v>
      </c>
    </row>
    <row r="255" spans="1:16" ht="13.5" thickBot="1">
      <c r="A255" s="33" t="str">
        <f t="shared" si="18"/>
        <v> BTAD 69.33 </v>
      </c>
      <c r="B255" s="6" t="str">
        <f t="shared" si="19"/>
        <v>I</v>
      </c>
      <c r="C255" s="33">
        <f t="shared" si="20"/>
        <v>38268.18</v>
      </c>
      <c r="D255" s="23" t="str">
        <f t="shared" si="21"/>
        <v>vis</v>
      </c>
      <c r="E255" s="61">
        <f>VLOOKUP(C255,Active!C$21:E$961,3,FALSE)</f>
        <v>-902.97644117223592</v>
      </c>
      <c r="F255" s="6" t="s">
        <v>126</v>
      </c>
      <c r="G255" s="23" t="str">
        <f t="shared" si="22"/>
        <v>38268.18</v>
      </c>
      <c r="H255" s="33">
        <f t="shared" si="23"/>
        <v>-903</v>
      </c>
      <c r="I255" s="62" t="s">
        <v>503</v>
      </c>
      <c r="J255" s="63" t="s">
        <v>504</v>
      </c>
      <c r="K255" s="62">
        <v>-903</v>
      </c>
      <c r="L255" s="62" t="s">
        <v>202</v>
      </c>
      <c r="M255" s="63" t="s">
        <v>133</v>
      </c>
      <c r="N255" s="63"/>
      <c r="O255" s="64" t="s">
        <v>186</v>
      </c>
      <c r="P255" s="64" t="s">
        <v>209</v>
      </c>
    </row>
    <row r="256" spans="1:16" ht="13.5" thickBot="1">
      <c r="A256" s="33" t="str">
        <f t="shared" si="18"/>
        <v> BTAD 69.33 </v>
      </c>
      <c r="B256" s="6" t="str">
        <f t="shared" si="19"/>
        <v>II</v>
      </c>
      <c r="C256" s="33">
        <f t="shared" si="20"/>
        <v>38269.19</v>
      </c>
      <c r="D256" s="23" t="str">
        <f t="shared" si="21"/>
        <v>vis</v>
      </c>
      <c r="E256" s="61">
        <f>VLOOKUP(C256,Active!C$21:E$961,3,FALSE)</f>
        <v>-902.52772698273725</v>
      </c>
      <c r="F256" s="6" t="s">
        <v>126</v>
      </c>
      <c r="G256" s="23" t="str">
        <f t="shared" si="22"/>
        <v>38269.19</v>
      </c>
      <c r="H256" s="33">
        <f t="shared" si="23"/>
        <v>-902.5</v>
      </c>
      <c r="I256" s="62" t="s">
        <v>505</v>
      </c>
      <c r="J256" s="63" t="s">
        <v>506</v>
      </c>
      <c r="K256" s="62">
        <v>-902.5</v>
      </c>
      <c r="L256" s="62" t="s">
        <v>507</v>
      </c>
      <c r="M256" s="63" t="s">
        <v>133</v>
      </c>
      <c r="N256" s="63"/>
      <c r="O256" s="64" t="s">
        <v>186</v>
      </c>
      <c r="P256" s="64" t="s">
        <v>209</v>
      </c>
    </row>
    <row r="257" spans="1:16" ht="13.5" thickBot="1">
      <c r="A257" s="33" t="str">
        <f t="shared" si="18"/>
        <v> AA 18.10 </v>
      </c>
      <c r="B257" s="6" t="str">
        <f t="shared" si="19"/>
        <v>I</v>
      </c>
      <c r="C257" s="33">
        <f t="shared" si="20"/>
        <v>38270.4473</v>
      </c>
      <c r="D257" s="23" t="str">
        <f t="shared" si="21"/>
        <v>vis</v>
      </c>
      <c r="E257" s="61">
        <f>VLOOKUP(C257,Active!C$21:E$961,3,FALSE)</f>
        <v>-901.96914445753487</v>
      </c>
      <c r="F257" s="6" t="s">
        <v>126</v>
      </c>
      <c r="G257" s="23" t="str">
        <f t="shared" si="22"/>
        <v>38270.4473</v>
      </c>
      <c r="H257" s="33">
        <f t="shared" si="23"/>
        <v>-902</v>
      </c>
      <c r="I257" s="62" t="s">
        <v>508</v>
      </c>
      <c r="J257" s="63" t="s">
        <v>509</v>
      </c>
      <c r="K257" s="62">
        <v>-902</v>
      </c>
      <c r="L257" s="62" t="s">
        <v>510</v>
      </c>
      <c r="M257" s="63" t="s">
        <v>493</v>
      </c>
      <c r="N257" s="63" t="s">
        <v>494</v>
      </c>
      <c r="O257" s="64" t="s">
        <v>495</v>
      </c>
      <c r="P257" s="64" t="s">
        <v>496</v>
      </c>
    </row>
    <row r="258" spans="1:16" ht="13.5" thickBot="1">
      <c r="A258" s="33" t="str">
        <f t="shared" si="18"/>
        <v> AA 18.10 </v>
      </c>
      <c r="B258" s="6" t="str">
        <f t="shared" si="19"/>
        <v>II</v>
      </c>
      <c r="C258" s="33">
        <f t="shared" si="20"/>
        <v>38296.219799999999</v>
      </c>
      <c r="D258" s="23" t="str">
        <f t="shared" si="21"/>
        <v>vis</v>
      </c>
      <c r="E258" s="61">
        <f>VLOOKUP(C258,Active!C$21:E$961,3,FALSE)</f>
        <v>-890.51915787453379</v>
      </c>
      <c r="F258" s="6" t="s">
        <v>126</v>
      </c>
      <c r="G258" s="23" t="str">
        <f t="shared" si="22"/>
        <v>38296.2198</v>
      </c>
      <c r="H258" s="33">
        <f t="shared" si="23"/>
        <v>-890.5</v>
      </c>
      <c r="I258" s="62" t="s">
        <v>511</v>
      </c>
      <c r="J258" s="63" t="s">
        <v>512</v>
      </c>
      <c r="K258" s="62">
        <v>-890.5</v>
      </c>
      <c r="L258" s="62" t="s">
        <v>513</v>
      </c>
      <c r="M258" s="63" t="s">
        <v>493</v>
      </c>
      <c r="N258" s="63" t="s">
        <v>494</v>
      </c>
      <c r="O258" s="64" t="s">
        <v>495</v>
      </c>
      <c r="P258" s="64" t="s">
        <v>496</v>
      </c>
    </row>
    <row r="259" spans="1:16" ht="13.5" thickBot="1">
      <c r="A259" s="33" t="str">
        <f t="shared" si="18"/>
        <v> HABZ 15 </v>
      </c>
      <c r="B259" s="6" t="str">
        <f t="shared" si="19"/>
        <v>I</v>
      </c>
      <c r="C259" s="33">
        <f t="shared" si="20"/>
        <v>38322.315999999999</v>
      </c>
      <c r="D259" s="23" t="str">
        <f t="shared" si="21"/>
        <v>vis</v>
      </c>
      <c r="E259" s="61">
        <f>VLOOKUP(C259,Active!C$21:E$961,3,FALSE)</f>
        <v>-878.92536061515568</v>
      </c>
      <c r="F259" s="6" t="s">
        <v>126</v>
      </c>
      <c r="G259" s="23" t="str">
        <f t="shared" si="22"/>
        <v>38322.316</v>
      </c>
      <c r="H259" s="33">
        <f t="shared" si="23"/>
        <v>-879</v>
      </c>
      <c r="I259" s="62" t="s">
        <v>514</v>
      </c>
      <c r="J259" s="63" t="s">
        <v>515</v>
      </c>
      <c r="K259" s="62">
        <v>-879</v>
      </c>
      <c r="L259" s="62" t="s">
        <v>516</v>
      </c>
      <c r="M259" s="63" t="s">
        <v>129</v>
      </c>
      <c r="N259" s="63"/>
      <c r="O259" s="64" t="s">
        <v>517</v>
      </c>
      <c r="P259" s="64" t="s">
        <v>518</v>
      </c>
    </row>
    <row r="260" spans="1:16" ht="13.5" thickBot="1">
      <c r="A260" s="33" t="str">
        <f t="shared" si="18"/>
        <v> AA 18.10 </v>
      </c>
      <c r="B260" s="6" t="str">
        <f t="shared" si="19"/>
        <v>II</v>
      </c>
      <c r="C260" s="33">
        <f t="shared" si="20"/>
        <v>38926.475100000003</v>
      </c>
      <c r="D260" s="23" t="str">
        <f t="shared" si="21"/>
        <v>vis</v>
      </c>
      <c r="E260" s="61">
        <f>VLOOKUP(C260,Active!C$21:E$961,3,FALSE)</f>
        <v>-610.51470627435481</v>
      </c>
      <c r="F260" s="6" t="s">
        <v>126</v>
      </c>
      <c r="G260" s="23" t="str">
        <f t="shared" si="22"/>
        <v>38926.4751</v>
      </c>
      <c r="H260" s="33">
        <f t="shared" si="23"/>
        <v>-610.5</v>
      </c>
      <c r="I260" s="62" t="s">
        <v>519</v>
      </c>
      <c r="J260" s="63" t="s">
        <v>520</v>
      </c>
      <c r="K260" s="62">
        <v>-610.5</v>
      </c>
      <c r="L260" s="62" t="s">
        <v>521</v>
      </c>
      <c r="M260" s="63" t="s">
        <v>493</v>
      </c>
      <c r="N260" s="63" t="s">
        <v>494</v>
      </c>
      <c r="O260" s="64" t="s">
        <v>495</v>
      </c>
      <c r="P260" s="64" t="s">
        <v>496</v>
      </c>
    </row>
    <row r="261" spans="1:16" ht="13.5" thickBot="1">
      <c r="A261" s="33" t="str">
        <f t="shared" si="18"/>
        <v> BTAD 69.33 </v>
      </c>
      <c r="B261" s="6" t="str">
        <f t="shared" si="19"/>
        <v>I</v>
      </c>
      <c r="C261" s="33">
        <f t="shared" si="20"/>
        <v>38983.96</v>
      </c>
      <c r="D261" s="23" t="str">
        <f t="shared" si="21"/>
        <v>vis</v>
      </c>
      <c r="E261" s="61">
        <f>VLOOKUP(C261,Active!C$21:E$961,3,FALSE)</f>
        <v>-584.97580497548461</v>
      </c>
      <c r="F261" s="6" t="s">
        <v>126</v>
      </c>
      <c r="G261" s="23" t="str">
        <f t="shared" si="22"/>
        <v>38983.96</v>
      </c>
      <c r="H261" s="33">
        <f t="shared" si="23"/>
        <v>-585</v>
      </c>
      <c r="I261" s="62" t="s">
        <v>522</v>
      </c>
      <c r="J261" s="63" t="s">
        <v>523</v>
      </c>
      <c r="K261" s="62">
        <v>-585</v>
      </c>
      <c r="L261" s="62" t="s">
        <v>524</v>
      </c>
      <c r="M261" s="63" t="s">
        <v>133</v>
      </c>
      <c r="N261" s="63"/>
      <c r="O261" s="64" t="s">
        <v>186</v>
      </c>
      <c r="P261" s="64" t="s">
        <v>209</v>
      </c>
    </row>
    <row r="262" spans="1:16" ht="13.5" thickBot="1">
      <c r="A262" s="33" t="str">
        <f t="shared" si="18"/>
        <v> BTAD 69.33 </v>
      </c>
      <c r="B262" s="6" t="str">
        <f t="shared" si="19"/>
        <v>II</v>
      </c>
      <c r="C262" s="33">
        <f t="shared" si="20"/>
        <v>38985.014999999999</v>
      </c>
      <c r="D262" s="23" t="str">
        <f t="shared" si="21"/>
        <v>vis</v>
      </c>
      <c r="E262" s="61">
        <f>VLOOKUP(C262,Active!C$21:E$961,3,FALSE)</f>
        <v>-584.50709856962294</v>
      </c>
      <c r="F262" s="6" t="s">
        <v>126</v>
      </c>
      <c r="G262" s="23" t="str">
        <f t="shared" si="22"/>
        <v>38985.015</v>
      </c>
      <c r="H262" s="33">
        <f t="shared" si="23"/>
        <v>-584.5</v>
      </c>
      <c r="I262" s="62" t="s">
        <v>525</v>
      </c>
      <c r="J262" s="63" t="s">
        <v>526</v>
      </c>
      <c r="K262" s="62">
        <v>-584.5</v>
      </c>
      <c r="L262" s="62" t="s">
        <v>414</v>
      </c>
      <c r="M262" s="63" t="s">
        <v>133</v>
      </c>
      <c r="N262" s="63"/>
      <c r="O262" s="64" t="s">
        <v>186</v>
      </c>
      <c r="P262" s="64" t="s">
        <v>209</v>
      </c>
    </row>
    <row r="263" spans="1:16" ht="13.5" thickBot="1">
      <c r="A263" s="33" t="str">
        <f t="shared" si="18"/>
        <v> AA 18.22 </v>
      </c>
      <c r="B263" s="6" t="str">
        <f t="shared" si="19"/>
        <v>I</v>
      </c>
      <c r="C263" s="33">
        <f t="shared" si="20"/>
        <v>38992.9588</v>
      </c>
      <c r="D263" s="23" t="str">
        <f t="shared" si="21"/>
        <v>vis</v>
      </c>
      <c r="E263" s="61">
        <f>VLOOKUP(C263,Active!C$21:E$961,3,FALSE)</f>
        <v>-580.97789482850123</v>
      </c>
      <c r="F263" s="6" t="s">
        <v>126</v>
      </c>
      <c r="G263" s="23" t="str">
        <f t="shared" si="22"/>
        <v>38992.9588</v>
      </c>
      <c r="H263" s="33">
        <f t="shared" si="23"/>
        <v>-581</v>
      </c>
      <c r="I263" s="62" t="s">
        <v>527</v>
      </c>
      <c r="J263" s="63" t="s">
        <v>528</v>
      </c>
      <c r="K263" s="62">
        <v>-581</v>
      </c>
      <c r="L263" s="62" t="s">
        <v>529</v>
      </c>
      <c r="M263" s="63" t="s">
        <v>493</v>
      </c>
      <c r="N263" s="63" t="s">
        <v>494</v>
      </c>
      <c r="O263" s="64" t="s">
        <v>530</v>
      </c>
      <c r="P263" s="64" t="s">
        <v>228</v>
      </c>
    </row>
    <row r="264" spans="1:16" ht="13.5" thickBot="1">
      <c r="A264" s="33" t="str">
        <f t="shared" si="18"/>
        <v> AA 18.22 </v>
      </c>
      <c r="B264" s="6" t="str">
        <f t="shared" si="19"/>
        <v>II</v>
      </c>
      <c r="C264" s="33">
        <f t="shared" si="20"/>
        <v>38994.002399999998</v>
      </c>
      <c r="D264" s="23" t="str">
        <f t="shared" si="21"/>
        <v>vis</v>
      </c>
      <c r="E264" s="61">
        <f>VLOOKUP(C264,Active!C$21:E$961,3,FALSE)</f>
        <v>-580.51425311745311</v>
      </c>
      <c r="F264" s="6" t="s">
        <v>126</v>
      </c>
      <c r="G264" s="23" t="str">
        <f t="shared" si="22"/>
        <v>38994.0024</v>
      </c>
      <c r="H264" s="33">
        <f t="shared" si="23"/>
        <v>-580.5</v>
      </c>
      <c r="I264" s="62" t="s">
        <v>531</v>
      </c>
      <c r="J264" s="63" t="s">
        <v>532</v>
      </c>
      <c r="K264" s="62">
        <v>-580.5</v>
      </c>
      <c r="L264" s="62" t="s">
        <v>533</v>
      </c>
      <c r="M264" s="63" t="s">
        <v>493</v>
      </c>
      <c r="N264" s="63" t="s">
        <v>494</v>
      </c>
      <c r="O264" s="64" t="s">
        <v>530</v>
      </c>
      <c r="P264" s="64" t="s">
        <v>228</v>
      </c>
    </row>
    <row r="265" spans="1:16" ht="13.5" thickBot="1">
      <c r="A265" s="33" t="str">
        <f t="shared" si="18"/>
        <v> AA 18.10 </v>
      </c>
      <c r="B265" s="6" t="str">
        <f t="shared" si="19"/>
        <v>I</v>
      </c>
      <c r="C265" s="33">
        <f t="shared" si="20"/>
        <v>39062.734199999999</v>
      </c>
      <c r="D265" s="23" t="str">
        <f t="shared" si="21"/>
        <v>vis</v>
      </c>
      <c r="E265" s="61">
        <f>VLOOKUP(C265,Active!C$21:E$961,3,FALSE)</f>
        <v>-549.97867496921151</v>
      </c>
      <c r="F265" s="6" t="s">
        <v>126</v>
      </c>
      <c r="G265" s="23" t="str">
        <f t="shared" si="22"/>
        <v>39062.7342</v>
      </c>
      <c r="H265" s="33">
        <f t="shared" si="23"/>
        <v>-550</v>
      </c>
      <c r="I265" s="62" t="s">
        <v>534</v>
      </c>
      <c r="J265" s="63" t="s">
        <v>535</v>
      </c>
      <c r="K265" s="62">
        <v>-550</v>
      </c>
      <c r="L265" s="62" t="s">
        <v>536</v>
      </c>
      <c r="M265" s="63" t="s">
        <v>493</v>
      </c>
      <c r="N265" s="63" t="s">
        <v>494</v>
      </c>
      <c r="O265" s="64" t="s">
        <v>495</v>
      </c>
      <c r="P265" s="64" t="s">
        <v>496</v>
      </c>
    </row>
    <row r="266" spans="1:16" ht="13.5" thickBot="1">
      <c r="A266" s="33" t="str">
        <f t="shared" si="18"/>
        <v> AN 291.113 </v>
      </c>
      <c r="B266" s="6" t="str">
        <f t="shared" si="19"/>
        <v>I</v>
      </c>
      <c r="C266" s="33">
        <f t="shared" si="20"/>
        <v>39679.417999999998</v>
      </c>
      <c r="D266" s="23" t="str">
        <f t="shared" si="21"/>
        <v>vis</v>
      </c>
      <c r="E266" s="61">
        <f>VLOOKUP(C266,Active!C$21:E$961,3,FALSE)</f>
        <v>-276.00365368860838</v>
      </c>
      <c r="F266" s="6" t="s">
        <v>126</v>
      </c>
      <c r="G266" s="23" t="str">
        <f t="shared" si="22"/>
        <v>39679.418</v>
      </c>
      <c r="H266" s="33">
        <f t="shared" si="23"/>
        <v>-276</v>
      </c>
      <c r="I266" s="62" t="s">
        <v>537</v>
      </c>
      <c r="J266" s="63" t="s">
        <v>538</v>
      </c>
      <c r="K266" s="62">
        <v>-276</v>
      </c>
      <c r="L266" s="62" t="s">
        <v>539</v>
      </c>
      <c r="M266" s="63" t="s">
        <v>208</v>
      </c>
      <c r="N266" s="63"/>
      <c r="O266" s="64" t="s">
        <v>540</v>
      </c>
      <c r="P266" s="64" t="s">
        <v>541</v>
      </c>
    </row>
    <row r="267" spans="1:16" ht="13.5" thickBot="1">
      <c r="A267" s="33" t="str">
        <f t="shared" ref="A267:A312" si="24">P267</f>
        <v> AN 291.113 </v>
      </c>
      <c r="B267" s="6" t="str">
        <f t="shared" ref="B267:B312" si="25">IF(H267=INT(H267),"I","II")</f>
        <v>I</v>
      </c>
      <c r="C267" s="33">
        <f t="shared" ref="C267:C312" si="26">1*G267</f>
        <v>39679.423000000003</v>
      </c>
      <c r="D267" s="23" t="str">
        <f t="shared" ref="D267:D312" si="27">VLOOKUP(F267,I$1:J$5,2,FALSE)</f>
        <v>vis</v>
      </c>
      <c r="E267" s="61">
        <f>VLOOKUP(C267,Active!C$21:E$961,3,FALSE)</f>
        <v>-276.00143233123254</v>
      </c>
      <c r="F267" s="6" t="s">
        <v>126</v>
      </c>
      <c r="G267" s="23" t="str">
        <f t="shared" ref="G267:G312" si="28">MID(I267,3,LEN(I267)-3)</f>
        <v>39679.423</v>
      </c>
      <c r="H267" s="33">
        <f t="shared" ref="H267:H312" si="29">1*K267</f>
        <v>-276</v>
      </c>
      <c r="I267" s="62" t="s">
        <v>542</v>
      </c>
      <c r="J267" s="63" t="s">
        <v>543</v>
      </c>
      <c r="K267" s="62">
        <v>-276</v>
      </c>
      <c r="L267" s="62" t="s">
        <v>544</v>
      </c>
      <c r="M267" s="63" t="s">
        <v>208</v>
      </c>
      <c r="N267" s="63"/>
      <c r="O267" s="64" t="s">
        <v>545</v>
      </c>
      <c r="P267" s="64" t="s">
        <v>541</v>
      </c>
    </row>
    <row r="268" spans="1:16" ht="13.5" thickBot="1">
      <c r="A268" s="33" t="str">
        <f t="shared" si="24"/>
        <v> AN 291.113 </v>
      </c>
      <c r="B268" s="6" t="str">
        <f t="shared" si="25"/>
        <v>I</v>
      </c>
      <c r="C268" s="33">
        <f t="shared" si="26"/>
        <v>39679.427000000003</v>
      </c>
      <c r="D268" s="23" t="str">
        <f t="shared" si="27"/>
        <v>vis</v>
      </c>
      <c r="E268" s="61">
        <f>VLOOKUP(C268,Active!C$21:E$961,3,FALSE)</f>
        <v>-275.9996552453332</v>
      </c>
      <c r="F268" s="6" t="s">
        <v>126</v>
      </c>
      <c r="G268" s="23" t="str">
        <f t="shared" si="28"/>
        <v>39679.427</v>
      </c>
      <c r="H268" s="33">
        <f t="shared" si="29"/>
        <v>-276</v>
      </c>
      <c r="I268" s="62" t="s">
        <v>546</v>
      </c>
      <c r="J268" s="63" t="s">
        <v>547</v>
      </c>
      <c r="K268" s="62">
        <v>-276</v>
      </c>
      <c r="L268" s="62" t="s">
        <v>548</v>
      </c>
      <c r="M268" s="63" t="s">
        <v>208</v>
      </c>
      <c r="N268" s="63"/>
      <c r="O268" s="64" t="s">
        <v>549</v>
      </c>
      <c r="P268" s="64" t="s">
        <v>541</v>
      </c>
    </row>
    <row r="269" spans="1:16" ht="13.5" thickBot="1">
      <c r="A269" s="33" t="str">
        <f t="shared" si="24"/>
        <v> BBG 27.1.71 </v>
      </c>
      <c r="B269" s="6" t="str">
        <f t="shared" si="25"/>
        <v>I</v>
      </c>
      <c r="C269" s="33">
        <f t="shared" si="26"/>
        <v>39679.451300000001</v>
      </c>
      <c r="D269" s="23" t="str">
        <f t="shared" si="27"/>
        <v>vis</v>
      </c>
      <c r="E269" s="61">
        <f>VLOOKUP(C269,Active!C$21:E$961,3,FALSE)</f>
        <v>-275.98885944849792</v>
      </c>
      <c r="F269" s="6" t="s">
        <v>126</v>
      </c>
      <c r="G269" s="23" t="str">
        <f t="shared" si="28"/>
        <v>39679.4513</v>
      </c>
      <c r="H269" s="33">
        <f t="shared" si="29"/>
        <v>-276</v>
      </c>
      <c r="I269" s="62" t="s">
        <v>550</v>
      </c>
      <c r="J269" s="63" t="s">
        <v>551</v>
      </c>
      <c r="K269" s="62">
        <v>-276</v>
      </c>
      <c r="L269" s="62" t="s">
        <v>552</v>
      </c>
      <c r="M269" s="63" t="s">
        <v>493</v>
      </c>
      <c r="N269" s="63" t="s">
        <v>494</v>
      </c>
      <c r="O269" s="64" t="s">
        <v>495</v>
      </c>
      <c r="P269" s="64" t="s">
        <v>553</v>
      </c>
    </row>
    <row r="270" spans="1:16" ht="13.5" thickBot="1">
      <c r="A270" s="33" t="str">
        <f t="shared" si="24"/>
        <v> AN 291.113 </v>
      </c>
      <c r="B270" s="6" t="str">
        <f t="shared" si="25"/>
        <v>I</v>
      </c>
      <c r="C270" s="33">
        <f t="shared" si="26"/>
        <v>39697.421999999999</v>
      </c>
      <c r="D270" s="23" t="str">
        <f t="shared" si="27"/>
        <v>vis</v>
      </c>
      <c r="E270" s="61">
        <f>VLOOKUP(C270,Active!C$21:E$961,3,FALSE)</f>
        <v>-268.00499005720405</v>
      </c>
      <c r="F270" s="6" t="s">
        <v>126</v>
      </c>
      <c r="G270" s="23" t="str">
        <f t="shared" si="28"/>
        <v>39697.422</v>
      </c>
      <c r="H270" s="33">
        <f t="shared" si="29"/>
        <v>-268</v>
      </c>
      <c r="I270" s="62" t="s">
        <v>554</v>
      </c>
      <c r="J270" s="63" t="s">
        <v>555</v>
      </c>
      <c r="K270" s="62">
        <v>-268</v>
      </c>
      <c r="L270" s="62" t="s">
        <v>556</v>
      </c>
      <c r="M270" s="63" t="s">
        <v>208</v>
      </c>
      <c r="N270" s="63"/>
      <c r="O270" s="64" t="s">
        <v>545</v>
      </c>
      <c r="P270" s="64" t="s">
        <v>541</v>
      </c>
    </row>
    <row r="271" spans="1:16" ht="13.5" thickBot="1">
      <c r="A271" s="33" t="str">
        <f t="shared" si="24"/>
        <v> BBG 27.1.71 </v>
      </c>
      <c r="B271" s="6" t="str">
        <f t="shared" si="25"/>
        <v>I</v>
      </c>
      <c r="C271" s="33">
        <f t="shared" si="26"/>
        <v>39697.457799999996</v>
      </c>
      <c r="D271" s="23" t="str">
        <f t="shared" si="27"/>
        <v>vis</v>
      </c>
      <c r="E271" s="61">
        <f>VLOOKUP(C271,Active!C$21:E$961,3,FALSE)</f>
        <v>-267.98908513840894</v>
      </c>
      <c r="F271" s="6" t="s">
        <v>126</v>
      </c>
      <c r="G271" s="23" t="str">
        <f t="shared" si="28"/>
        <v>39697.4578</v>
      </c>
      <c r="H271" s="33">
        <f t="shared" si="29"/>
        <v>-268</v>
      </c>
      <c r="I271" s="62" t="s">
        <v>557</v>
      </c>
      <c r="J271" s="63" t="s">
        <v>558</v>
      </c>
      <c r="K271" s="62">
        <v>-268</v>
      </c>
      <c r="L271" s="62" t="s">
        <v>559</v>
      </c>
      <c r="M271" s="63" t="s">
        <v>493</v>
      </c>
      <c r="N271" s="63" t="s">
        <v>494</v>
      </c>
      <c r="O271" s="64" t="s">
        <v>495</v>
      </c>
      <c r="P271" s="64" t="s">
        <v>553</v>
      </c>
    </row>
    <row r="272" spans="1:16" ht="13.5" thickBot="1">
      <c r="A272" s="33" t="str">
        <f t="shared" si="24"/>
        <v> RIA 8.327 </v>
      </c>
      <c r="B272" s="6" t="str">
        <f t="shared" si="25"/>
        <v>I</v>
      </c>
      <c r="C272" s="33">
        <f t="shared" si="26"/>
        <v>39706.459000000003</v>
      </c>
      <c r="D272" s="23" t="str">
        <f t="shared" si="27"/>
        <v>vis</v>
      </c>
      <c r="E272" s="61">
        <f>VLOOKUP(C272,Active!C$21:E$961,3,FALSE)</f>
        <v>-263.99010873988408</v>
      </c>
      <c r="F272" s="6" t="s">
        <v>126</v>
      </c>
      <c r="G272" s="23" t="str">
        <f t="shared" si="28"/>
        <v>39706.4590</v>
      </c>
      <c r="H272" s="33">
        <f t="shared" si="29"/>
        <v>-264</v>
      </c>
      <c r="I272" s="62" t="s">
        <v>560</v>
      </c>
      <c r="J272" s="63" t="s">
        <v>561</v>
      </c>
      <c r="K272" s="62">
        <v>-264</v>
      </c>
      <c r="L272" s="62" t="s">
        <v>562</v>
      </c>
      <c r="M272" s="63" t="s">
        <v>493</v>
      </c>
      <c r="N272" s="63" t="s">
        <v>494</v>
      </c>
      <c r="O272" s="64" t="s">
        <v>563</v>
      </c>
      <c r="P272" s="64" t="s">
        <v>564</v>
      </c>
    </row>
    <row r="273" spans="1:16" ht="13.5" thickBot="1">
      <c r="A273" s="33" t="str">
        <f t="shared" si="24"/>
        <v> BBG 27.1.71 </v>
      </c>
      <c r="B273" s="6" t="str">
        <f t="shared" si="25"/>
        <v>II</v>
      </c>
      <c r="C273" s="33">
        <f t="shared" si="26"/>
        <v>39707.546000000002</v>
      </c>
      <c r="D273" s="23" t="str">
        <f t="shared" si="27"/>
        <v>vis</v>
      </c>
      <c r="E273" s="61">
        <f>VLOOKUP(C273,Active!C$21:E$961,3,FALSE)</f>
        <v>-263.50718564683075</v>
      </c>
      <c r="F273" s="6" t="s">
        <v>126</v>
      </c>
      <c r="G273" s="23" t="str">
        <f t="shared" si="28"/>
        <v>39707.5460</v>
      </c>
      <c r="H273" s="33">
        <f t="shared" si="29"/>
        <v>-263.5</v>
      </c>
      <c r="I273" s="62" t="s">
        <v>565</v>
      </c>
      <c r="J273" s="63" t="s">
        <v>566</v>
      </c>
      <c r="K273" s="62">
        <v>-263.5</v>
      </c>
      <c r="L273" s="62" t="s">
        <v>567</v>
      </c>
      <c r="M273" s="63" t="s">
        <v>493</v>
      </c>
      <c r="N273" s="63" t="s">
        <v>494</v>
      </c>
      <c r="O273" s="64" t="s">
        <v>495</v>
      </c>
      <c r="P273" s="64" t="s">
        <v>553</v>
      </c>
    </row>
    <row r="274" spans="1:16" ht="13.5" thickBot="1">
      <c r="A274" s="33" t="str">
        <f t="shared" si="24"/>
        <v> BTAD 69.33 </v>
      </c>
      <c r="B274" s="6" t="str">
        <f t="shared" si="25"/>
        <v>I</v>
      </c>
      <c r="C274" s="33">
        <f t="shared" si="26"/>
        <v>39726.74</v>
      </c>
      <c r="D274" s="23" t="str">
        <f t="shared" si="27"/>
        <v>vis</v>
      </c>
      <c r="E274" s="61">
        <f>VLOOKUP(C274,Active!C$21:E$961,3,FALSE)</f>
        <v>-254.9798389604758</v>
      </c>
      <c r="F274" s="6" t="s">
        <v>126</v>
      </c>
      <c r="G274" s="23" t="str">
        <f t="shared" si="28"/>
        <v>39726.74</v>
      </c>
      <c r="H274" s="33">
        <f t="shared" si="29"/>
        <v>-255</v>
      </c>
      <c r="I274" s="62" t="s">
        <v>568</v>
      </c>
      <c r="J274" s="63" t="s">
        <v>569</v>
      </c>
      <c r="K274" s="62">
        <v>-255</v>
      </c>
      <c r="L274" s="62" t="s">
        <v>202</v>
      </c>
      <c r="M274" s="63" t="s">
        <v>208</v>
      </c>
      <c r="N274" s="63"/>
      <c r="O274" s="64" t="s">
        <v>186</v>
      </c>
      <c r="P274" s="64" t="s">
        <v>209</v>
      </c>
    </row>
    <row r="275" spans="1:16" ht="13.5" thickBot="1">
      <c r="A275" s="33" t="str">
        <f t="shared" si="24"/>
        <v> BTAD 69.33 </v>
      </c>
      <c r="B275" s="6" t="str">
        <f t="shared" si="25"/>
        <v>II</v>
      </c>
      <c r="C275" s="33">
        <f t="shared" si="26"/>
        <v>39727.82</v>
      </c>
      <c r="D275" s="23" t="str">
        <f t="shared" si="27"/>
        <v>vis</v>
      </c>
      <c r="E275" s="61">
        <f>VLOOKUP(C275,Active!C$21:E$961,3,FALSE)</f>
        <v>-254.50002576774472</v>
      </c>
      <c r="F275" s="6" t="s">
        <v>126</v>
      </c>
      <c r="G275" s="23" t="str">
        <f t="shared" si="28"/>
        <v>39727.82</v>
      </c>
      <c r="H275" s="33">
        <f t="shared" si="29"/>
        <v>-254.5</v>
      </c>
      <c r="I275" s="62" t="s">
        <v>570</v>
      </c>
      <c r="J275" s="63" t="s">
        <v>571</v>
      </c>
      <c r="K275" s="62">
        <v>-254.5</v>
      </c>
      <c r="L275" s="62" t="s">
        <v>572</v>
      </c>
      <c r="M275" s="63" t="s">
        <v>208</v>
      </c>
      <c r="N275" s="63"/>
      <c r="O275" s="64" t="s">
        <v>186</v>
      </c>
      <c r="P275" s="64" t="s">
        <v>209</v>
      </c>
    </row>
    <row r="276" spans="1:16" ht="13.5" thickBot="1">
      <c r="A276" s="33" t="str">
        <f t="shared" si="24"/>
        <v> BTAD 69.33 </v>
      </c>
      <c r="B276" s="6" t="str">
        <f t="shared" si="25"/>
        <v>I</v>
      </c>
      <c r="C276" s="33">
        <f t="shared" si="26"/>
        <v>39735.72</v>
      </c>
      <c r="D276" s="23" t="str">
        <f t="shared" si="27"/>
        <v>vis</v>
      </c>
      <c r="E276" s="61">
        <f>VLOOKUP(C276,Active!C$21:E$961,3,FALSE)</f>
        <v>-250.99028111721691</v>
      </c>
      <c r="F276" s="6" t="s">
        <v>126</v>
      </c>
      <c r="G276" s="23" t="str">
        <f t="shared" si="28"/>
        <v>39735.72</v>
      </c>
      <c r="H276" s="33">
        <f t="shared" si="29"/>
        <v>-251</v>
      </c>
      <c r="I276" s="62" t="s">
        <v>573</v>
      </c>
      <c r="J276" s="63" t="s">
        <v>574</v>
      </c>
      <c r="K276" s="62">
        <v>-251</v>
      </c>
      <c r="L276" s="62" t="s">
        <v>575</v>
      </c>
      <c r="M276" s="63" t="s">
        <v>208</v>
      </c>
      <c r="N276" s="63"/>
      <c r="O276" s="64" t="s">
        <v>186</v>
      </c>
      <c r="P276" s="64" t="s">
        <v>209</v>
      </c>
    </row>
    <row r="277" spans="1:16" ht="13.5" thickBot="1">
      <c r="A277" s="33" t="str">
        <f t="shared" si="24"/>
        <v> BTAD 69.33 </v>
      </c>
      <c r="B277" s="6" t="str">
        <f t="shared" si="25"/>
        <v>II</v>
      </c>
      <c r="C277" s="33">
        <f t="shared" si="26"/>
        <v>39736.82</v>
      </c>
      <c r="D277" s="23" t="str">
        <f t="shared" si="27"/>
        <v>vis</v>
      </c>
      <c r="E277" s="61">
        <f>VLOOKUP(C277,Active!C$21:E$961,3,FALSE)</f>
        <v>-250.50158249499225</v>
      </c>
      <c r="F277" s="6" t="s">
        <v>126</v>
      </c>
      <c r="G277" s="23" t="str">
        <f t="shared" si="28"/>
        <v>39736.82</v>
      </c>
      <c r="H277" s="33">
        <f t="shared" si="29"/>
        <v>-250.5</v>
      </c>
      <c r="I277" s="62" t="s">
        <v>576</v>
      </c>
      <c r="J277" s="63" t="s">
        <v>577</v>
      </c>
      <c r="K277" s="62">
        <v>-250.5</v>
      </c>
      <c r="L277" s="62" t="s">
        <v>362</v>
      </c>
      <c r="M277" s="63" t="s">
        <v>133</v>
      </c>
      <c r="N277" s="63"/>
      <c r="O277" s="64" t="s">
        <v>186</v>
      </c>
      <c r="P277" s="64" t="s">
        <v>209</v>
      </c>
    </row>
    <row r="278" spans="1:16" ht="13.5" thickBot="1">
      <c r="A278" s="33" t="str">
        <f t="shared" si="24"/>
        <v> BTAD 69.33 </v>
      </c>
      <c r="B278" s="6" t="str">
        <f t="shared" si="25"/>
        <v>I</v>
      </c>
      <c r="C278" s="33">
        <f t="shared" si="26"/>
        <v>39737.97</v>
      </c>
      <c r="D278" s="23" t="str">
        <f t="shared" si="27"/>
        <v>vis</v>
      </c>
      <c r="E278" s="61">
        <f>VLOOKUP(C278,Active!C$21:E$961,3,FALSE)</f>
        <v>-249.99067029902878</v>
      </c>
      <c r="F278" s="6" t="s">
        <v>126</v>
      </c>
      <c r="G278" s="23" t="str">
        <f t="shared" si="28"/>
        <v>39737.97</v>
      </c>
      <c r="H278" s="33">
        <f t="shared" si="29"/>
        <v>-250</v>
      </c>
      <c r="I278" s="62" t="s">
        <v>578</v>
      </c>
      <c r="J278" s="63" t="s">
        <v>579</v>
      </c>
      <c r="K278" s="62">
        <v>-250</v>
      </c>
      <c r="L278" s="62" t="s">
        <v>575</v>
      </c>
      <c r="M278" s="63" t="s">
        <v>133</v>
      </c>
      <c r="N278" s="63"/>
      <c r="O278" s="64" t="s">
        <v>186</v>
      </c>
      <c r="P278" s="64" t="s">
        <v>209</v>
      </c>
    </row>
    <row r="279" spans="1:16" ht="13.5" thickBot="1">
      <c r="A279" s="33" t="str">
        <f t="shared" si="24"/>
        <v> BTAD 69.33 </v>
      </c>
      <c r="B279" s="6" t="str">
        <f t="shared" si="25"/>
        <v>II</v>
      </c>
      <c r="C279" s="33">
        <f t="shared" si="26"/>
        <v>39739.040000000001</v>
      </c>
      <c r="D279" s="23" t="str">
        <f t="shared" si="27"/>
        <v>vis</v>
      </c>
      <c r="E279" s="61">
        <f>VLOOKUP(C279,Active!C$21:E$961,3,FALSE)</f>
        <v>-249.51529982104611</v>
      </c>
      <c r="F279" s="6" t="s">
        <v>126</v>
      </c>
      <c r="G279" s="23" t="str">
        <f t="shared" si="28"/>
        <v>39739.04</v>
      </c>
      <c r="H279" s="33">
        <f t="shared" si="29"/>
        <v>-249.5</v>
      </c>
      <c r="I279" s="62" t="s">
        <v>580</v>
      </c>
      <c r="J279" s="63" t="s">
        <v>581</v>
      </c>
      <c r="K279" s="62">
        <v>-249.5</v>
      </c>
      <c r="L279" s="62" t="s">
        <v>582</v>
      </c>
      <c r="M279" s="63" t="s">
        <v>133</v>
      </c>
      <c r="N279" s="63"/>
      <c r="O279" s="64" t="s">
        <v>186</v>
      </c>
      <c r="P279" s="64" t="s">
        <v>209</v>
      </c>
    </row>
    <row r="280" spans="1:16" ht="13.5" thickBot="1">
      <c r="A280" s="33" t="str">
        <f t="shared" si="24"/>
        <v> RIA 8.327 </v>
      </c>
      <c r="B280" s="6" t="str">
        <f t="shared" si="25"/>
        <v>II</v>
      </c>
      <c r="C280" s="33">
        <f t="shared" si="26"/>
        <v>39741.311000000002</v>
      </c>
      <c r="D280" s="23" t="str">
        <f t="shared" si="27"/>
        <v>vis</v>
      </c>
      <c r="E280" s="61">
        <f>VLOOKUP(C280,Active!C$21:E$961,3,FALSE)</f>
        <v>-248.50635930188795</v>
      </c>
      <c r="F280" s="6" t="s">
        <v>126</v>
      </c>
      <c r="G280" s="23" t="str">
        <f t="shared" si="28"/>
        <v>39741.3110</v>
      </c>
      <c r="H280" s="33">
        <f t="shared" si="29"/>
        <v>-248.5</v>
      </c>
      <c r="I280" s="62" t="s">
        <v>583</v>
      </c>
      <c r="J280" s="63" t="s">
        <v>584</v>
      </c>
      <c r="K280" s="62">
        <v>-248.5</v>
      </c>
      <c r="L280" s="62" t="s">
        <v>585</v>
      </c>
      <c r="M280" s="63" t="s">
        <v>493</v>
      </c>
      <c r="N280" s="63" t="s">
        <v>494</v>
      </c>
      <c r="O280" s="64" t="s">
        <v>563</v>
      </c>
      <c r="P280" s="64" t="s">
        <v>564</v>
      </c>
    </row>
    <row r="281" spans="1:16" ht="13.5" thickBot="1">
      <c r="A281" s="33" t="str">
        <f t="shared" si="24"/>
        <v> RIA 8.327 </v>
      </c>
      <c r="B281" s="6" t="str">
        <f t="shared" si="25"/>
        <v>I</v>
      </c>
      <c r="C281" s="33">
        <f t="shared" si="26"/>
        <v>40064.337</v>
      </c>
      <c r="D281" s="23" t="str">
        <f t="shared" si="27"/>
        <v>vis</v>
      </c>
      <c r="E281" s="61">
        <f>VLOOKUP(C281,Active!C$21:E$961,3,FALSE)</f>
        <v>-104.9951218992065</v>
      </c>
      <c r="F281" s="6" t="s">
        <v>126</v>
      </c>
      <c r="G281" s="23" t="str">
        <f t="shared" si="28"/>
        <v>40064.337</v>
      </c>
      <c r="H281" s="33">
        <f t="shared" si="29"/>
        <v>-105</v>
      </c>
      <c r="I281" s="62" t="s">
        <v>586</v>
      </c>
      <c r="J281" s="63" t="s">
        <v>587</v>
      </c>
      <c r="K281" s="62">
        <v>-105</v>
      </c>
      <c r="L281" s="62" t="s">
        <v>224</v>
      </c>
      <c r="M281" s="63" t="s">
        <v>493</v>
      </c>
      <c r="N281" s="63" t="s">
        <v>494</v>
      </c>
      <c r="O281" s="64" t="s">
        <v>563</v>
      </c>
      <c r="P281" s="64" t="s">
        <v>564</v>
      </c>
    </row>
    <row r="282" spans="1:16" ht="13.5" thickBot="1">
      <c r="A282" s="33" t="str">
        <f t="shared" si="24"/>
        <v>IBVS 1449 </v>
      </c>
      <c r="B282" s="6" t="str">
        <f t="shared" si="25"/>
        <v>II</v>
      </c>
      <c r="C282" s="33">
        <f t="shared" si="26"/>
        <v>43268.553200000002</v>
      </c>
      <c r="D282" s="23" t="str">
        <f t="shared" si="27"/>
        <v>vis</v>
      </c>
      <c r="E282" s="61">
        <f>VLOOKUP(C282,Active!C$21:E$961,3,FALSE)</f>
        <v>1318.5467346935168</v>
      </c>
      <c r="F282" s="6" t="s">
        <v>126</v>
      </c>
      <c r="G282" s="23" t="str">
        <f t="shared" si="28"/>
        <v>43268.5532</v>
      </c>
      <c r="H282" s="33">
        <f t="shared" si="29"/>
        <v>1318.5</v>
      </c>
      <c r="I282" s="62" t="s">
        <v>709</v>
      </c>
      <c r="J282" s="63" t="s">
        <v>710</v>
      </c>
      <c r="K282" s="62">
        <v>1318.5</v>
      </c>
      <c r="L282" s="62" t="s">
        <v>711</v>
      </c>
      <c r="M282" s="63" t="s">
        <v>493</v>
      </c>
      <c r="N282" s="63" t="s">
        <v>494</v>
      </c>
      <c r="O282" s="64" t="s">
        <v>712</v>
      </c>
      <c r="P282" s="65" t="s">
        <v>713</v>
      </c>
    </row>
    <row r="283" spans="1:16" ht="13.5" thickBot="1">
      <c r="A283" s="33" t="str">
        <f t="shared" si="24"/>
        <v> VSSC 68.36 </v>
      </c>
      <c r="B283" s="6" t="str">
        <f t="shared" si="25"/>
        <v>I</v>
      </c>
      <c r="C283" s="33">
        <f t="shared" si="26"/>
        <v>46704.379000000001</v>
      </c>
      <c r="D283" s="23" t="str">
        <f t="shared" si="27"/>
        <v>vis</v>
      </c>
      <c r="E283" s="61">
        <f>VLOOKUP(C283,Active!C$21:E$961,3,FALSE)</f>
        <v>2844.9861298445599</v>
      </c>
      <c r="F283" s="6" t="s">
        <v>126</v>
      </c>
      <c r="G283" s="23" t="str">
        <f t="shared" si="28"/>
        <v>46704.379</v>
      </c>
      <c r="H283" s="33">
        <f t="shared" si="29"/>
        <v>2845</v>
      </c>
      <c r="I283" s="62" t="s">
        <v>754</v>
      </c>
      <c r="J283" s="63" t="s">
        <v>755</v>
      </c>
      <c r="K283" s="62">
        <v>2845</v>
      </c>
      <c r="L283" s="62" t="s">
        <v>593</v>
      </c>
      <c r="M283" s="63" t="s">
        <v>208</v>
      </c>
      <c r="N283" s="63"/>
      <c r="O283" s="64" t="s">
        <v>756</v>
      </c>
      <c r="P283" s="64" t="s">
        <v>757</v>
      </c>
    </row>
    <row r="284" spans="1:16" ht="13.5" thickBot="1">
      <c r="A284" s="33" t="str">
        <f t="shared" si="24"/>
        <v> VSSC 70.22 </v>
      </c>
      <c r="B284" s="6" t="str">
        <f t="shared" si="25"/>
        <v>II</v>
      </c>
      <c r="C284" s="33">
        <f t="shared" si="26"/>
        <v>46964.39</v>
      </c>
      <c r="D284" s="23" t="str">
        <f t="shared" si="27"/>
        <v>vis</v>
      </c>
      <c r="E284" s="61">
        <f>VLOOKUP(C284,Active!C$21:E$961,3,FALSE)</f>
        <v>2960.5016002658531</v>
      </c>
      <c r="F284" s="6" t="s">
        <v>126</v>
      </c>
      <c r="G284" s="23" t="str">
        <f t="shared" si="28"/>
        <v>46964.390</v>
      </c>
      <c r="H284" s="33">
        <f t="shared" si="29"/>
        <v>2960.5</v>
      </c>
      <c r="I284" s="62" t="s">
        <v>758</v>
      </c>
      <c r="J284" s="63" t="s">
        <v>759</v>
      </c>
      <c r="K284" s="62">
        <v>2960.5</v>
      </c>
      <c r="L284" s="62" t="s">
        <v>760</v>
      </c>
      <c r="M284" s="63" t="s">
        <v>208</v>
      </c>
      <c r="N284" s="63"/>
      <c r="O284" s="64" t="s">
        <v>761</v>
      </c>
      <c r="P284" s="64" t="s">
        <v>762</v>
      </c>
    </row>
    <row r="285" spans="1:16" ht="13.5" thickBot="1">
      <c r="A285" s="33" t="str">
        <f t="shared" si="24"/>
        <v> VSSC 70.22 </v>
      </c>
      <c r="B285" s="6" t="str">
        <f t="shared" si="25"/>
        <v>II</v>
      </c>
      <c r="C285" s="33">
        <f t="shared" si="26"/>
        <v>46973.392</v>
      </c>
      <c r="D285" s="23" t="str">
        <f t="shared" si="27"/>
        <v>vis</v>
      </c>
      <c r="E285" s="61">
        <f>VLOOKUP(C285,Active!C$21:E$961,3,FALSE)</f>
        <v>2964.5009320815552</v>
      </c>
      <c r="F285" s="6" t="s">
        <v>126</v>
      </c>
      <c r="G285" s="23" t="str">
        <f t="shared" si="28"/>
        <v>46973.392</v>
      </c>
      <c r="H285" s="33">
        <f t="shared" si="29"/>
        <v>2964.5</v>
      </c>
      <c r="I285" s="62" t="s">
        <v>763</v>
      </c>
      <c r="J285" s="63" t="s">
        <v>764</v>
      </c>
      <c r="K285" s="62">
        <v>2964.5</v>
      </c>
      <c r="L285" s="62" t="s">
        <v>765</v>
      </c>
      <c r="M285" s="63" t="s">
        <v>208</v>
      </c>
      <c r="N285" s="63"/>
      <c r="O285" s="64" t="s">
        <v>761</v>
      </c>
      <c r="P285" s="64" t="s">
        <v>762</v>
      </c>
    </row>
    <row r="286" spans="1:16" ht="13.5" thickBot="1">
      <c r="A286" s="33" t="str">
        <f t="shared" si="24"/>
        <v> VSSC 70.22 </v>
      </c>
      <c r="B286" s="6" t="str">
        <f t="shared" si="25"/>
        <v>I</v>
      </c>
      <c r="C286" s="33">
        <f t="shared" si="26"/>
        <v>46974.538</v>
      </c>
      <c r="D286" s="23" t="str">
        <f t="shared" si="27"/>
        <v>vis</v>
      </c>
      <c r="E286" s="61">
        <f>VLOOKUP(C286,Active!C$21:E$961,3,FALSE)</f>
        <v>2965.0100671916193</v>
      </c>
      <c r="F286" s="6" t="s">
        <v>126</v>
      </c>
      <c r="G286" s="23" t="str">
        <f t="shared" si="28"/>
        <v>46974.538</v>
      </c>
      <c r="H286" s="33">
        <f t="shared" si="29"/>
        <v>2965</v>
      </c>
      <c r="I286" s="62" t="s">
        <v>766</v>
      </c>
      <c r="J286" s="63" t="s">
        <v>767</v>
      </c>
      <c r="K286" s="62">
        <v>2965</v>
      </c>
      <c r="L286" s="62" t="s">
        <v>768</v>
      </c>
      <c r="M286" s="63" t="s">
        <v>208</v>
      </c>
      <c r="N286" s="63"/>
      <c r="O286" s="64" t="s">
        <v>761</v>
      </c>
      <c r="P286" s="64" t="s">
        <v>762</v>
      </c>
    </row>
    <row r="287" spans="1:16" ht="13.5" thickBot="1">
      <c r="A287" s="33" t="str">
        <f t="shared" si="24"/>
        <v> VSSC 73 </v>
      </c>
      <c r="B287" s="6" t="str">
        <f t="shared" si="25"/>
        <v>II</v>
      </c>
      <c r="C287" s="33">
        <f t="shared" si="26"/>
        <v>47799.428</v>
      </c>
      <c r="D287" s="23" t="str">
        <f t="shared" si="27"/>
        <v>vis</v>
      </c>
      <c r="E287" s="61">
        <f>VLOOKUP(C287,Active!C$21:E$961,3,FALSE)</f>
        <v>3331.4851639983731</v>
      </c>
      <c r="F287" s="6" t="s">
        <v>126</v>
      </c>
      <c r="G287" s="23" t="str">
        <f t="shared" si="28"/>
        <v>47799.428</v>
      </c>
      <c r="H287" s="33">
        <f t="shared" si="29"/>
        <v>3331.5</v>
      </c>
      <c r="I287" s="62" t="s">
        <v>782</v>
      </c>
      <c r="J287" s="63" t="s">
        <v>783</v>
      </c>
      <c r="K287" s="62">
        <v>3331.5</v>
      </c>
      <c r="L287" s="62" t="s">
        <v>739</v>
      </c>
      <c r="M287" s="63" t="s">
        <v>208</v>
      </c>
      <c r="N287" s="63"/>
      <c r="O287" s="64" t="s">
        <v>756</v>
      </c>
      <c r="P287" s="64" t="s">
        <v>784</v>
      </c>
    </row>
    <row r="288" spans="1:16" ht="13.5" thickBot="1">
      <c r="A288" s="33" t="str">
        <f t="shared" si="24"/>
        <v>IBVS 3900 </v>
      </c>
      <c r="B288" s="6" t="str">
        <f t="shared" si="25"/>
        <v>I</v>
      </c>
      <c r="C288" s="33">
        <f t="shared" si="26"/>
        <v>48536.699500000002</v>
      </c>
      <c r="D288" s="23" t="str">
        <f t="shared" si="27"/>
        <v>vis</v>
      </c>
      <c r="E288" s="61">
        <f>VLOOKUP(C288,Active!C$21:E$961,3,FALSE)</f>
        <v>3659.0338605947218</v>
      </c>
      <c r="F288" s="6" t="s">
        <v>126</v>
      </c>
      <c r="G288" s="23" t="str">
        <f t="shared" si="28"/>
        <v>48536.6995</v>
      </c>
      <c r="H288" s="33">
        <f t="shared" si="29"/>
        <v>3659</v>
      </c>
      <c r="I288" s="62" t="s">
        <v>799</v>
      </c>
      <c r="J288" s="63" t="s">
        <v>800</v>
      </c>
      <c r="K288" s="62">
        <v>3659</v>
      </c>
      <c r="L288" s="62" t="s">
        <v>801</v>
      </c>
      <c r="M288" s="63" t="s">
        <v>493</v>
      </c>
      <c r="N288" s="63" t="s">
        <v>494</v>
      </c>
      <c r="O288" s="64" t="s">
        <v>802</v>
      </c>
      <c r="P288" s="65" t="s">
        <v>803</v>
      </c>
    </row>
    <row r="289" spans="1:16" ht="13.5" thickBot="1">
      <c r="A289" s="33" t="str">
        <f t="shared" si="24"/>
        <v> BBS 104 </v>
      </c>
      <c r="B289" s="6" t="str">
        <f t="shared" si="25"/>
        <v>I</v>
      </c>
      <c r="C289" s="33">
        <f t="shared" si="26"/>
        <v>49198.478999999999</v>
      </c>
      <c r="D289" s="23" t="str">
        <f t="shared" si="27"/>
        <v>vis</v>
      </c>
      <c r="E289" s="61">
        <f>VLOOKUP(C289,Active!C$21:E$961,3,FALSE)</f>
        <v>3953.0436150192199</v>
      </c>
      <c r="F289" s="6" t="s">
        <v>126</v>
      </c>
      <c r="G289" s="23" t="str">
        <f t="shared" si="28"/>
        <v>49198.479</v>
      </c>
      <c r="H289" s="33">
        <f t="shared" si="29"/>
        <v>3953</v>
      </c>
      <c r="I289" s="62" t="s">
        <v>831</v>
      </c>
      <c r="J289" s="63" t="s">
        <v>832</v>
      </c>
      <c r="K289" s="62">
        <v>3953</v>
      </c>
      <c r="L289" s="62" t="s">
        <v>207</v>
      </c>
      <c r="M289" s="63" t="s">
        <v>493</v>
      </c>
      <c r="N289" s="63" t="s">
        <v>44</v>
      </c>
      <c r="O289" s="64" t="s">
        <v>707</v>
      </c>
      <c r="P289" s="64" t="s">
        <v>833</v>
      </c>
    </row>
    <row r="290" spans="1:16" ht="13.5" thickBot="1">
      <c r="A290" s="33" t="str">
        <f t="shared" si="24"/>
        <v> AAP 345.553 </v>
      </c>
      <c r="B290" s="6" t="str">
        <f t="shared" si="25"/>
        <v>II</v>
      </c>
      <c r="C290" s="33">
        <f t="shared" si="26"/>
        <v>49647.406799999997</v>
      </c>
      <c r="D290" s="23" t="str">
        <f t="shared" si="27"/>
        <v>vis</v>
      </c>
      <c r="E290" s="61">
        <f>VLOOKUP(C290,Active!C$21:E$961,3,FALSE)</f>
        <v>4152.4894307816157</v>
      </c>
      <c r="F290" s="6" t="s">
        <v>126</v>
      </c>
      <c r="G290" s="23" t="str">
        <f t="shared" si="28"/>
        <v>49647.4068</v>
      </c>
      <c r="H290" s="33">
        <f t="shared" si="29"/>
        <v>4152.5</v>
      </c>
      <c r="I290" s="62" t="s">
        <v>870</v>
      </c>
      <c r="J290" s="63" t="s">
        <v>871</v>
      </c>
      <c r="K290" s="62">
        <v>4152.5</v>
      </c>
      <c r="L290" s="62" t="s">
        <v>872</v>
      </c>
      <c r="M290" s="63" t="s">
        <v>493</v>
      </c>
      <c r="N290" s="63" t="s">
        <v>772</v>
      </c>
      <c r="O290" s="64" t="s">
        <v>873</v>
      </c>
      <c r="P290" s="64" t="s">
        <v>874</v>
      </c>
    </row>
    <row r="291" spans="1:16" ht="13.5" thickBot="1">
      <c r="A291" s="33" t="str">
        <f t="shared" si="24"/>
        <v> AAP 345.553 </v>
      </c>
      <c r="B291" s="6" t="str">
        <f t="shared" si="25"/>
        <v>I</v>
      </c>
      <c r="C291" s="33">
        <f t="shared" si="26"/>
        <v>49889.511899999998</v>
      </c>
      <c r="D291" s="23" t="str">
        <f t="shared" si="27"/>
        <v>vis</v>
      </c>
      <c r="E291" s="61">
        <f>VLOOKUP(C291,Active!C$21:E$961,3,FALSE)</f>
        <v>4260.0498206031789</v>
      </c>
      <c r="F291" s="6" t="s">
        <v>126</v>
      </c>
      <c r="G291" s="23" t="str">
        <f t="shared" si="28"/>
        <v>49889.5119</v>
      </c>
      <c r="H291" s="33">
        <f t="shared" si="29"/>
        <v>4260</v>
      </c>
      <c r="I291" s="62" t="s">
        <v>875</v>
      </c>
      <c r="J291" s="63" t="s">
        <v>876</v>
      </c>
      <c r="K291" s="62">
        <v>4260</v>
      </c>
      <c r="L291" s="62" t="s">
        <v>877</v>
      </c>
      <c r="M291" s="63" t="s">
        <v>493</v>
      </c>
      <c r="N291" s="63" t="s">
        <v>44</v>
      </c>
      <c r="O291" s="64" t="s">
        <v>873</v>
      </c>
      <c r="P291" s="64" t="s">
        <v>874</v>
      </c>
    </row>
    <row r="292" spans="1:16" ht="13.5" thickBot="1">
      <c r="A292" s="33" t="str">
        <f t="shared" si="24"/>
        <v> AAP 345.553 </v>
      </c>
      <c r="B292" s="6" t="str">
        <f t="shared" si="25"/>
        <v>II</v>
      </c>
      <c r="C292" s="33">
        <f t="shared" si="26"/>
        <v>49899.505799999999</v>
      </c>
      <c r="D292" s="23" t="str">
        <f t="shared" si="27"/>
        <v>vis</v>
      </c>
      <c r="E292" s="61">
        <f>VLOOKUP(C292,Active!C$21:E$961,3,FALSE)</f>
        <v>4264.4898252946859</v>
      </c>
      <c r="F292" s="6" t="s">
        <v>126</v>
      </c>
      <c r="G292" s="23" t="str">
        <f t="shared" si="28"/>
        <v>49899.5058</v>
      </c>
      <c r="H292" s="33">
        <f t="shared" si="29"/>
        <v>4264.5</v>
      </c>
      <c r="I292" s="62" t="s">
        <v>882</v>
      </c>
      <c r="J292" s="63" t="s">
        <v>883</v>
      </c>
      <c r="K292" s="62">
        <v>4264.5</v>
      </c>
      <c r="L292" s="62" t="s">
        <v>884</v>
      </c>
      <c r="M292" s="63" t="s">
        <v>493</v>
      </c>
      <c r="N292" s="63" t="s">
        <v>44</v>
      </c>
      <c r="O292" s="64" t="s">
        <v>873</v>
      </c>
      <c r="P292" s="64" t="s">
        <v>874</v>
      </c>
    </row>
    <row r="293" spans="1:16" ht="13.5" thickBot="1">
      <c r="A293" s="33" t="str">
        <f t="shared" si="24"/>
        <v> AAP 345.553 </v>
      </c>
      <c r="B293" s="6" t="str">
        <f t="shared" si="25"/>
        <v>II</v>
      </c>
      <c r="C293" s="33">
        <f t="shared" si="26"/>
        <v>50014.305500000002</v>
      </c>
      <c r="D293" s="23" t="str">
        <f t="shared" si="27"/>
        <v>vis</v>
      </c>
      <c r="E293" s="61">
        <f>VLOOKUP(C293,Active!C$21:E$961,3,FALSE)</f>
        <v>4315.4920573145764</v>
      </c>
      <c r="F293" s="6" t="s">
        <v>126</v>
      </c>
      <c r="G293" s="23" t="str">
        <f t="shared" si="28"/>
        <v>50014.3055</v>
      </c>
      <c r="H293" s="33">
        <f t="shared" si="29"/>
        <v>4315.5</v>
      </c>
      <c r="I293" s="62" t="s">
        <v>892</v>
      </c>
      <c r="J293" s="63" t="s">
        <v>893</v>
      </c>
      <c r="K293" s="62">
        <v>4315.5</v>
      </c>
      <c r="L293" s="62" t="s">
        <v>894</v>
      </c>
      <c r="M293" s="63" t="s">
        <v>493</v>
      </c>
      <c r="N293" s="63" t="s">
        <v>494</v>
      </c>
      <c r="O293" s="64" t="s">
        <v>873</v>
      </c>
      <c r="P293" s="64" t="s">
        <v>874</v>
      </c>
    </row>
    <row r="294" spans="1:16" ht="13.5" thickBot="1">
      <c r="A294" s="33" t="str">
        <f t="shared" si="24"/>
        <v> AAP 345.553 </v>
      </c>
      <c r="B294" s="6" t="str">
        <f t="shared" si="25"/>
        <v>I</v>
      </c>
      <c r="C294" s="33">
        <f t="shared" si="26"/>
        <v>50562.535000000003</v>
      </c>
      <c r="D294" s="23" t="str">
        <f t="shared" si="27"/>
        <v>vis</v>
      </c>
      <c r="E294" s="61">
        <f>VLOOKUP(C294,Active!C$21:E$961,3,FALSE)</f>
        <v>4559.0547857811835</v>
      </c>
      <c r="F294" s="6" t="s">
        <v>126</v>
      </c>
      <c r="G294" s="23" t="str">
        <f t="shared" si="28"/>
        <v>50562.5350</v>
      </c>
      <c r="H294" s="33">
        <f t="shared" si="29"/>
        <v>4559</v>
      </c>
      <c r="I294" s="62" t="s">
        <v>900</v>
      </c>
      <c r="J294" s="63" t="s">
        <v>901</v>
      </c>
      <c r="K294" s="62">
        <v>4559</v>
      </c>
      <c r="L294" s="62" t="s">
        <v>902</v>
      </c>
      <c r="M294" s="63" t="s">
        <v>493</v>
      </c>
      <c r="N294" s="63" t="s">
        <v>772</v>
      </c>
      <c r="O294" s="64" t="s">
        <v>873</v>
      </c>
      <c r="P294" s="64" t="s">
        <v>874</v>
      </c>
    </row>
    <row r="295" spans="1:16" ht="13.5" thickBot="1">
      <c r="A295" s="33" t="str">
        <f t="shared" si="24"/>
        <v> AAP 345.553 </v>
      </c>
      <c r="B295" s="6" t="str">
        <f t="shared" si="25"/>
        <v>I</v>
      </c>
      <c r="C295" s="33">
        <f t="shared" si="26"/>
        <v>50974.448900000003</v>
      </c>
      <c r="D295" s="23" t="str">
        <f t="shared" si="27"/>
        <v>vis</v>
      </c>
      <c r="E295" s="61">
        <f>VLOOKUP(C295,Active!C$21:E$961,3,FALSE)</f>
        <v>4742.0563816043204</v>
      </c>
      <c r="F295" s="6" t="s">
        <v>126</v>
      </c>
      <c r="G295" s="23" t="str">
        <f t="shared" si="28"/>
        <v>50974.4489</v>
      </c>
      <c r="H295" s="33">
        <f t="shared" si="29"/>
        <v>4742</v>
      </c>
      <c r="I295" s="62" t="s">
        <v>907</v>
      </c>
      <c r="J295" s="63" t="s">
        <v>908</v>
      </c>
      <c r="K295" s="62">
        <v>4742</v>
      </c>
      <c r="L295" s="62" t="s">
        <v>909</v>
      </c>
      <c r="M295" s="63" t="s">
        <v>493</v>
      </c>
      <c r="N295" s="63" t="s">
        <v>910</v>
      </c>
      <c r="O295" s="64" t="s">
        <v>873</v>
      </c>
      <c r="P295" s="64" t="s">
        <v>874</v>
      </c>
    </row>
    <row r="296" spans="1:16" ht="13.5" thickBot="1">
      <c r="A296" s="33" t="str">
        <f t="shared" si="24"/>
        <v> AAP 345.553 </v>
      </c>
      <c r="B296" s="6" t="str">
        <f t="shared" si="25"/>
        <v>I</v>
      </c>
      <c r="C296" s="33">
        <f t="shared" si="26"/>
        <v>51046.479299999999</v>
      </c>
      <c r="D296" s="23" t="str">
        <f t="shared" si="27"/>
        <v>vis</v>
      </c>
      <c r="E296" s="61">
        <f>VLOOKUP(C296,Active!C$21:E$961,3,FALSE)</f>
        <v>4774.057433639171</v>
      </c>
      <c r="F296" s="6" t="s">
        <v>126</v>
      </c>
      <c r="G296" s="23" t="str">
        <f t="shared" si="28"/>
        <v>51046.4793</v>
      </c>
      <c r="H296" s="33">
        <f t="shared" si="29"/>
        <v>4774</v>
      </c>
      <c r="I296" s="62" t="s">
        <v>915</v>
      </c>
      <c r="J296" s="63" t="s">
        <v>916</v>
      </c>
      <c r="K296" s="62">
        <v>4774</v>
      </c>
      <c r="L296" s="62" t="s">
        <v>917</v>
      </c>
      <c r="M296" s="63" t="s">
        <v>493</v>
      </c>
      <c r="N296" s="63" t="s">
        <v>910</v>
      </c>
      <c r="O296" s="64" t="s">
        <v>873</v>
      </c>
      <c r="P296" s="64" t="s">
        <v>874</v>
      </c>
    </row>
    <row r="297" spans="1:16" ht="13.5" thickBot="1">
      <c r="A297" s="33" t="str">
        <f t="shared" si="24"/>
        <v>BAVM 131 </v>
      </c>
      <c r="B297" s="6" t="str">
        <f t="shared" si="25"/>
        <v>I</v>
      </c>
      <c r="C297" s="33">
        <f t="shared" si="26"/>
        <v>51413.353000000003</v>
      </c>
      <c r="D297" s="23" t="str">
        <f t="shared" si="27"/>
        <v>vis</v>
      </c>
      <c r="E297" s="61">
        <f>VLOOKUP(C297,Active!C$21:E$961,3,FALSE)</f>
        <v>4937.0489533852624</v>
      </c>
      <c r="F297" s="6" t="s">
        <v>126</v>
      </c>
      <c r="G297" s="23" t="str">
        <f t="shared" si="28"/>
        <v>51413.353</v>
      </c>
      <c r="H297" s="33">
        <f t="shared" si="29"/>
        <v>4937</v>
      </c>
      <c r="I297" s="62" t="s">
        <v>918</v>
      </c>
      <c r="J297" s="63" t="s">
        <v>919</v>
      </c>
      <c r="K297" s="62">
        <v>4937</v>
      </c>
      <c r="L297" s="62" t="s">
        <v>920</v>
      </c>
      <c r="M297" s="63" t="s">
        <v>208</v>
      </c>
      <c r="N297" s="63"/>
      <c r="O297" s="64" t="s">
        <v>921</v>
      </c>
      <c r="P297" s="65" t="s">
        <v>922</v>
      </c>
    </row>
    <row r="298" spans="1:16" ht="13.5" thickBot="1">
      <c r="A298" s="33" t="str">
        <f t="shared" si="24"/>
        <v>BAVM 131 </v>
      </c>
      <c r="B298" s="6" t="str">
        <f t="shared" si="25"/>
        <v>I</v>
      </c>
      <c r="C298" s="33">
        <f t="shared" si="26"/>
        <v>51431.383000000002</v>
      </c>
      <c r="D298" s="23" t="str">
        <f t="shared" si="27"/>
        <v>vis</v>
      </c>
      <c r="E298" s="61">
        <f>VLOOKUP(C298,Active!C$21:E$961,3,FALSE)</f>
        <v>4945.0591680750094</v>
      </c>
      <c r="F298" s="6" t="s">
        <v>126</v>
      </c>
      <c r="G298" s="23" t="str">
        <f t="shared" si="28"/>
        <v>51431.383</v>
      </c>
      <c r="H298" s="33">
        <f t="shared" si="29"/>
        <v>4945</v>
      </c>
      <c r="I298" s="62" t="s">
        <v>923</v>
      </c>
      <c r="J298" s="63" t="s">
        <v>924</v>
      </c>
      <c r="K298" s="62">
        <v>4945</v>
      </c>
      <c r="L298" s="62" t="s">
        <v>925</v>
      </c>
      <c r="M298" s="63" t="s">
        <v>208</v>
      </c>
      <c r="N298" s="63"/>
      <c r="O298" s="64" t="s">
        <v>921</v>
      </c>
      <c r="P298" s="65" t="s">
        <v>922</v>
      </c>
    </row>
    <row r="299" spans="1:16" ht="13.5" thickBot="1">
      <c r="A299" s="33" t="str">
        <f t="shared" si="24"/>
        <v>BAVM 131 </v>
      </c>
      <c r="B299" s="6" t="str">
        <f t="shared" si="25"/>
        <v>II</v>
      </c>
      <c r="C299" s="33">
        <f t="shared" si="26"/>
        <v>51468.356</v>
      </c>
      <c r="D299" s="23" t="str">
        <f t="shared" si="27"/>
        <v>vis</v>
      </c>
      <c r="E299" s="61">
        <f>VLOOKUP(C299,Active!C$21:E$961,3,FALSE)</f>
        <v>4961.4852173109502</v>
      </c>
      <c r="F299" s="6" t="s">
        <v>126</v>
      </c>
      <c r="G299" s="23" t="str">
        <f t="shared" si="28"/>
        <v>51468.356</v>
      </c>
      <c r="H299" s="33">
        <f t="shared" si="29"/>
        <v>4961.5</v>
      </c>
      <c r="I299" s="62" t="s">
        <v>926</v>
      </c>
      <c r="J299" s="63" t="s">
        <v>927</v>
      </c>
      <c r="K299" s="62">
        <v>4961.5</v>
      </c>
      <c r="L299" s="62" t="s">
        <v>448</v>
      </c>
      <c r="M299" s="63" t="s">
        <v>208</v>
      </c>
      <c r="N299" s="63"/>
      <c r="O299" s="64" t="s">
        <v>921</v>
      </c>
      <c r="P299" s="65" t="s">
        <v>922</v>
      </c>
    </row>
    <row r="300" spans="1:16" ht="13.5" thickBot="1">
      <c r="A300" s="33" t="str">
        <f t="shared" si="24"/>
        <v>BAVM 143 </v>
      </c>
      <c r="B300" s="6" t="str">
        <f t="shared" si="25"/>
        <v>I</v>
      </c>
      <c r="C300" s="33">
        <f t="shared" si="26"/>
        <v>51692.49</v>
      </c>
      <c r="D300" s="23" t="str">
        <f t="shared" si="27"/>
        <v>vis</v>
      </c>
      <c r="E300" s="61">
        <f>VLOOKUP(C300,Active!C$21:E$961,3,FALSE)</f>
        <v>5061.0615600326273</v>
      </c>
      <c r="F300" s="6" t="s">
        <v>126</v>
      </c>
      <c r="G300" s="23" t="str">
        <f t="shared" si="28"/>
        <v>51692.490</v>
      </c>
      <c r="H300" s="33">
        <f t="shared" si="29"/>
        <v>5061</v>
      </c>
      <c r="I300" s="62" t="s">
        <v>928</v>
      </c>
      <c r="J300" s="63" t="s">
        <v>929</v>
      </c>
      <c r="K300" s="62">
        <v>5061</v>
      </c>
      <c r="L300" s="62" t="s">
        <v>930</v>
      </c>
      <c r="M300" s="63" t="s">
        <v>208</v>
      </c>
      <c r="N300" s="63"/>
      <c r="O300" s="64" t="s">
        <v>921</v>
      </c>
      <c r="P300" s="65" t="s">
        <v>931</v>
      </c>
    </row>
    <row r="301" spans="1:16" ht="13.5" thickBot="1">
      <c r="A301" s="33" t="str">
        <f t="shared" si="24"/>
        <v>BAVM 143 </v>
      </c>
      <c r="B301" s="6" t="str">
        <f t="shared" si="25"/>
        <v>II</v>
      </c>
      <c r="C301" s="33">
        <f t="shared" si="26"/>
        <v>51693.440999999999</v>
      </c>
      <c r="D301" s="23" t="str">
        <f t="shared" si="27"/>
        <v>vis</v>
      </c>
      <c r="E301" s="61">
        <f>VLOOKUP(C301,Active!C$21:E$961,3,FALSE)</f>
        <v>5061.4840622051152</v>
      </c>
      <c r="F301" s="6" t="s">
        <v>126</v>
      </c>
      <c r="G301" s="23" t="str">
        <f t="shared" si="28"/>
        <v>51693.441</v>
      </c>
      <c r="H301" s="33">
        <f t="shared" si="29"/>
        <v>5061.5</v>
      </c>
      <c r="I301" s="62" t="s">
        <v>932</v>
      </c>
      <c r="J301" s="63" t="s">
        <v>933</v>
      </c>
      <c r="K301" s="62">
        <v>5061.5</v>
      </c>
      <c r="L301" s="62" t="s">
        <v>934</v>
      </c>
      <c r="M301" s="63" t="s">
        <v>208</v>
      </c>
      <c r="N301" s="63"/>
      <c r="O301" s="64" t="s">
        <v>921</v>
      </c>
      <c r="P301" s="65" t="s">
        <v>931</v>
      </c>
    </row>
    <row r="302" spans="1:16" ht="13.5" thickBot="1">
      <c r="A302" s="33" t="str">
        <f t="shared" si="24"/>
        <v> BBS 123 </v>
      </c>
      <c r="B302" s="6" t="str">
        <f t="shared" si="25"/>
        <v>II</v>
      </c>
      <c r="C302" s="33">
        <f t="shared" si="26"/>
        <v>51747.526299999998</v>
      </c>
      <c r="D302" s="23" t="str">
        <f t="shared" si="27"/>
        <v>vis</v>
      </c>
      <c r="E302" s="61">
        <f>VLOOKUP(C302,Active!C$21:E$961,3,FALSE)</f>
        <v>5085.512618198426</v>
      </c>
      <c r="F302" s="6" t="s">
        <v>126</v>
      </c>
      <c r="G302" s="23" t="str">
        <f t="shared" si="28"/>
        <v>51747.5263</v>
      </c>
      <c r="H302" s="33">
        <f t="shared" si="29"/>
        <v>5085.5</v>
      </c>
      <c r="I302" s="62" t="s">
        <v>941</v>
      </c>
      <c r="J302" s="63" t="s">
        <v>942</v>
      </c>
      <c r="K302" s="62">
        <v>5085.5</v>
      </c>
      <c r="L302" s="62" t="s">
        <v>943</v>
      </c>
      <c r="M302" s="63" t="s">
        <v>493</v>
      </c>
      <c r="N302" s="63" t="s">
        <v>494</v>
      </c>
      <c r="O302" s="64" t="s">
        <v>707</v>
      </c>
      <c r="P302" s="64" t="s">
        <v>944</v>
      </c>
    </row>
    <row r="303" spans="1:16" ht="13.5" thickBot="1">
      <c r="A303" s="33" t="str">
        <f t="shared" si="24"/>
        <v>BAVM 143 </v>
      </c>
      <c r="B303" s="6" t="str">
        <f t="shared" si="25"/>
        <v>II</v>
      </c>
      <c r="C303" s="33">
        <f t="shared" si="26"/>
        <v>51783.498</v>
      </c>
      <c r="D303" s="23" t="str">
        <f t="shared" si="27"/>
        <v>vis</v>
      </c>
      <c r="E303" s="61">
        <f>VLOOKUP(C303,Active!C$21:E$961,3,FALSE)</f>
        <v>5101.4938184067014</v>
      </c>
      <c r="F303" s="6" t="s">
        <v>126</v>
      </c>
      <c r="G303" s="23" t="str">
        <f t="shared" si="28"/>
        <v>51783.498</v>
      </c>
      <c r="H303" s="33">
        <f t="shared" si="29"/>
        <v>5101.5</v>
      </c>
      <c r="I303" s="62" t="s">
        <v>945</v>
      </c>
      <c r="J303" s="63" t="s">
        <v>946</v>
      </c>
      <c r="K303" s="62">
        <v>5101.5</v>
      </c>
      <c r="L303" s="62" t="s">
        <v>674</v>
      </c>
      <c r="M303" s="63" t="s">
        <v>208</v>
      </c>
      <c r="N303" s="63"/>
      <c r="O303" s="64" t="s">
        <v>921</v>
      </c>
      <c r="P303" s="65" t="s">
        <v>931</v>
      </c>
    </row>
    <row r="304" spans="1:16" ht="13.5" thickBot="1">
      <c r="A304" s="33" t="str">
        <f t="shared" si="24"/>
        <v>BAVM 143 </v>
      </c>
      <c r="B304" s="6" t="str">
        <f t="shared" si="25"/>
        <v>I</v>
      </c>
      <c r="C304" s="33">
        <f t="shared" si="26"/>
        <v>51870.315999999999</v>
      </c>
      <c r="D304" s="23" t="str">
        <f t="shared" si="27"/>
        <v>vis</v>
      </c>
      <c r="E304" s="61">
        <f>VLOOKUP(C304,Active!C$21:E$961,3,FALSE)</f>
        <v>5140.0645793015701</v>
      </c>
      <c r="F304" s="6" t="s">
        <v>126</v>
      </c>
      <c r="G304" s="23" t="str">
        <f t="shared" si="28"/>
        <v>51870.316</v>
      </c>
      <c r="H304" s="33">
        <f t="shared" si="29"/>
        <v>5140</v>
      </c>
      <c r="I304" s="62" t="s">
        <v>947</v>
      </c>
      <c r="J304" s="63" t="s">
        <v>948</v>
      </c>
      <c r="K304" s="62">
        <v>5140</v>
      </c>
      <c r="L304" s="62" t="s">
        <v>949</v>
      </c>
      <c r="M304" s="63" t="s">
        <v>208</v>
      </c>
      <c r="N304" s="63"/>
      <c r="O304" s="64" t="s">
        <v>921</v>
      </c>
      <c r="P304" s="65" t="s">
        <v>931</v>
      </c>
    </row>
    <row r="305" spans="1:16" ht="13.5" thickBot="1">
      <c r="A305" s="33" t="str">
        <f t="shared" si="24"/>
        <v>BAVM 154 </v>
      </c>
      <c r="B305" s="6" t="str">
        <f t="shared" si="25"/>
        <v>I</v>
      </c>
      <c r="C305" s="33">
        <f t="shared" si="26"/>
        <v>52086.398000000001</v>
      </c>
      <c r="D305" s="23" t="str">
        <f t="shared" si="27"/>
        <v>vis</v>
      </c>
      <c r="E305" s="61">
        <f>VLOOKUP(C305,Active!C$21:E$961,3,FALSE)</f>
        <v>5236.0636481085603</v>
      </c>
      <c r="F305" s="6" t="s">
        <v>126</v>
      </c>
      <c r="G305" s="23" t="str">
        <f t="shared" si="28"/>
        <v>52086.398</v>
      </c>
      <c r="H305" s="33">
        <f t="shared" si="29"/>
        <v>5236</v>
      </c>
      <c r="I305" s="62" t="s">
        <v>950</v>
      </c>
      <c r="J305" s="63" t="s">
        <v>951</v>
      </c>
      <c r="K305" s="62">
        <v>5236</v>
      </c>
      <c r="L305" s="62" t="s">
        <v>952</v>
      </c>
      <c r="M305" s="63" t="s">
        <v>208</v>
      </c>
      <c r="N305" s="63"/>
      <c r="O305" s="64" t="s">
        <v>921</v>
      </c>
      <c r="P305" s="65" t="s">
        <v>953</v>
      </c>
    </row>
    <row r="306" spans="1:16" ht="13.5" thickBot="1">
      <c r="A306" s="33" t="str">
        <f t="shared" si="24"/>
        <v>BAVM 154 </v>
      </c>
      <c r="B306" s="6" t="str">
        <f t="shared" si="25"/>
        <v>I</v>
      </c>
      <c r="C306" s="33">
        <f t="shared" si="26"/>
        <v>52113.409</v>
      </c>
      <c r="D306" s="23" t="str">
        <f t="shared" si="27"/>
        <v>vis</v>
      </c>
      <c r="E306" s="61">
        <f>VLOOKUP(C306,Active!C$21:E$961,3,FALSE)</f>
        <v>5248.0638649130397</v>
      </c>
      <c r="F306" s="6" t="s">
        <v>126</v>
      </c>
      <c r="G306" s="23" t="str">
        <f t="shared" si="28"/>
        <v>52113.409</v>
      </c>
      <c r="H306" s="33">
        <f t="shared" si="29"/>
        <v>5248</v>
      </c>
      <c r="I306" s="62" t="s">
        <v>954</v>
      </c>
      <c r="J306" s="63" t="s">
        <v>955</v>
      </c>
      <c r="K306" s="62">
        <v>5248</v>
      </c>
      <c r="L306" s="62" t="s">
        <v>949</v>
      </c>
      <c r="M306" s="63" t="s">
        <v>208</v>
      </c>
      <c r="N306" s="63"/>
      <c r="O306" s="64" t="s">
        <v>921</v>
      </c>
      <c r="P306" s="65" t="s">
        <v>953</v>
      </c>
    </row>
    <row r="307" spans="1:16" ht="13.5" thickBot="1">
      <c r="A307" s="33" t="str">
        <f t="shared" si="24"/>
        <v>OEJV 0094 </v>
      </c>
      <c r="B307" s="6" t="str">
        <f t="shared" si="25"/>
        <v>II</v>
      </c>
      <c r="C307" s="33">
        <f t="shared" si="26"/>
        <v>54426.181499999999</v>
      </c>
      <c r="D307" s="23" t="str">
        <f t="shared" si="27"/>
        <v>vis</v>
      </c>
      <c r="E307" s="61">
        <f>VLOOKUP(C307,Active!C$21:E$961,3,FALSE)</f>
        <v>6275.5627142499197</v>
      </c>
      <c r="F307" s="6" t="s">
        <v>126</v>
      </c>
      <c r="G307" s="23" t="str">
        <f t="shared" si="28"/>
        <v>54426.1815</v>
      </c>
      <c r="H307" s="33">
        <f t="shared" si="29"/>
        <v>6275.5</v>
      </c>
      <c r="I307" s="62" t="s">
        <v>1018</v>
      </c>
      <c r="J307" s="63" t="s">
        <v>1019</v>
      </c>
      <c r="K307" s="62">
        <v>6275.5</v>
      </c>
      <c r="L307" s="62" t="s">
        <v>1020</v>
      </c>
      <c r="M307" s="63" t="s">
        <v>983</v>
      </c>
      <c r="N307" s="63" t="s">
        <v>910</v>
      </c>
      <c r="O307" s="64" t="s">
        <v>1021</v>
      </c>
      <c r="P307" s="65" t="s">
        <v>1022</v>
      </c>
    </row>
    <row r="308" spans="1:16" ht="13.5" thickBot="1">
      <c r="A308" s="33" t="str">
        <f t="shared" si="24"/>
        <v>BAVM 212 </v>
      </c>
      <c r="B308" s="6" t="str">
        <f t="shared" si="25"/>
        <v>I</v>
      </c>
      <c r="C308" s="33">
        <f t="shared" si="26"/>
        <v>55039.455900000001</v>
      </c>
      <c r="D308" s="23" t="str">
        <f t="shared" si="27"/>
        <v>vis</v>
      </c>
      <c r="E308" s="61">
        <f>VLOOKUP(C308,Active!C$21:E$961,3,FALSE)</f>
        <v>6548.0230363645105</v>
      </c>
      <c r="F308" s="6" t="s">
        <v>126</v>
      </c>
      <c r="G308" s="23" t="str">
        <f t="shared" si="28"/>
        <v>55039.4559</v>
      </c>
      <c r="H308" s="33">
        <f t="shared" si="29"/>
        <v>6548</v>
      </c>
      <c r="I308" s="62" t="s">
        <v>1032</v>
      </c>
      <c r="J308" s="63" t="s">
        <v>1033</v>
      </c>
      <c r="K308" s="62">
        <v>6548</v>
      </c>
      <c r="L308" s="62" t="s">
        <v>1034</v>
      </c>
      <c r="M308" s="63" t="s">
        <v>983</v>
      </c>
      <c r="N308" s="63" t="s">
        <v>1035</v>
      </c>
      <c r="O308" s="64" t="s">
        <v>1036</v>
      </c>
      <c r="P308" s="65" t="s">
        <v>1037</v>
      </c>
    </row>
    <row r="309" spans="1:16" ht="13.5" thickBot="1">
      <c r="A309" s="33" t="str">
        <f t="shared" si="24"/>
        <v>BAVM 212 </v>
      </c>
      <c r="B309" s="6" t="str">
        <f t="shared" si="25"/>
        <v>II</v>
      </c>
      <c r="C309" s="33">
        <f t="shared" si="26"/>
        <v>55083.437299999998</v>
      </c>
      <c r="D309" s="23" t="str">
        <f t="shared" si="27"/>
        <v>vis</v>
      </c>
      <c r="E309" s="61">
        <f>VLOOKUP(C309,Active!C$21:E$961,3,FALSE)</f>
        <v>6567.5627178040904</v>
      </c>
      <c r="F309" s="6" t="s">
        <v>126</v>
      </c>
      <c r="G309" s="23" t="str">
        <f t="shared" si="28"/>
        <v>55083.4373</v>
      </c>
      <c r="H309" s="33">
        <f t="shared" si="29"/>
        <v>6567.5</v>
      </c>
      <c r="I309" s="62" t="s">
        <v>1038</v>
      </c>
      <c r="J309" s="63" t="s">
        <v>1039</v>
      </c>
      <c r="K309" s="62" t="s">
        <v>1040</v>
      </c>
      <c r="L309" s="62" t="s">
        <v>1041</v>
      </c>
      <c r="M309" s="63" t="s">
        <v>983</v>
      </c>
      <c r="N309" s="63" t="s">
        <v>964</v>
      </c>
      <c r="O309" s="64" t="s">
        <v>965</v>
      </c>
      <c r="P309" s="65" t="s">
        <v>1037</v>
      </c>
    </row>
    <row r="310" spans="1:16" ht="26.25" thickBot="1">
      <c r="A310" s="33" t="str">
        <f t="shared" si="24"/>
        <v>BAVM 241 (=IBVS 6157) </v>
      </c>
      <c r="B310" s="6" t="str">
        <f t="shared" si="25"/>
        <v>II</v>
      </c>
      <c r="C310" s="33">
        <f t="shared" si="26"/>
        <v>57210.484600000003</v>
      </c>
      <c r="D310" s="23" t="str">
        <f t="shared" si="27"/>
        <v>vis</v>
      </c>
      <c r="E310" s="61">
        <f>VLOOKUP(C310,Active!C$21:E$961,3,FALSE)</f>
        <v>7512.5491586386843</v>
      </c>
      <c r="F310" s="6" t="s">
        <v>126</v>
      </c>
      <c r="G310" s="23" t="str">
        <f t="shared" si="28"/>
        <v>57210.4846</v>
      </c>
      <c r="H310" s="33">
        <f t="shared" si="29"/>
        <v>7512.5</v>
      </c>
      <c r="I310" s="62" t="s">
        <v>1091</v>
      </c>
      <c r="J310" s="63" t="s">
        <v>1092</v>
      </c>
      <c r="K310" s="62">
        <v>7512.5</v>
      </c>
      <c r="L310" s="62" t="s">
        <v>1093</v>
      </c>
      <c r="M310" s="63" t="s">
        <v>983</v>
      </c>
      <c r="N310" s="63">
        <v>0</v>
      </c>
      <c r="O310" s="64" t="s">
        <v>1089</v>
      </c>
      <c r="P310" s="65" t="s">
        <v>1094</v>
      </c>
    </row>
    <row r="311" spans="1:16" ht="26.25" thickBot="1">
      <c r="A311" s="33" t="str">
        <f t="shared" si="24"/>
        <v>BAVM 241 (=IBVS 6157) </v>
      </c>
      <c r="B311" s="6" t="str">
        <f t="shared" si="25"/>
        <v>II</v>
      </c>
      <c r="C311" s="33">
        <f t="shared" si="26"/>
        <v>57219.488100000002</v>
      </c>
      <c r="D311" s="23" t="str">
        <f t="shared" si="27"/>
        <v>vis</v>
      </c>
      <c r="E311" s="61">
        <f>VLOOKUP(C311,Active!C$21:E$961,3,FALSE)</f>
        <v>7516.549156861598</v>
      </c>
      <c r="F311" s="6" t="s">
        <v>126</v>
      </c>
      <c r="G311" s="23" t="str">
        <f t="shared" si="28"/>
        <v>57219.4881</v>
      </c>
      <c r="H311" s="33">
        <f t="shared" si="29"/>
        <v>7516.5</v>
      </c>
      <c r="I311" s="62" t="s">
        <v>1095</v>
      </c>
      <c r="J311" s="63" t="s">
        <v>1096</v>
      </c>
      <c r="K311" s="62">
        <v>7516.5</v>
      </c>
      <c r="L311" s="62" t="s">
        <v>1097</v>
      </c>
      <c r="M311" s="63" t="s">
        <v>983</v>
      </c>
      <c r="N311" s="63">
        <v>0</v>
      </c>
      <c r="O311" s="64" t="s">
        <v>1089</v>
      </c>
      <c r="P311" s="65" t="s">
        <v>1094</v>
      </c>
    </row>
    <row r="312" spans="1:16" ht="26.25" thickBot="1">
      <c r="A312" s="33" t="str">
        <f t="shared" si="24"/>
        <v>BAVM 241 (=IBVS 6157) </v>
      </c>
      <c r="B312" s="6" t="str">
        <f t="shared" si="25"/>
        <v>I</v>
      </c>
      <c r="C312" s="33">
        <f t="shared" si="26"/>
        <v>57220.480000000003</v>
      </c>
      <c r="D312" s="23" t="str">
        <f t="shared" si="27"/>
        <v>vis</v>
      </c>
      <c r="E312" s="61">
        <f>VLOOKUP(C312,Active!C$21:E$961,3,FALSE)</f>
        <v>7516.9898297374029</v>
      </c>
      <c r="F312" s="6" t="s">
        <v>126</v>
      </c>
      <c r="G312" s="23" t="str">
        <f t="shared" si="28"/>
        <v>57220.48</v>
      </c>
      <c r="H312" s="33">
        <f t="shared" si="29"/>
        <v>7517</v>
      </c>
      <c r="I312" s="62" t="s">
        <v>1098</v>
      </c>
      <c r="J312" s="63" t="s">
        <v>1099</v>
      </c>
      <c r="K312" s="62">
        <v>7517</v>
      </c>
      <c r="L312" s="62" t="s">
        <v>377</v>
      </c>
      <c r="M312" s="63" t="s">
        <v>983</v>
      </c>
      <c r="N312" s="63">
        <v>0</v>
      </c>
      <c r="O312" s="64" t="s">
        <v>1089</v>
      </c>
      <c r="P312" s="65" t="s">
        <v>1094</v>
      </c>
    </row>
    <row r="313" spans="1:16">
      <c r="B313" s="6"/>
      <c r="E313" s="61"/>
      <c r="F313" s="6"/>
    </row>
    <row r="314" spans="1:16">
      <c r="B314" s="6"/>
      <c r="E314" s="61"/>
      <c r="F314" s="6"/>
    </row>
    <row r="315" spans="1:16">
      <c r="B315" s="6"/>
      <c r="E315" s="61"/>
      <c r="F315" s="6"/>
    </row>
    <row r="316" spans="1:16">
      <c r="B316" s="6"/>
      <c r="E316" s="61"/>
      <c r="F316" s="6"/>
    </row>
    <row r="317" spans="1:16">
      <c r="B317" s="6"/>
      <c r="E317" s="61"/>
      <c r="F317" s="6"/>
    </row>
    <row r="318" spans="1:16">
      <c r="B318" s="6"/>
      <c r="E318" s="61"/>
      <c r="F318" s="6"/>
    </row>
    <row r="319" spans="1:16">
      <c r="B319" s="6"/>
      <c r="E319" s="61"/>
      <c r="F319" s="6"/>
    </row>
    <row r="320" spans="1:16">
      <c r="B320" s="6"/>
      <c r="E320" s="61"/>
      <c r="F320" s="6"/>
    </row>
    <row r="321" spans="2:6">
      <c r="B321" s="6"/>
      <c r="E321" s="61"/>
      <c r="F321" s="6"/>
    </row>
    <row r="322" spans="2:6">
      <c r="B322" s="6"/>
      <c r="E322" s="61"/>
      <c r="F322" s="6"/>
    </row>
    <row r="323" spans="2:6">
      <c r="B323" s="6"/>
      <c r="E323" s="61"/>
      <c r="F323" s="6"/>
    </row>
    <row r="324" spans="2:6">
      <c r="B324" s="6"/>
      <c r="E324" s="61"/>
      <c r="F324" s="6"/>
    </row>
    <row r="325" spans="2:6">
      <c r="B325" s="6"/>
      <c r="E325" s="61"/>
      <c r="F325" s="6"/>
    </row>
    <row r="326" spans="2:6">
      <c r="B326" s="6"/>
      <c r="E326" s="61"/>
      <c r="F326" s="6"/>
    </row>
    <row r="327" spans="2:6">
      <c r="B327" s="6"/>
      <c r="E327" s="61"/>
      <c r="F327" s="6"/>
    </row>
    <row r="328" spans="2:6">
      <c r="B328" s="6"/>
      <c r="E328" s="61"/>
      <c r="F328" s="6"/>
    </row>
    <row r="329" spans="2:6">
      <c r="B329" s="6"/>
      <c r="E329" s="61"/>
      <c r="F329" s="6"/>
    </row>
    <row r="330" spans="2:6">
      <c r="B330" s="6"/>
      <c r="E330" s="61"/>
      <c r="F330" s="6"/>
    </row>
    <row r="331" spans="2:6">
      <c r="B331" s="6"/>
      <c r="E331" s="61"/>
      <c r="F331" s="6"/>
    </row>
    <row r="332" spans="2:6">
      <c r="B332" s="6"/>
      <c r="E332" s="61"/>
      <c r="F332" s="6"/>
    </row>
    <row r="333" spans="2:6">
      <c r="B333" s="6"/>
      <c r="E333" s="61"/>
      <c r="F333" s="6"/>
    </row>
    <row r="334" spans="2:6">
      <c r="B334" s="6"/>
      <c r="E334" s="61"/>
      <c r="F334" s="6"/>
    </row>
    <row r="335" spans="2:6">
      <c r="B335" s="6"/>
      <c r="E335" s="61"/>
      <c r="F335" s="6"/>
    </row>
    <row r="336" spans="2:6">
      <c r="B336" s="6"/>
      <c r="E336" s="61"/>
      <c r="F336" s="6"/>
    </row>
    <row r="337" spans="2:6">
      <c r="B337" s="6"/>
      <c r="E337" s="61"/>
      <c r="F337" s="6"/>
    </row>
    <row r="338" spans="2:6">
      <c r="B338" s="6"/>
      <c r="E338" s="61"/>
      <c r="F338" s="6"/>
    </row>
    <row r="339" spans="2:6">
      <c r="B339" s="6"/>
      <c r="E339" s="61"/>
      <c r="F339" s="6"/>
    </row>
    <row r="340" spans="2:6">
      <c r="B340" s="6"/>
      <c r="E340" s="61"/>
      <c r="F340" s="6"/>
    </row>
    <row r="341" spans="2:6">
      <c r="B341" s="6"/>
      <c r="E341" s="61"/>
      <c r="F341" s="6"/>
    </row>
    <row r="342" spans="2:6">
      <c r="B342" s="6"/>
      <c r="E342" s="61"/>
      <c r="F342" s="6"/>
    </row>
    <row r="343" spans="2:6">
      <c r="B343" s="6"/>
      <c r="E343" s="61"/>
      <c r="F343" s="6"/>
    </row>
    <row r="344" spans="2:6">
      <c r="B344" s="6"/>
      <c r="E344" s="61"/>
      <c r="F344" s="6"/>
    </row>
    <row r="345" spans="2:6">
      <c r="B345" s="6"/>
      <c r="E345" s="61"/>
      <c r="F345" s="6"/>
    </row>
    <row r="346" spans="2:6">
      <c r="B346" s="6"/>
      <c r="E346" s="61"/>
      <c r="F346" s="6"/>
    </row>
    <row r="347" spans="2:6">
      <c r="B347" s="6"/>
      <c r="E347" s="61"/>
      <c r="F347" s="6"/>
    </row>
    <row r="348" spans="2:6">
      <c r="B348" s="6"/>
      <c r="E348" s="61"/>
      <c r="F348" s="6"/>
    </row>
    <row r="349" spans="2:6">
      <c r="B349" s="6"/>
      <c r="E349" s="61"/>
      <c r="F349" s="6"/>
    </row>
    <row r="350" spans="2:6">
      <c r="B350" s="6"/>
      <c r="E350" s="61"/>
      <c r="F350" s="6"/>
    </row>
    <row r="351" spans="2:6">
      <c r="B351" s="6"/>
      <c r="E351" s="61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7" type="noConversion"/>
  <hyperlinks>
    <hyperlink ref="P13" r:id="rId1" display="http://www.konkoly.hu/cgi-bin/IBVS?456" xr:uid="{00000000-0004-0000-0200-000000000000}"/>
    <hyperlink ref="P14" r:id="rId2" display="http://www.konkoly.hu/cgi-bin/IBVS?456" xr:uid="{00000000-0004-0000-0200-000001000000}"/>
    <hyperlink ref="P19" r:id="rId3" display="http://www.konkoly.hu/cgi-bin/IBVS?530" xr:uid="{00000000-0004-0000-0200-000002000000}"/>
    <hyperlink ref="P24" r:id="rId4" display="http://www.konkoly.hu/cgi-bin/IBVS?530" xr:uid="{00000000-0004-0000-0200-000003000000}"/>
    <hyperlink ref="P26" r:id="rId5" display="http://www.konkoly.hu/cgi-bin/IBVS?508" xr:uid="{00000000-0004-0000-0200-000004000000}"/>
    <hyperlink ref="P28" r:id="rId6" display="http://www.konkoly.hu/cgi-bin/IBVS?530" xr:uid="{00000000-0004-0000-0200-000005000000}"/>
    <hyperlink ref="P29" r:id="rId7" display="http://www.konkoly.hu/cgi-bin/IBVS?647" xr:uid="{00000000-0004-0000-0200-000006000000}"/>
    <hyperlink ref="P30" r:id="rId8" display="http://www.konkoly.hu/cgi-bin/IBVS?647" xr:uid="{00000000-0004-0000-0200-000007000000}"/>
    <hyperlink ref="P34" r:id="rId9" display="http://www.konkoly.hu/cgi-bin/IBVS?647" xr:uid="{00000000-0004-0000-0200-000008000000}"/>
    <hyperlink ref="P35" r:id="rId10" display="http://www.konkoly.hu/cgi-bin/IBVS?937" xr:uid="{00000000-0004-0000-0200-000009000000}"/>
    <hyperlink ref="P44" r:id="rId11" display="http://www.konkoly.hu/cgi-bin/IBVS?931" xr:uid="{00000000-0004-0000-0200-00000A000000}"/>
    <hyperlink ref="P47" r:id="rId12" display="http://www.konkoly.hu/cgi-bin/IBVS?1053" xr:uid="{00000000-0004-0000-0200-00000B000000}"/>
    <hyperlink ref="P52" r:id="rId13" display="http://www.konkoly.hu/cgi-bin/IBVS?1564" xr:uid="{00000000-0004-0000-0200-00000C000000}"/>
    <hyperlink ref="P282" r:id="rId14" display="http://www.konkoly.hu/cgi-bin/IBVS?1449" xr:uid="{00000000-0004-0000-0200-00000D000000}"/>
    <hyperlink ref="P63" r:id="rId15" display="http://www.konkoly.hu/cgi-bin/IBVS?3078" xr:uid="{00000000-0004-0000-0200-00000E000000}"/>
    <hyperlink ref="P64" r:id="rId16" display="http://www.konkoly.hu/cgi-bin/IBVS?4263" xr:uid="{00000000-0004-0000-0200-00000F000000}"/>
    <hyperlink ref="P65" r:id="rId17" display="http://www.konkoly.hu/cgi-bin/IBVS?4263" xr:uid="{00000000-0004-0000-0200-000010000000}"/>
    <hyperlink ref="P288" r:id="rId18" display="http://www.konkoly.hu/cgi-bin/IBVS?3900" xr:uid="{00000000-0004-0000-0200-000011000000}"/>
    <hyperlink ref="P73" r:id="rId19" display="http://www.konkoly.hu/cgi-bin/IBVS?5142" xr:uid="{00000000-0004-0000-0200-000012000000}"/>
    <hyperlink ref="P74" r:id="rId20" display="http://www.konkoly.hu/cgi-bin/IBVS?5142" xr:uid="{00000000-0004-0000-0200-000013000000}"/>
    <hyperlink ref="P75" r:id="rId21" display="http://www.konkoly.hu/cgi-bin/IBVS?5142" xr:uid="{00000000-0004-0000-0200-000014000000}"/>
    <hyperlink ref="P76" r:id="rId22" display="http://www.konkoly.hu/cgi-bin/IBVS?5142" xr:uid="{00000000-0004-0000-0200-000015000000}"/>
    <hyperlink ref="P77" r:id="rId23" display="http://www.konkoly.hu/cgi-bin/IBVS?5142" xr:uid="{00000000-0004-0000-0200-000016000000}"/>
    <hyperlink ref="P78" r:id="rId24" display="http://www.konkoly.hu/cgi-bin/IBVS?5142" xr:uid="{00000000-0004-0000-0200-000017000000}"/>
    <hyperlink ref="P79" r:id="rId25" display="http://www.konkoly.hu/cgi-bin/IBVS?5142" xr:uid="{00000000-0004-0000-0200-000018000000}"/>
    <hyperlink ref="P80" r:id="rId26" display="http://www.konkoly.hu/cgi-bin/IBVS?5142" xr:uid="{00000000-0004-0000-0200-000019000000}"/>
    <hyperlink ref="P81" r:id="rId27" display="http://www.konkoly.hu/cgi-bin/IBVS?5142" xr:uid="{00000000-0004-0000-0200-00001A000000}"/>
    <hyperlink ref="P82" r:id="rId28" display="http://www.konkoly.hu/cgi-bin/IBVS?5142" xr:uid="{00000000-0004-0000-0200-00001B000000}"/>
    <hyperlink ref="P83" r:id="rId29" display="http://www.konkoly.hu/cgi-bin/IBVS?4009" xr:uid="{00000000-0004-0000-0200-00001C000000}"/>
    <hyperlink ref="P84" r:id="rId30" display="http://www.konkoly.hu/cgi-bin/IBVS?5142" xr:uid="{00000000-0004-0000-0200-00001D000000}"/>
    <hyperlink ref="P85" r:id="rId31" display="http://www.konkoly.hu/cgi-bin/IBVS?5142" xr:uid="{00000000-0004-0000-0200-00001E000000}"/>
    <hyperlink ref="P86" r:id="rId32" display="http://www.konkoly.hu/cgi-bin/IBVS?5142" xr:uid="{00000000-0004-0000-0200-00001F000000}"/>
    <hyperlink ref="P87" r:id="rId33" display="http://www.konkoly.hu/cgi-bin/IBVS?5142" xr:uid="{00000000-0004-0000-0200-000020000000}"/>
    <hyperlink ref="P88" r:id="rId34" display="http://www.konkoly.hu/cgi-bin/IBVS?5142" xr:uid="{00000000-0004-0000-0200-000021000000}"/>
    <hyperlink ref="P89" r:id="rId35" display="http://www.konkoly.hu/cgi-bin/IBVS?5142" xr:uid="{00000000-0004-0000-0200-000022000000}"/>
    <hyperlink ref="P90" r:id="rId36" display="http://www.konkoly.hu/cgi-bin/IBVS?5142" xr:uid="{00000000-0004-0000-0200-000023000000}"/>
    <hyperlink ref="P94" r:id="rId37" display="http://www.konkoly.hu/cgi-bin/IBVS?5745" xr:uid="{00000000-0004-0000-0200-000024000000}"/>
    <hyperlink ref="P297" r:id="rId38" display="http://www.bav-astro.de/sfs/BAVM_link.php?BAVMnr=131" xr:uid="{00000000-0004-0000-0200-000025000000}"/>
    <hyperlink ref="P298" r:id="rId39" display="http://www.bav-astro.de/sfs/BAVM_link.php?BAVMnr=131" xr:uid="{00000000-0004-0000-0200-000026000000}"/>
    <hyperlink ref="P299" r:id="rId40" display="http://www.bav-astro.de/sfs/BAVM_link.php?BAVMnr=131" xr:uid="{00000000-0004-0000-0200-000027000000}"/>
    <hyperlink ref="P300" r:id="rId41" display="http://www.bav-astro.de/sfs/BAVM_link.php?BAVMnr=143" xr:uid="{00000000-0004-0000-0200-000028000000}"/>
    <hyperlink ref="P301" r:id="rId42" display="http://www.bav-astro.de/sfs/BAVM_link.php?BAVMnr=143" xr:uid="{00000000-0004-0000-0200-000029000000}"/>
    <hyperlink ref="P97" r:id="rId43" display="http://www.konkoly.hu/cgi-bin/IBVS?5142" xr:uid="{00000000-0004-0000-0200-00002A000000}"/>
    <hyperlink ref="P98" r:id="rId44" display="http://www.konkoly.hu/cgi-bin/IBVS?5142" xr:uid="{00000000-0004-0000-0200-00002B000000}"/>
    <hyperlink ref="P303" r:id="rId45" display="http://www.bav-astro.de/sfs/BAVM_link.php?BAVMnr=143" xr:uid="{00000000-0004-0000-0200-00002C000000}"/>
    <hyperlink ref="P304" r:id="rId46" display="http://www.bav-astro.de/sfs/BAVM_link.php?BAVMnr=143" xr:uid="{00000000-0004-0000-0200-00002D000000}"/>
    <hyperlink ref="P305" r:id="rId47" display="http://www.bav-astro.de/sfs/BAVM_link.php?BAVMnr=154" xr:uid="{00000000-0004-0000-0200-00002E000000}"/>
    <hyperlink ref="P306" r:id="rId48" display="http://www.bav-astro.de/sfs/BAVM_link.php?BAVMnr=154" xr:uid="{00000000-0004-0000-0200-00002F000000}"/>
    <hyperlink ref="P99" r:id="rId49" display="http://www.konkoly.hu/cgi-bin/IBVS?5583" xr:uid="{00000000-0004-0000-0200-000030000000}"/>
    <hyperlink ref="P100" r:id="rId50" display="http://www.bav-astro.de/sfs/BAVM_link.php?BAVMnr=172" xr:uid="{00000000-0004-0000-0200-000031000000}"/>
    <hyperlink ref="P101" r:id="rId51" display="http://www.bav-astro.de/sfs/BAVM_link.php?BAVMnr=172" xr:uid="{00000000-0004-0000-0200-000032000000}"/>
    <hyperlink ref="P102" r:id="rId52" display="http://www.konkoly.hu/cgi-bin/IBVS?5583" xr:uid="{00000000-0004-0000-0200-000033000000}"/>
    <hyperlink ref="P103" r:id="rId53" display="http://www.bav-astro.de/sfs/BAVM_link.php?BAVMnr=172" xr:uid="{00000000-0004-0000-0200-000034000000}"/>
    <hyperlink ref="P104" r:id="rId54" display="http://www.konkoly.hu/cgi-bin/IBVS?5588" xr:uid="{00000000-0004-0000-0200-000035000000}"/>
    <hyperlink ref="P105" r:id="rId55" display="http://var.astro.cz/oejv/issues/oejv0074.pdf" xr:uid="{00000000-0004-0000-0200-000036000000}"/>
    <hyperlink ref="P106" r:id="rId56" display="http://www.bav-astro.de/sfs/BAVM_link.php?BAVMnr=178" xr:uid="{00000000-0004-0000-0200-000037000000}"/>
    <hyperlink ref="P107" r:id="rId57" display="http://www.konkoly.hu/cgi-bin/IBVS?5713" xr:uid="{00000000-0004-0000-0200-000038000000}"/>
    <hyperlink ref="P108" r:id="rId58" display="http://www.konkoly.hu/cgi-bin/IBVS?5897" xr:uid="{00000000-0004-0000-0200-000039000000}"/>
    <hyperlink ref="P109" r:id="rId59" display="http://www.konkoly.hu/cgi-bin/IBVS?5897" xr:uid="{00000000-0004-0000-0200-00003A000000}"/>
    <hyperlink ref="P110" r:id="rId60" display="http://www.konkoly.hu/cgi-bin/IBVS?5978" xr:uid="{00000000-0004-0000-0200-00003B000000}"/>
    <hyperlink ref="P111" r:id="rId61" display="http://www.konkoly.hu/cgi-bin/IBVS?5835" xr:uid="{00000000-0004-0000-0200-00003C000000}"/>
    <hyperlink ref="P112" r:id="rId62" display="http://www.konkoly.hu/cgi-bin/IBVS?5978" xr:uid="{00000000-0004-0000-0200-00003D000000}"/>
    <hyperlink ref="P307" r:id="rId63" display="http://var.astro.cz/oejv/issues/oejv0094.pdf" xr:uid="{00000000-0004-0000-0200-00003E000000}"/>
    <hyperlink ref="P113" r:id="rId64" display="http://www.konkoly.hu/cgi-bin/IBVS?5887" xr:uid="{00000000-0004-0000-0200-00003F000000}"/>
    <hyperlink ref="P114" r:id="rId65" display="http://www.konkoly.hu/cgi-bin/IBVS?5887" xr:uid="{00000000-0004-0000-0200-000040000000}"/>
    <hyperlink ref="P308" r:id="rId66" display="http://www.bav-astro.de/sfs/BAVM_link.php?BAVMnr=212" xr:uid="{00000000-0004-0000-0200-000041000000}"/>
    <hyperlink ref="P309" r:id="rId67" display="http://www.bav-astro.de/sfs/BAVM_link.php?BAVMnr=212" xr:uid="{00000000-0004-0000-0200-000042000000}"/>
    <hyperlink ref="P115" r:id="rId68" display="http://var.astro.cz/oejv/issues/oejv0160.pdf" xr:uid="{00000000-0004-0000-0200-000043000000}"/>
    <hyperlink ref="P116" r:id="rId69" display="http://var.astro.cz/oejv/issues/oejv0160.pdf" xr:uid="{00000000-0004-0000-0200-000044000000}"/>
    <hyperlink ref="P117" r:id="rId70" display="http://var.astro.cz/oejv/issues/oejv0160.pdf" xr:uid="{00000000-0004-0000-0200-000045000000}"/>
    <hyperlink ref="P118" r:id="rId71" display="http://var.astro.cz/oejv/issues/oejv0160.pdf" xr:uid="{00000000-0004-0000-0200-000046000000}"/>
    <hyperlink ref="P119" r:id="rId72" display="http://www.konkoly.hu/cgi-bin/IBVS?6029" xr:uid="{00000000-0004-0000-0200-000047000000}"/>
    <hyperlink ref="P120" r:id="rId73" display="http://www.konkoly.hu/cgi-bin/IBVS?6029" xr:uid="{00000000-0004-0000-0200-000048000000}"/>
    <hyperlink ref="P121" r:id="rId74" display="http://var.astro.cz/oejv/issues/oejv0160.pdf" xr:uid="{00000000-0004-0000-0200-000049000000}"/>
    <hyperlink ref="P122" r:id="rId75" display="http://www.bav-astro.de/sfs/BAVM_link.php?BAVMnr=231" xr:uid="{00000000-0004-0000-0200-00004A000000}"/>
    <hyperlink ref="P123" r:id="rId76" display="http://www.bav-astro.de/sfs/BAVM_link.php?BAVMnr=231" xr:uid="{00000000-0004-0000-0200-00004B000000}"/>
    <hyperlink ref="P124" r:id="rId77" display="http://var.astro.cz/oejv/issues/oejv0160.pdf" xr:uid="{00000000-0004-0000-0200-00004C000000}"/>
    <hyperlink ref="P125" r:id="rId78" display="http://www.bav-astro.de/sfs/BAVM_link.php?BAVMnr=238" xr:uid="{00000000-0004-0000-0200-00004D000000}"/>
    <hyperlink ref="P310" r:id="rId79" display="http://www.bav-astro.de/sfs/BAVM_link.php?BAVMnr=241" xr:uid="{00000000-0004-0000-0200-00004E000000}"/>
    <hyperlink ref="P311" r:id="rId80" display="http://www.bav-astro.de/sfs/BAVM_link.php?BAVMnr=241" xr:uid="{00000000-0004-0000-0200-00004F000000}"/>
    <hyperlink ref="P312" r:id="rId81" display="http://www.bav-astro.de/sfs/BAVM_link.php?BAVMnr=241" xr:uid="{00000000-0004-0000-0200-00005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2023-08-18T07:42:12Z</dcterms:modified>
</cp:coreProperties>
</file>