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Completed constellations\"/>
    </mc:Choice>
  </mc:AlternateContent>
  <xr:revisionPtr revIDLastSave="0" documentId="13_ncr:1_{7439DE18-D62B-4237-A3D7-F281B6EB299A}" xr6:coauthVersionLast="47" xr6:coauthVersionMax="47" xr10:uidLastSave="{00000000-0000-0000-0000-000000000000}"/>
  <bookViews>
    <workbookView xWindow="720" yWindow="585" windowWidth="13230" windowHeight="14265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100" i="1" l="1"/>
  <c r="F100" i="1" s="1"/>
  <c r="G100" i="1" s="1"/>
  <c r="K100" i="1" s="1"/>
  <c r="Q100" i="1"/>
  <c r="E22" i="1"/>
  <c r="F22" i="1" s="1"/>
  <c r="G22" i="1" s="1"/>
  <c r="H22" i="1" s="1"/>
  <c r="Q22" i="1"/>
  <c r="E23" i="1"/>
  <c r="F23" i="1"/>
  <c r="G23" i="1" s="1"/>
  <c r="H23" i="1" s="1"/>
  <c r="Q23" i="1"/>
  <c r="E24" i="1"/>
  <c r="F24" i="1"/>
  <c r="G24" i="1" s="1"/>
  <c r="H24" i="1" s="1"/>
  <c r="Q24" i="1"/>
  <c r="E25" i="1"/>
  <c r="F25" i="1" s="1"/>
  <c r="G25" i="1" s="1"/>
  <c r="H25" i="1" s="1"/>
  <c r="Q25" i="1"/>
  <c r="E26" i="1"/>
  <c r="F26" i="1"/>
  <c r="G26" i="1" s="1"/>
  <c r="H26" i="1" s="1"/>
  <c r="Q26" i="1"/>
  <c r="E27" i="1"/>
  <c r="F27" i="1" s="1"/>
  <c r="G27" i="1" s="1"/>
  <c r="H27" i="1" s="1"/>
  <c r="Q27" i="1"/>
  <c r="E28" i="1"/>
  <c r="F28" i="1" s="1"/>
  <c r="G28" i="1" s="1"/>
  <c r="H28" i="1" s="1"/>
  <c r="Q28" i="1"/>
  <c r="E29" i="1"/>
  <c r="F29" i="1"/>
  <c r="G29" i="1" s="1"/>
  <c r="H29" i="1" s="1"/>
  <c r="Q29" i="1"/>
  <c r="E30" i="1"/>
  <c r="F30" i="1" s="1"/>
  <c r="G30" i="1" s="1"/>
  <c r="H30" i="1" s="1"/>
  <c r="Q30" i="1"/>
  <c r="E31" i="1"/>
  <c r="F31" i="1"/>
  <c r="G31" i="1" s="1"/>
  <c r="H31" i="1" s="1"/>
  <c r="Q31" i="1"/>
  <c r="E32" i="1"/>
  <c r="F32" i="1" s="1"/>
  <c r="G32" i="1" s="1"/>
  <c r="H32" i="1" s="1"/>
  <c r="Q32" i="1"/>
  <c r="E33" i="1"/>
  <c r="F33" i="1" s="1"/>
  <c r="G33" i="1" s="1"/>
  <c r="H33" i="1" s="1"/>
  <c r="Q33" i="1"/>
  <c r="E34" i="1"/>
  <c r="F34" i="1" s="1"/>
  <c r="G34" i="1" s="1"/>
  <c r="H34" i="1" s="1"/>
  <c r="Q34" i="1"/>
  <c r="E35" i="1"/>
  <c r="F35" i="1" s="1"/>
  <c r="G35" i="1" s="1"/>
  <c r="H35" i="1" s="1"/>
  <c r="Q35" i="1"/>
  <c r="E36" i="1"/>
  <c r="F36" i="1" s="1"/>
  <c r="G36" i="1" s="1"/>
  <c r="H36" i="1" s="1"/>
  <c r="Q36" i="1"/>
  <c r="E37" i="1"/>
  <c r="F37" i="1"/>
  <c r="G37" i="1" s="1"/>
  <c r="H37" i="1" s="1"/>
  <c r="Q37" i="1"/>
  <c r="E38" i="1"/>
  <c r="F38" i="1" s="1"/>
  <c r="G38" i="1" s="1"/>
  <c r="H38" i="1" s="1"/>
  <c r="Q38" i="1"/>
  <c r="E39" i="1"/>
  <c r="F39" i="1"/>
  <c r="G39" i="1" s="1"/>
  <c r="H39" i="1" s="1"/>
  <c r="Q39" i="1"/>
  <c r="E40" i="1"/>
  <c r="F40" i="1"/>
  <c r="G40" i="1" s="1"/>
  <c r="H40" i="1" s="1"/>
  <c r="Q40" i="1"/>
  <c r="E41" i="1"/>
  <c r="F41" i="1" s="1"/>
  <c r="G41" i="1" s="1"/>
  <c r="H41" i="1" s="1"/>
  <c r="Q41" i="1"/>
  <c r="E42" i="1"/>
  <c r="F42" i="1"/>
  <c r="G42" i="1" s="1"/>
  <c r="H42" i="1" s="1"/>
  <c r="Q42" i="1"/>
  <c r="E43" i="1"/>
  <c r="F43" i="1" s="1"/>
  <c r="G43" i="1" s="1"/>
  <c r="H43" i="1" s="1"/>
  <c r="Q43" i="1"/>
  <c r="E44" i="1"/>
  <c r="F44" i="1" s="1"/>
  <c r="G44" i="1" s="1"/>
  <c r="H44" i="1" s="1"/>
  <c r="Q44" i="1"/>
  <c r="E45" i="1"/>
  <c r="F45" i="1"/>
  <c r="G45" i="1" s="1"/>
  <c r="H45" i="1" s="1"/>
  <c r="Q45" i="1"/>
  <c r="E46" i="1"/>
  <c r="F46" i="1" s="1"/>
  <c r="G46" i="1" s="1"/>
  <c r="H46" i="1" s="1"/>
  <c r="Q46" i="1"/>
  <c r="E47" i="1"/>
  <c r="F47" i="1"/>
  <c r="G47" i="1" s="1"/>
  <c r="H47" i="1" s="1"/>
  <c r="Q47" i="1"/>
  <c r="E48" i="1"/>
  <c r="F48" i="1" s="1"/>
  <c r="G48" i="1" s="1"/>
  <c r="H48" i="1" s="1"/>
  <c r="Q48" i="1"/>
  <c r="E49" i="1"/>
  <c r="F49" i="1" s="1"/>
  <c r="G49" i="1" s="1"/>
  <c r="H49" i="1" s="1"/>
  <c r="Q49" i="1"/>
  <c r="E50" i="1"/>
  <c r="F50" i="1" s="1"/>
  <c r="G50" i="1" s="1"/>
  <c r="I50" i="1" s="1"/>
  <c r="Q50" i="1"/>
  <c r="E51" i="1"/>
  <c r="F51" i="1"/>
  <c r="G51" i="1" s="1"/>
  <c r="I51" i="1" s="1"/>
  <c r="Q51" i="1"/>
  <c r="E52" i="1"/>
  <c r="F52" i="1" s="1"/>
  <c r="G52" i="1" s="1"/>
  <c r="J52" i="1" s="1"/>
  <c r="Q52" i="1"/>
  <c r="E53" i="1"/>
  <c r="F53" i="1"/>
  <c r="G53" i="1" s="1"/>
  <c r="I53" i="1" s="1"/>
  <c r="Q53" i="1"/>
  <c r="E54" i="1"/>
  <c r="F54" i="1" s="1"/>
  <c r="G54" i="1" s="1"/>
  <c r="I54" i="1" s="1"/>
  <c r="Q54" i="1"/>
  <c r="E55" i="1"/>
  <c r="F55" i="1"/>
  <c r="G55" i="1" s="1"/>
  <c r="I55" i="1" s="1"/>
  <c r="Q55" i="1"/>
  <c r="E56" i="1"/>
  <c r="F56" i="1"/>
  <c r="G56" i="1" s="1"/>
  <c r="I56" i="1" s="1"/>
  <c r="Q56" i="1"/>
  <c r="E57" i="1"/>
  <c r="F57" i="1" s="1"/>
  <c r="G57" i="1" s="1"/>
  <c r="I57" i="1" s="1"/>
  <c r="Q57" i="1"/>
  <c r="E58" i="1"/>
  <c r="F58" i="1"/>
  <c r="G58" i="1" s="1"/>
  <c r="I58" i="1" s="1"/>
  <c r="Q58" i="1"/>
  <c r="E59" i="1"/>
  <c r="F59" i="1" s="1"/>
  <c r="G59" i="1" s="1"/>
  <c r="I59" i="1" s="1"/>
  <c r="Q59" i="1"/>
  <c r="E60" i="1"/>
  <c r="F60" i="1" s="1"/>
  <c r="G60" i="1" s="1"/>
  <c r="J60" i="1" s="1"/>
  <c r="Q60" i="1"/>
  <c r="E61" i="1"/>
  <c r="F61" i="1"/>
  <c r="G61" i="1" s="1"/>
  <c r="J61" i="1" s="1"/>
  <c r="Q61" i="1"/>
  <c r="E62" i="1"/>
  <c r="F62" i="1" s="1"/>
  <c r="G62" i="1" s="1"/>
  <c r="J62" i="1" s="1"/>
  <c r="Q62" i="1"/>
  <c r="E63" i="1"/>
  <c r="F63" i="1"/>
  <c r="G63" i="1" s="1"/>
  <c r="J63" i="1" s="1"/>
  <c r="Q63" i="1"/>
  <c r="E64" i="1"/>
  <c r="F64" i="1" s="1"/>
  <c r="G64" i="1" s="1"/>
  <c r="K64" i="1" s="1"/>
  <c r="Q64" i="1"/>
  <c r="E65" i="1"/>
  <c r="F65" i="1"/>
  <c r="G65" i="1"/>
  <c r="J65" i="1"/>
  <c r="Q65" i="1"/>
  <c r="E66" i="1"/>
  <c r="F66" i="1" s="1"/>
  <c r="G66" i="1" s="1"/>
  <c r="I66" i="1" s="1"/>
  <c r="Q66" i="1"/>
  <c r="E67" i="1"/>
  <c r="F67" i="1"/>
  <c r="G67" i="1" s="1"/>
  <c r="K67" i="1" s="1"/>
  <c r="Q67" i="1"/>
  <c r="E68" i="1"/>
  <c r="F68" i="1" s="1"/>
  <c r="G68" i="1" s="1"/>
  <c r="I68" i="1" s="1"/>
  <c r="Q68" i="1"/>
  <c r="E69" i="1"/>
  <c r="F69" i="1"/>
  <c r="G69" i="1" s="1"/>
  <c r="K69" i="1" s="1"/>
  <c r="Q69" i="1"/>
  <c r="E70" i="1"/>
  <c r="F70" i="1" s="1"/>
  <c r="G70" i="1" s="1"/>
  <c r="K70" i="1" s="1"/>
  <c r="Q70" i="1"/>
  <c r="E71" i="1"/>
  <c r="F71" i="1"/>
  <c r="G71" i="1" s="1"/>
  <c r="K71" i="1" s="1"/>
  <c r="Q71" i="1"/>
  <c r="E72" i="1"/>
  <c r="F72" i="1"/>
  <c r="G72" i="1" s="1"/>
  <c r="J72" i="1" s="1"/>
  <c r="Q72" i="1"/>
  <c r="E73" i="1"/>
  <c r="F73" i="1" s="1"/>
  <c r="G73" i="1" s="1"/>
  <c r="I73" i="1" s="1"/>
  <c r="Q73" i="1"/>
  <c r="E74" i="1"/>
  <c r="F74" i="1"/>
  <c r="G74" i="1" s="1"/>
  <c r="I74" i="1" s="1"/>
  <c r="Q74" i="1"/>
  <c r="E75" i="1"/>
  <c r="F75" i="1" s="1"/>
  <c r="G75" i="1" s="1"/>
  <c r="K75" i="1" s="1"/>
  <c r="Q75" i="1"/>
  <c r="E76" i="1"/>
  <c r="F76" i="1"/>
  <c r="G76" i="1" s="1"/>
  <c r="J76" i="1" s="1"/>
  <c r="Q76" i="1"/>
  <c r="E77" i="1"/>
  <c r="F77" i="1"/>
  <c r="G77" i="1" s="1"/>
  <c r="J77" i="1" s="1"/>
  <c r="Q77" i="1"/>
  <c r="E78" i="1"/>
  <c r="F78" i="1"/>
  <c r="G78" i="1" s="1"/>
  <c r="J78" i="1" s="1"/>
  <c r="Q78" i="1"/>
  <c r="E79" i="1"/>
  <c r="F79" i="1"/>
  <c r="G79" i="1" s="1"/>
  <c r="J79" i="1" s="1"/>
  <c r="Q79" i="1"/>
  <c r="E80" i="1"/>
  <c r="F80" i="1" s="1"/>
  <c r="G80" i="1" s="1"/>
  <c r="J80" i="1" s="1"/>
  <c r="Q80" i="1"/>
  <c r="E81" i="1"/>
  <c r="F81" i="1"/>
  <c r="G81" i="1"/>
  <c r="K81" i="1"/>
  <c r="Q81" i="1"/>
  <c r="E82" i="1"/>
  <c r="F82" i="1" s="1"/>
  <c r="G82" i="1" s="1"/>
  <c r="K82" i="1" s="1"/>
  <c r="Q82" i="1"/>
  <c r="E83" i="1"/>
  <c r="F83" i="1"/>
  <c r="G83" i="1" s="1"/>
  <c r="K83" i="1" s="1"/>
  <c r="Q83" i="1"/>
  <c r="E84" i="1"/>
  <c r="F84" i="1" s="1"/>
  <c r="G84" i="1" s="1"/>
  <c r="K84" i="1" s="1"/>
  <c r="Q84" i="1"/>
  <c r="E85" i="1"/>
  <c r="F85" i="1"/>
  <c r="G85" i="1" s="1"/>
  <c r="K85" i="1" s="1"/>
  <c r="Q85" i="1"/>
  <c r="E86" i="1"/>
  <c r="F86" i="1" s="1"/>
  <c r="G86" i="1" s="1"/>
  <c r="K86" i="1" s="1"/>
  <c r="Q86" i="1"/>
  <c r="E87" i="1"/>
  <c r="F87" i="1"/>
  <c r="G87" i="1" s="1"/>
  <c r="I87" i="1" s="1"/>
  <c r="Q87" i="1"/>
  <c r="E88" i="1"/>
  <c r="F88" i="1"/>
  <c r="G88" i="1" s="1"/>
  <c r="K88" i="1" s="1"/>
  <c r="Q88" i="1"/>
  <c r="E89" i="1"/>
  <c r="F89" i="1" s="1"/>
  <c r="G89" i="1" s="1"/>
  <c r="J89" i="1" s="1"/>
  <c r="Q89" i="1"/>
  <c r="E90" i="1"/>
  <c r="F90" i="1"/>
  <c r="G90" i="1" s="1"/>
  <c r="J90" i="1" s="1"/>
  <c r="Q90" i="1"/>
  <c r="E91" i="1"/>
  <c r="F91" i="1" s="1"/>
  <c r="G91" i="1" s="1"/>
  <c r="J91" i="1" s="1"/>
  <c r="Q91" i="1"/>
  <c r="E92" i="1"/>
  <c r="F92" i="1"/>
  <c r="G92" i="1" s="1"/>
  <c r="J92" i="1" s="1"/>
  <c r="Q92" i="1"/>
  <c r="E93" i="1"/>
  <c r="F93" i="1"/>
  <c r="G93" i="1" s="1"/>
  <c r="J93" i="1" s="1"/>
  <c r="Q93" i="1"/>
  <c r="E94" i="1"/>
  <c r="F94" i="1"/>
  <c r="G94" i="1" s="1"/>
  <c r="J94" i="1" s="1"/>
  <c r="Q94" i="1"/>
  <c r="E95" i="1"/>
  <c r="F95" i="1"/>
  <c r="G95" i="1" s="1"/>
  <c r="J95" i="1" s="1"/>
  <c r="Q95" i="1"/>
  <c r="E96" i="1"/>
  <c r="F96" i="1"/>
  <c r="G96" i="1" s="1"/>
  <c r="K96" i="1" s="1"/>
  <c r="Q96" i="1"/>
  <c r="E97" i="1"/>
  <c r="F97" i="1"/>
  <c r="G97" i="1"/>
  <c r="K97" i="1"/>
  <c r="Q97" i="1"/>
  <c r="E98" i="1"/>
  <c r="F98" i="1"/>
  <c r="G98" i="1" s="1"/>
  <c r="K98" i="1" s="1"/>
  <c r="Q98" i="1"/>
  <c r="E99" i="1"/>
  <c r="F99" i="1"/>
  <c r="G99" i="1" s="1"/>
  <c r="K99" i="1" s="1"/>
  <c r="Q99" i="1"/>
  <c r="C8" i="1"/>
  <c r="C7" i="1"/>
  <c r="C9" i="1"/>
  <c r="Q21" i="1"/>
  <c r="D9" i="1"/>
  <c r="F15" i="1"/>
  <c r="F16" i="1" s="1"/>
  <c r="E21" i="1"/>
  <c r="F21" i="1" s="1"/>
  <c r="G21" i="1" s="1"/>
  <c r="H21" i="1" s="1"/>
  <c r="C17" i="1"/>
  <c r="C12" i="1"/>
  <c r="C11" i="1"/>
  <c r="O100" i="1" l="1"/>
  <c r="O24" i="1"/>
  <c r="O28" i="1"/>
  <c r="O32" i="1"/>
  <c r="O36" i="1"/>
  <c r="O40" i="1"/>
  <c r="O44" i="1"/>
  <c r="O48" i="1"/>
  <c r="O52" i="1"/>
  <c r="O56" i="1"/>
  <c r="O60" i="1"/>
  <c r="O64" i="1"/>
  <c r="O68" i="1"/>
  <c r="O72" i="1"/>
  <c r="O76" i="1"/>
  <c r="O80" i="1"/>
  <c r="O84" i="1"/>
  <c r="O88" i="1"/>
  <c r="O92" i="1"/>
  <c r="O96" i="1"/>
  <c r="O23" i="1"/>
  <c r="O27" i="1"/>
  <c r="O31" i="1"/>
  <c r="O35" i="1"/>
  <c r="O39" i="1"/>
  <c r="O43" i="1"/>
  <c r="O47" i="1"/>
  <c r="O51" i="1"/>
  <c r="O55" i="1"/>
  <c r="O59" i="1"/>
  <c r="O63" i="1"/>
  <c r="O67" i="1"/>
  <c r="O71" i="1"/>
  <c r="O75" i="1"/>
  <c r="O79" i="1"/>
  <c r="O83" i="1"/>
  <c r="O87" i="1"/>
  <c r="O91" i="1"/>
  <c r="O95" i="1"/>
  <c r="O99" i="1"/>
  <c r="O46" i="1"/>
  <c r="O50" i="1"/>
  <c r="O70" i="1"/>
  <c r="O74" i="1"/>
  <c r="O82" i="1"/>
  <c r="O86" i="1"/>
  <c r="O94" i="1"/>
  <c r="O34" i="1"/>
  <c r="O42" i="1"/>
  <c r="O62" i="1"/>
  <c r="O78" i="1"/>
  <c r="O90" i="1"/>
  <c r="O98" i="1"/>
  <c r="O22" i="1"/>
  <c r="O26" i="1"/>
  <c r="O30" i="1"/>
  <c r="O38" i="1"/>
  <c r="O54" i="1"/>
  <c r="O58" i="1"/>
  <c r="O66" i="1"/>
  <c r="O25" i="1"/>
  <c r="O29" i="1"/>
  <c r="O33" i="1"/>
  <c r="O37" i="1"/>
  <c r="O41" i="1"/>
  <c r="O45" i="1"/>
  <c r="O49" i="1"/>
  <c r="O53" i="1"/>
  <c r="O57" i="1"/>
  <c r="O61" i="1"/>
  <c r="O65" i="1"/>
  <c r="O69" i="1"/>
  <c r="O73" i="1"/>
  <c r="O77" i="1"/>
  <c r="O81" i="1"/>
  <c r="O85" i="1"/>
  <c r="O89" i="1"/>
  <c r="O93" i="1"/>
  <c r="O97" i="1"/>
  <c r="C16" i="1"/>
  <c r="D18" i="1" s="1"/>
  <c r="C15" i="1"/>
  <c r="O21" i="1"/>
  <c r="F17" i="1" l="1"/>
  <c r="F18" i="1" s="1"/>
  <c r="C18" i="1"/>
</calcChain>
</file>

<file path=xl/sharedStrings.xml><?xml version="1.0" encoding="utf-8"?>
<sst xmlns="http://schemas.openxmlformats.org/spreadsheetml/2006/main" count="189" uniqueCount="81">
  <si>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</si>
  <si>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</si>
  <si>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</si>
  <si>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</si>
  <si>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</si>
  <si>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</si>
  <si>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</si>
  <si>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</si>
  <si>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</si>
  <si>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</si>
  <si>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</si>
  <si>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</si>
  <si>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</si>
  <si>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</si>
  <si>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</si>
  <si>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</si>
  <si>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</si>
  <si>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</si>
  <si>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</si>
  <si>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</si>
  <si>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</si>
  <si>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</si>
  <si>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</si>
  <si>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</si>
  <si>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</si>
  <si>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</si>
  <si>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</si>
  <si>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</si>
  <si>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</si>
  <si>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</si>
  <si>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</si>
  <si>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</si>
  <si>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</si>
  <si>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</si>
  <si>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</si>
  <si>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</si>
  <si>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</si>
  <si>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</si>
  <si>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</si>
  <si>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</si>
  <si>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</si>
  <si>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add star</t>
  </si>
  <si>
    <t>Local time</t>
  </si>
  <si>
    <t> AHSB 6.36 </t>
  </si>
  <si>
    <t>I</t>
  </si>
  <si>
    <t>GCVS 4</t>
  </si>
  <si>
    <t> HABZ 21 </t>
  </si>
  <si>
    <t>BBSAG Bull.12</t>
  </si>
  <si>
    <t>BBSAG Bull.29</t>
  </si>
  <si>
    <t>PASP 98,690</t>
  </si>
  <si>
    <t>BBSAG Bull.80</t>
  </si>
  <si>
    <t>BBSAG Bull.84</t>
  </si>
  <si>
    <t>bad?</t>
  </si>
  <si>
    <t>BBSAG Bull.86</t>
  </si>
  <si>
    <t>BAV-M 56</t>
  </si>
  <si>
    <t>IBVS 3423</t>
  </si>
  <si>
    <t>IBVS 5263</t>
  </si>
  <si>
    <t>OEJV 0074</t>
  </si>
  <si>
    <t>IBVS 5484</t>
  </si>
  <si>
    <t>BAVM 157 </t>
  </si>
  <si>
    <t>VSB 40 </t>
  </si>
  <si>
    <t>IBVS 5378</t>
  </si>
  <si>
    <t>IBVS 5583</t>
  </si>
  <si>
    <t>IBVS 5643</t>
  </si>
  <si>
    <t>BAVM 171 </t>
  </si>
  <si>
    <t>OEJV 0001</t>
  </si>
  <si>
    <t>IBVS 5731</t>
  </si>
  <si>
    <t>IBVS 5761</t>
  </si>
  <si>
    <t>VSB 46 </t>
  </si>
  <si>
    <t>BAVM 193 </t>
  </si>
  <si>
    <t>BAVM 212 </t>
  </si>
  <si>
    <t>BAVM 225 </t>
  </si>
  <si>
    <t>IBVS 6070</t>
  </si>
  <si>
    <t>IBVS 6118</t>
  </si>
  <si>
    <t>IBVS 6149</t>
  </si>
  <si>
    <t>IBVS 6157</t>
  </si>
  <si>
    <t>IBVS 6196</t>
  </si>
  <si>
    <t>IBVS 6244</t>
  </si>
  <si>
    <t>EA</t>
  </si>
  <si>
    <t>FR Vul / GSC02146-04509</t>
  </si>
  <si>
    <t>JAAVSO, 50, 255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</si>
</sst>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22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indexed="16"/>
      <name val="Arial"/>
      <family val="2"/>
    </font>
    <font>
      <sz val="12"/>
      <color indexed="8"/>
      <name val="Arial"/>
      <family val="2"/>
    </font>
    <font>
      <sz val="10"/>
      <color indexed="17"/>
      <name val="Arial"/>
      <family val="2"/>
    </font>
    <font>
      <sz val="10"/>
      <color rgb="FF00B05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10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  <xf numFmtId="0" fontId="19" fillId="0" borderId="0"/>
    <xf numFmtId="0" fontId="6" fillId="0" borderId="0"/>
  </cellStyleXfs>
  <cellXfs count="72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0" xfId="0" applyFont="1" applyAlignment="1"/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2" fillId="0" borderId="0" xfId="0" applyFont="1">
      <alignment vertical="top"/>
    </xf>
    <xf numFmtId="0" fontId="0" fillId="0" borderId="0" xfId="0">
      <alignment vertical="top"/>
    </xf>
    <xf numFmtId="0" fontId="13" fillId="0" borderId="0" xfId="0" applyFont="1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16" fillId="2" borderId="6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5" fillId="0" borderId="6" xfId="0" applyFont="1" applyBorder="1" applyAlignment="1">
      <alignment vertical="center"/>
    </xf>
    <xf numFmtId="0" fontId="7" fillId="2" borderId="6" xfId="0" applyFont="1" applyFill="1" applyBorder="1" applyAlignment="1">
      <alignment horizontal="left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6" fillId="0" borderId="0" xfId="0" applyFont="1" applyAlignment="1">
      <alignment horizontal="right"/>
    </xf>
    <xf numFmtId="0" fontId="18" fillId="0" borderId="0" xfId="0" applyFont="1" applyAlignment="1"/>
    <xf numFmtId="0" fontId="18" fillId="0" borderId="0" xfId="0" applyFont="1" applyAlignment="1">
      <alignment horizontal="center"/>
    </xf>
    <xf numFmtId="0" fontId="18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top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6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0" xfId="8" applyFont="1" applyAlignment="1">
      <alignment wrapText="1"/>
    </xf>
    <xf numFmtId="0" fontId="5" fillId="0" borderId="0" xfId="8" applyFont="1" applyAlignment="1">
      <alignment horizontal="center" wrapText="1"/>
    </xf>
    <xf numFmtId="0" fontId="5" fillId="0" borderId="0" xfId="8" applyFont="1" applyAlignment="1">
      <alignment horizontal="left" wrapText="1"/>
    </xf>
    <xf numFmtId="0" fontId="20" fillId="0" borderId="0" xfId="9" applyFont="1" applyAlignment="1">
      <alignment horizontal="left"/>
    </xf>
    <xf numFmtId="0" fontId="20" fillId="0" borderId="0" xfId="9" applyFont="1" applyAlignment="1">
      <alignment horizontal="center" wrapText="1"/>
    </xf>
    <xf numFmtId="0" fontId="20" fillId="0" borderId="0" xfId="9" applyFont="1" applyAlignment="1">
      <alignment horizontal="left" wrapText="1"/>
    </xf>
    <xf numFmtId="0" fontId="0" fillId="0" borderId="4" xfId="0" applyBorder="1" applyAlignment="1"/>
    <xf numFmtId="0" fontId="0" fillId="0" borderId="5" xfId="0" applyBorder="1" applyAlignment="1"/>
    <xf numFmtId="0" fontId="6" fillId="0" borderId="0" xfId="0" applyFont="1" applyAlignment="1"/>
    <xf numFmtId="0" fontId="21" fillId="0" borderId="0" xfId="0" applyFont="1" applyAlignment="1">
      <alignment vertical="center" wrapText="1"/>
    </xf>
    <xf numFmtId="0" fontId="21" fillId="0" borderId="0" xfId="0" applyFont="1" applyAlignment="1">
      <alignment horizontal="center" vertical="center" wrapText="1"/>
    </xf>
    <xf numFmtId="166" fontId="21" fillId="0" borderId="0" xfId="0" applyNumberFormat="1" applyFont="1" applyAlignment="1">
      <alignment vertical="center" wrapText="1"/>
    </xf>
  </cellXfs>
  <cellStyles count="10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Normal_A" xfId="8" xr:uid="{2000A3DA-6C11-46FD-8B61-524A336A677E}"/>
    <cellStyle name="Normal_A_A" xfId="9" xr:uid="{04B89A7A-79BC-4A47-B7DD-63F19DDA75A4}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XX Xxx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9.6671799983596429E-3</c:v>
                </c:pt>
                <c:pt idx="1">
                  <c:v>-1.4156340002955403E-2</c:v>
                </c:pt>
                <c:pt idx="2">
                  <c:v>8.9565799935371615E-3</c:v>
                </c:pt>
                <c:pt idx="3">
                  <c:v>-4.2378600046504289E-3</c:v>
                </c:pt>
                <c:pt idx="4">
                  <c:v>-0.10712993999914033</c:v>
                </c:pt>
                <c:pt idx="5">
                  <c:v>-1.0882400019909255E-3</c:v>
                </c:pt>
                <c:pt idx="6">
                  <c:v>-1.0282679999363609E-2</c:v>
                </c:pt>
                <c:pt idx="7">
                  <c:v>-1.4134000230114907E-4</c:v>
                </c:pt>
                <c:pt idx="8">
                  <c:v>0</c:v>
                </c:pt>
                <c:pt idx="9">
                  <c:v>4.1413399958400987E-3</c:v>
                </c:pt>
                <c:pt idx="10">
                  <c:v>-9.1061999992234632E-3</c:v>
                </c:pt>
                <c:pt idx="11">
                  <c:v>1.3382799952523783E-3</c:v>
                </c:pt>
                <c:pt idx="12">
                  <c:v>4.7410599945578724E-3</c:v>
                </c:pt>
                <c:pt idx="13">
                  <c:v>6.2851800030330196E-3</c:v>
                </c:pt>
                <c:pt idx="14">
                  <c:v>1.6090739998617209E-2</c:v>
                </c:pt>
                <c:pt idx="15">
                  <c:v>2.3208000493468717E-4</c:v>
                </c:pt>
                <c:pt idx="16">
                  <c:v>5.1476000226102769E-4</c:v>
                </c:pt>
                <c:pt idx="17">
                  <c:v>-9.1886599984718487E-3</c:v>
                </c:pt>
                <c:pt idx="18">
                  <c:v>1.0952680000627879E-2</c:v>
                </c:pt>
                <c:pt idx="19">
                  <c:v>-1.5177200039033778E-3</c:v>
                </c:pt>
                <c:pt idx="20">
                  <c:v>-2.2350400031427853E-3</c:v>
                </c:pt>
                <c:pt idx="21">
                  <c:v>1.8531999958213419E-3</c:v>
                </c:pt>
                <c:pt idx="22">
                  <c:v>7.061539996357169E-3</c:v>
                </c:pt>
                <c:pt idx="23">
                  <c:v>-1.7971200068132021E-3</c:v>
                </c:pt>
                <c:pt idx="24">
                  <c:v>3.8557000007131137E-3</c:v>
                </c:pt>
                <c:pt idx="25">
                  <c:v>7.2797199973138049E-3</c:v>
                </c:pt>
                <c:pt idx="26">
                  <c:v>2.0991420002246741E-2</c:v>
                </c:pt>
                <c:pt idx="27">
                  <c:v>-3.7621999945258722E-4</c:v>
                </c:pt>
                <c:pt idx="28">
                  <c:v>-8.6703000051784329E-3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46-444B-8FA1-3CB7A7A269D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29">
                  <c:v>-2.5611200035200454E-3</c:v>
                </c:pt>
                <c:pt idx="30">
                  <c:v>5.7715400034794584E-3</c:v>
                </c:pt>
                <c:pt idx="32">
                  <c:v>5.2663200040115044E-3</c:v>
                </c:pt>
                <c:pt idx="33">
                  <c:v>-1.5568599999824073E-2</c:v>
                </c:pt>
                <c:pt idx="34">
                  <c:v>-6.7448499998135958E-2</c:v>
                </c:pt>
                <c:pt idx="35">
                  <c:v>-3.3602600015001372E-3</c:v>
                </c:pt>
                <c:pt idx="36">
                  <c:v>-2.2189200026332401E-3</c:v>
                </c:pt>
                <c:pt idx="37">
                  <c:v>-9.7279000037815422E-3</c:v>
                </c:pt>
                <c:pt idx="38">
                  <c:v>-2.3127800013753586E-3</c:v>
                </c:pt>
                <c:pt idx="45">
                  <c:v>5.0408200040692464E-3</c:v>
                </c:pt>
                <c:pt idx="47">
                  <c:v>7.4018000304931775E-4</c:v>
                </c:pt>
                <c:pt idx="52">
                  <c:v>-1.2891799924545921E-3</c:v>
                </c:pt>
                <c:pt idx="53">
                  <c:v>2.1373400013544597E-3</c:v>
                </c:pt>
                <c:pt idx="66">
                  <c:v>-7.6418199969339184E-3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446-444B-8FA1-3CB7A7A269D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  <c:pt idx="31">
                  <c:v>-1.349300000583753E-3</c:v>
                </c:pt>
                <c:pt idx="39">
                  <c:v>-9.0658799963421188E-3</c:v>
                </c:pt>
                <c:pt idx="40">
                  <c:v>-2.725179998378735E-3</c:v>
                </c:pt>
                <c:pt idx="41">
                  <c:v>8.7481999798910692E-4</c:v>
                </c:pt>
                <c:pt idx="42">
                  <c:v>-3.5773000054177828E-3</c:v>
                </c:pt>
                <c:pt idx="44">
                  <c:v>-1.0100520004925784E-2</c:v>
                </c:pt>
                <c:pt idx="51">
                  <c:v>-7.7891799955978058E-3</c:v>
                </c:pt>
                <c:pt idx="55">
                  <c:v>-6.3299400062533095E-3</c:v>
                </c:pt>
                <c:pt idx="56">
                  <c:v>-7.2216000044136308E-3</c:v>
                </c:pt>
                <c:pt idx="57">
                  <c:v>4.7219999396475032E-4</c:v>
                </c:pt>
                <c:pt idx="58">
                  <c:v>9.4348000129684806E-4</c:v>
                </c:pt>
                <c:pt idx="59">
                  <c:v>-9.1151800006628036E-3</c:v>
                </c:pt>
                <c:pt idx="68">
                  <c:v>-2.7980399972875603E-3</c:v>
                </c:pt>
                <c:pt idx="69">
                  <c:v>-9.1530599966063164E-3</c:v>
                </c:pt>
                <c:pt idx="70">
                  <c:v>-8.0061600019689649E-3</c:v>
                </c:pt>
                <c:pt idx="71">
                  <c:v>-5.8447199990041554E-3</c:v>
                </c:pt>
                <c:pt idx="72">
                  <c:v>-6.6734400024870411E-3</c:v>
                </c:pt>
                <c:pt idx="73">
                  <c:v>-8.3064400023431517E-3</c:v>
                </c:pt>
                <c:pt idx="74">
                  <c:v>-8.100020007987041E-3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446-444B-8FA1-3CB7A7A269D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43">
                  <c:v>9.4024000281933695E-4</c:v>
                </c:pt>
                <c:pt idx="46">
                  <c:v>-1.5938200012897141E-3</c:v>
                </c:pt>
                <c:pt idx="48">
                  <c:v>-3.8782800038461573E-3</c:v>
                </c:pt>
                <c:pt idx="49">
                  <c:v>-6.3271000035456382E-3</c:v>
                </c:pt>
                <c:pt idx="50">
                  <c:v>-6.3271000035456382E-3</c:v>
                </c:pt>
                <c:pt idx="54">
                  <c:v>-6.1613200014107861E-3</c:v>
                </c:pt>
                <c:pt idx="60">
                  <c:v>-5.8096200009458698E-3</c:v>
                </c:pt>
                <c:pt idx="61">
                  <c:v>-7.4841599926003255E-3</c:v>
                </c:pt>
                <c:pt idx="62">
                  <c:v>-5.6372600010945462E-3</c:v>
                </c:pt>
                <c:pt idx="63">
                  <c:v>9.7822600000654347E-3</c:v>
                </c:pt>
                <c:pt idx="64">
                  <c:v>-5.7389799985685386E-3</c:v>
                </c:pt>
                <c:pt idx="65">
                  <c:v>-6.5245000005234033E-3</c:v>
                </c:pt>
                <c:pt idx="67">
                  <c:v>-7.0446599929709919E-3</c:v>
                </c:pt>
                <c:pt idx="75">
                  <c:v>-8.2762800011551008E-3</c:v>
                </c:pt>
                <c:pt idx="76">
                  <c:v>-8.2735000032698736E-3</c:v>
                </c:pt>
                <c:pt idx="77">
                  <c:v>-8.7469799982500263E-3</c:v>
                </c:pt>
                <c:pt idx="78">
                  <c:v>-8.1587399981799535E-3</c:v>
                </c:pt>
                <c:pt idx="79">
                  <c:v>-1.1747379998269025E-2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446-444B-8FA1-3CB7A7A269D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446-444B-8FA1-3CB7A7A269D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446-444B-8FA1-3CB7A7A269D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8">
                    <c:v>0</c:v>
                  </c:pt>
                  <c:pt idx="34">
                    <c:v>0</c:v>
                  </c:pt>
                  <c:pt idx="42">
                    <c:v>2.8999999999999998E-3</c:v>
                  </c:pt>
                  <c:pt idx="43">
                    <c:v>0</c:v>
                  </c:pt>
                  <c:pt idx="44">
                    <c:v>3.0000000000000001E-3</c:v>
                  </c:pt>
                  <c:pt idx="48">
                    <c:v>2.0000000000000001E-4</c:v>
                  </c:pt>
                  <c:pt idx="49">
                    <c:v>1.6999999999999999E-3</c:v>
                  </c:pt>
                  <c:pt idx="50">
                    <c:v>1.6999999999999999E-3</c:v>
                  </c:pt>
                  <c:pt idx="51">
                    <c:v>6.9999999999999999E-4</c:v>
                  </c:pt>
                  <c:pt idx="53">
                    <c:v>0</c:v>
                  </c:pt>
                  <c:pt idx="54">
                    <c:v>1.6999999999999999E-3</c:v>
                  </c:pt>
                  <c:pt idx="55">
                    <c:v>1E-3</c:v>
                  </c:pt>
                  <c:pt idx="56">
                    <c:v>8.9999999999999998E-4</c:v>
                  </c:pt>
                  <c:pt idx="57">
                    <c:v>4.0000000000000002E-4</c:v>
                  </c:pt>
                  <c:pt idx="58">
                    <c:v>2.2000000000000001E-3</c:v>
                  </c:pt>
                  <c:pt idx="59">
                    <c:v>4.1000000000000003E-3</c:v>
                  </c:pt>
                  <c:pt idx="60">
                    <c:v>2.0000000000000001E-4</c:v>
                  </c:pt>
                  <c:pt idx="61">
                    <c:v>1.1999999999999999E-3</c:v>
                  </c:pt>
                  <c:pt idx="62">
                    <c:v>1.1000000000000001E-3</c:v>
                  </c:pt>
                  <c:pt idx="68">
                    <c:v>5.0000000000000001E-4</c:v>
                  </c:pt>
                  <c:pt idx="69">
                    <c:v>2.0000000000000001E-4</c:v>
                  </c:pt>
                  <c:pt idx="70">
                    <c:v>8.9999999999999998E-4</c:v>
                  </c:pt>
                  <c:pt idx="71">
                    <c:v>2.0000000000000001E-4</c:v>
                  </c:pt>
                  <c:pt idx="72">
                    <c:v>6.9999999999999999E-4</c:v>
                  </c:pt>
                  <c:pt idx="73">
                    <c:v>2.7000000000000001E-3</c:v>
                  </c:pt>
                  <c:pt idx="74">
                    <c:v>7.1999999999999998E-3</c:v>
                  </c:pt>
                  <c:pt idx="75">
                    <c:v>2.8999999999999998E-3</c:v>
                  </c:pt>
                  <c:pt idx="76">
                    <c:v>2.0000000000000001E-4</c:v>
                  </c:pt>
                  <c:pt idx="77">
                    <c:v>1.5E-3</c:v>
                  </c:pt>
                  <c:pt idx="78">
                    <c:v>2.9999999999999997E-4</c:v>
                  </c:pt>
                  <c:pt idx="79">
                    <c:v>5.9999999999999995E-4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446-444B-8FA1-3CB7A7A269D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-2.4097513719624321E-3</c:v>
                </c:pt>
                <c:pt idx="1">
                  <c:v>-2.4201520484361523E-3</c:v>
                </c:pt>
                <c:pt idx="2">
                  <c:v>-2.6134312862394491E-3</c:v>
                </c:pt>
                <c:pt idx="3">
                  <c:v>-2.6183427167964838E-3</c:v>
                </c:pt>
                <c:pt idx="4">
                  <c:v>-2.7032815746651975E-3</c:v>
                </c:pt>
                <c:pt idx="5">
                  <c:v>-2.7401173038429558E-3</c:v>
                </c:pt>
                <c:pt idx="6">
                  <c:v>-2.7450287343999901E-3</c:v>
                </c:pt>
                <c:pt idx="7">
                  <c:v>-2.7451731882399029E-3</c:v>
                </c:pt>
                <c:pt idx="8">
                  <c:v>-2.7453176420798157E-3</c:v>
                </c:pt>
                <c:pt idx="9">
                  <c:v>-2.7454620959197285E-3</c:v>
                </c:pt>
                <c:pt idx="10">
                  <c:v>-2.7554294108737103E-3</c:v>
                </c:pt>
                <c:pt idx="11">
                  <c:v>-2.7947208553299858E-3</c:v>
                </c:pt>
                <c:pt idx="12">
                  <c:v>-2.7971765706085029E-3</c:v>
                </c:pt>
                <c:pt idx="13">
                  <c:v>-2.7997767397269328E-3</c:v>
                </c:pt>
                <c:pt idx="14">
                  <c:v>-2.8046881702839675E-3</c:v>
                </c:pt>
                <c:pt idx="15">
                  <c:v>-2.8048326241238803E-3</c:v>
                </c:pt>
                <c:pt idx="16">
                  <c:v>-2.8051215318037059E-3</c:v>
                </c:pt>
                <c:pt idx="17">
                  <c:v>-2.8176890158761177E-3</c:v>
                </c:pt>
                <c:pt idx="18">
                  <c:v>-2.8178334697160305E-3</c:v>
                </c:pt>
                <c:pt idx="19">
                  <c:v>-3.0258469991904305E-3</c:v>
                </c:pt>
                <c:pt idx="20">
                  <c:v>-3.0261359068702561E-3</c:v>
                </c:pt>
                <c:pt idx="21">
                  <c:v>-3.0313362451071164E-3</c:v>
                </c:pt>
                <c:pt idx="22">
                  <c:v>-3.0387033909426678E-3</c:v>
                </c:pt>
                <c:pt idx="23">
                  <c:v>-3.0388478447825806E-3</c:v>
                </c:pt>
                <c:pt idx="24">
                  <c:v>-3.0855064350744079E-3</c:v>
                </c:pt>
                <c:pt idx="25">
                  <c:v>-3.0859397965941463E-3</c:v>
                </c:pt>
                <c:pt idx="26">
                  <c:v>-3.1950024457282939E-3</c:v>
                </c:pt>
                <c:pt idx="27">
                  <c:v>-3.2028029530835837E-3</c:v>
                </c:pt>
                <c:pt idx="28">
                  <c:v>-3.2444056589784639E-3</c:v>
                </c:pt>
                <c:pt idx="29">
                  <c:v>-3.8188985803115825E-3</c:v>
                </c:pt>
                <c:pt idx="30">
                  <c:v>-3.9776533503757252E-3</c:v>
                </c:pt>
                <c:pt idx="31">
                  <c:v>-4.4217044542676056E-3</c:v>
                </c:pt>
                <c:pt idx="32">
                  <c:v>-4.5290336573227995E-3</c:v>
                </c:pt>
                <c:pt idx="33">
                  <c:v>-4.5813259473712255E-3</c:v>
                </c:pt>
                <c:pt idx="34">
                  <c:v>-4.5834927549699171E-3</c:v>
                </c:pt>
                <c:pt idx="35">
                  <c:v>-4.588693093206777E-3</c:v>
                </c:pt>
                <c:pt idx="36">
                  <c:v>-4.5888375470466893E-3</c:v>
                </c:pt>
                <c:pt idx="37">
                  <c:v>-4.5964936005620672E-3</c:v>
                </c:pt>
                <c:pt idx="38">
                  <c:v>-4.6929887656238026E-3</c:v>
                </c:pt>
                <c:pt idx="39">
                  <c:v>-4.6980446500207501E-3</c:v>
                </c:pt>
                <c:pt idx="40">
                  <c:v>-4.7132123032115917E-3</c:v>
                </c:pt>
                <c:pt idx="41">
                  <c:v>-4.7132123032115917E-3</c:v>
                </c:pt>
                <c:pt idx="42">
                  <c:v>-5.2595367257617185E-3</c:v>
                </c:pt>
                <c:pt idx="43">
                  <c:v>-5.3217963307641255E-3</c:v>
                </c:pt>
                <c:pt idx="44">
                  <c:v>-5.4208916649442912E-3</c:v>
                </c:pt>
                <c:pt idx="45">
                  <c:v>-5.4210361187842036E-3</c:v>
                </c:pt>
                <c:pt idx="46">
                  <c:v>-5.4216139341438548E-3</c:v>
                </c:pt>
                <c:pt idx="47">
                  <c:v>-5.4360593181351329E-3</c:v>
                </c:pt>
                <c:pt idx="48">
                  <c:v>-5.4405373871724292E-3</c:v>
                </c:pt>
                <c:pt idx="49">
                  <c:v>-5.4805511008282686E-3</c:v>
                </c:pt>
                <c:pt idx="50">
                  <c:v>-5.4805511008282686E-3</c:v>
                </c:pt>
                <c:pt idx="51">
                  <c:v>-5.4932630387405932E-3</c:v>
                </c:pt>
                <c:pt idx="52">
                  <c:v>-5.4932630387405932E-3</c:v>
                </c:pt>
                <c:pt idx="53">
                  <c:v>-5.5478665902276231E-3</c:v>
                </c:pt>
                <c:pt idx="54">
                  <c:v>-5.5480110440675363E-3</c:v>
                </c:pt>
                <c:pt idx="55">
                  <c:v>-5.5923583729207589E-3</c:v>
                </c:pt>
                <c:pt idx="56">
                  <c:v>-5.5997255187563103E-3</c:v>
                </c:pt>
                <c:pt idx="57">
                  <c:v>-5.6098372875502053E-3</c:v>
                </c:pt>
                <c:pt idx="58">
                  <c:v>-5.6520178088047364E-3</c:v>
                </c:pt>
                <c:pt idx="59">
                  <c:v>-5.6521622626446496E-3</c:v>
                </c:pt>
                <c:pt idx="60">
                  <c:v>-5.6570736932016839E-3</c:v>
                </c:pt>
                <c:pt idx="61">
                  <c:v>-5.6598183161600257E-3</c:v>
                </c:pt>
                <c:pt idx="62">
                  <c:v>-5.6648742005569741E-3</c:v>
                </c:pt>
                <c:pt idx="63">
                  <c:v>-5.712255060048365E-3</c:v>
                </c:pt>
                <c:pt idx="64">
                  <c:v>-5.7142774138071433E-3</c:v>
                </c:pt>
                <c:pt idx="65">
                  <c:v>-5.825795778219808E-3</c:v>
                </c:pt>
                <c:pt idx="66">
                  <c:v>-5.8260846858996344E-3</c:v>
                </c:pt>
                <c:pt idx="67">
                  <c:v>-5.9378919579921238E-3</c:v>
                </c:pt>
                <c:pt idx="68">
                  <c:v>-5.9946623170778462E-3</c:v>
                </c:pt>
                <c:pt idx="69">
                  <c:v>-6.0447877995275798E-3</c:v>
                </c:pt>
                <c:pt idx="70">
                  <c:v>-6.0498436839245273E-3</c:v>
                </c:pt>
                <c:pt idx="71">
                  <c:v>-6.0521549453631321E-3</c:v>
                </c:pt>
                <c:pt idx="72">
                  <c:v>-6.0943354666176622E-3</c:v>
                </c:pt>
                <c:pt idx="73">
                  <c:v>-6.1015581586133013E-3</c:v>
                </c:pt>
                <c:pt idx="74">
                  <c:v>-6.1539949025016406E-3</c:v>
                </c:pt>
                <c:pt idx="75">
                  <c:v>-6.2061427387101534E-3</c:v>
                </c:pt>
                <c:pt idx="76">
                  <c:v>-6.2085984539886705E-3</c:v>
                </c:pt>
                <c:pt idx="77">
                  <c:v>-6.2632020054757005E-3</c:v>
                </c:pt>
                <c:pt idx="78">
                  <c:v>-6.2684023437125603E-3</c:v>
                </c:pt>
                <c:pt idx="79">
                  <c:v>-6.5434424549064901E-3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446-444B-8FA1-3CB7A7A269D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-2323</c:v>
                </c:pt>
                <c:pt idx="1">
                  <c:v>-2251</c:v>
                </c:pt>
                <c:pt idx="2">
                  <c:v>-913</c:v>
                </c:pt>
                <c:pt idx="3">
                  <c:v>-879</c:v>
                </c:pt>
                <c:pt idx="4">
                  <c:v>-291</c:v>
                </c:pt>
                <c:pt idx="5">
                  <c:v>-36</c:v>
                </c:pt>
                <c:pt idx="6">
                  <c:v>-2</c:v>
                </c:pt>
                <c:pt idx="7">
                  <c:v>-1</c:v>
                </c:pt>
                <c:pt idx="8">
                  <c:v>0</c:v>
                </c:pt>
                <c:pt idx="9">
                  <c:v>1</c:v>
                </c:pt>
                <c:pt idx="10">
                  <c:v>70</c:v>
                </c:pt>
                <c:pt idx="11">
                  <c:v>342</c:v>
                </c:pt>
                <c:pt idx="12">
                  <c:v>359</c:v>
                </c:pt>
                <c:pt idx="13">
                  <c:v>377</c:v>
                </c:pt>
                <c:pt idx="14">
                  <c:v>411</c:v>
                </c:pt>
                <c:pt idx="15">
                  <c:v>412</c:v>
                </c:pt>
                <c:pt idx="16">
                  <c:v>414</c:v>
                </c:pt>
                <c:pt idx="17">
                  <c:v>501</c:v>
                </c:pt>
                <c:pt idx="18">
                  <c:v>502</c:v>
                </c:pt>
                <c:pt idx="19">
                  <c:v>1942</c:v>
                </c:pt>
                <c:pt idx="20">
                  <c:v>1944</c:v>
                </c:pt>
                <c:pt idx="21">
                  <c:v>1980</c:v>
                </c:pt>
                <c:pt idx="22">
                  <c:v>2031</c:v>
                </c:pt>
                <c:pt idx="23">
                  <c:v>2032</c:v>
                </c:pt>
                <c:pt idx="24">
                  <c:v>2355</c:v>
                </c:pt>
                <c:pt idx="25">
                  <c:v>2358</c:v>
                </c:pt>
                <c:pt idx="26">
                  <c:v>3113</c:v>
                </c:pt>
                <c:pt idx="27">
                  <c:v>3167</c:v>
                </c:pt>
                <c:pt idx="28">
                  <c:v>3455</c:v>
                </c:pt>
                <c:pt idx="29">
                  <c:v>7432</c:v>
                </c:pt>
                <c:pt idx="30">
                  <c:v>8531</c:v>
                </c:pt>
                <c:pt idx="31">
                  <c:v>11605</c:v>
                </c:pt>
                <c:pt idx="32">
                  <c:v>12348</c:v>
                </c:pt>
                <c:pt idx="33">
                  <c:v>12710</c:v>
                </c:pt>
                <c:pt idx="34">
                  <c:v>12725</c:v>
                </c:pt>
                <c:pt idx="35">
                  <c:v>12761</c:v>
                </c:pt>
                <c:pt idx="36">
                  <c:v>12762</c:v>
                </c:pt>
                <c:pt idx="37">
                  <c:v>12815</c:v>
                </c:pt>
                <c:pt idx="38">
                  <c:v>13483</c:v>
                </c:pt>
                <c:pt idx="39">
                  <c:v>13518</c:v>
                </c:pt>
                <c:pt idx="40">
                  <c:v>13623</c:v>
                </c:pt>
                <c:pt idx="41">
                  <c:v>13623</c:v>
                </c:pt>
                <c:pt idx="42">
                  <c:v>17405</c:v>
                </c:pt>
                <c:pt idx="43">
                  <c:v>17836</c:v>
                </c:pt>
                <c:pt idx="44">
                  <c:v>18522</c:v>
                </c:pt>
                <c:pt idx="45">
                  <c:v>18523</c:v>
                </c:pt>
                <c:pt idx="46">
                  <c:v>18527</c:v>
                </c:pt>
                <c:pt idx="47">
                  <c:v>18627</c:v>
                </c:pt>
                <c:pt idx="48">
                  <c:v>18658</c:v>
                </c:pt>
                <c:pt idx="49">
                  <c:v>18935</c:v>
                </c:pt>
                <c:pt idx="50">
                  <c:v>18935</c:v>
                </c:pt>
                <c:pt idx="51">
                  <c:v>19023</c:v>
                </c:pt>
                <c:pt idx="52">
                  <c:v>19023</c:v>
                </c:pt>
                <c:pt idx="53">
                  <c:v>19401</c:v>
                </c:pt>
                <c:pt idx="54">
                  <c:v>19402</c:v>
                </c:pt>
                <c:pt idx="55">
                  <c:v>19709</c:v>
                </c:pt>
                <c:pt idx="56">
                  <c:v>19760</c:v>
                </c:pt>
                <c:pt idx="57">
                  <c:v>19830</c:v>
                </c:pt>
                <c:pt idx="58">
                  <c:v>20122</c:v>
                </c:pt>
                <c:pt idx="59">
                  <c:v>20123</c:v>
                </c:pt>
                <c:pt idx="60">
                  <c:v>20157</c:v>
                </c:pt>
                <c:pt idx="61">
                  <c:v>20176</c:v>
                </c:pt>
                <c:pt idx="62">
                  <c:v>20211</c:v>
                </c:pt>
                <c:pt idx="63">
                  <c:v>20539</c:v>
                </c:pt>
                <c:pt idx="64">
                  <c:v>20553</c:v>
                </c:pt>
                <c:pt idx="65">
                  <c:v>21325</c:v>
                </c:pt>
                <c:pt idx="66">
                  <c:v>21327</c:v>
                </c:pt>
                <c:pt idx="67">
                  <c:v>22101</c:v>
                </c:pt>
                <c:pt idx="68">
                  <c:v>22494</c:v>
                </c:pt>
                <c:pt idx="69">
                  <c:v>22841</c:v>
                </c:pt>
                <c:pt idx="70">
                  <c:v>22876</c:v>
                </c:pt>
                <c:pt idx="71">
                  <c:v>22892</c:v>
                </c:pt>
                <c:pt idx="72">
                  <c:v>23184</c:v>
                </c:pt>
                <c:pt idx="73">
                  <c:v>23234</c:v>
                </c:pt>
                <c:pt idx="74">
                  <c:v>23597</c:v>
                </c:pt>
                <c:pt idx="75">
                  <c:v>23958</c:v>
                </c:pt>
                <c:pt idx="76">
                  <c:v>23975</c:v>
                </c:pt>
                <c:pt idx="77">
                  <c:v>24353</c:v>
                </c:pt>
                <c:pt idx="78">
                  <c:v>24389</c:v>
                </c:pt>
                <c:pt idx="79">
                  <c:v>26293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446-444B-8FA1-3CB7A7A269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51161040"/>
        <c:axId val="1"/>
      </c:scatterChart>
      <c:valAx>
        <c:axId val="45116104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511610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209550</xdr:colOff>
      <xdr:row>0</xdr:row>
      <xdr:rowOff>76200</xdr:rowOff>
    </xdr:from>
    <xdr:to>
      <xdr:col>17</xdr:col>
      <xdr:colOff>295275</xdr:colOff>
      <xdr:row>19</xdr:row>
      <xdr:rowOff>0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7B5D4336-9A55-AD98-ACF9-C41BC958B1B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pane xSplit="13" ySplit="21" topLeftCell="N88" activePane="bottomRight" state="frozen"/>
      <selection pane="topRight" activeCell="N1" sqref="N1"/>
      <selection pane="bottomLeft" activeCell="A22" sqref="A22"/>
      <selection pane="bottomRight" activeCell="C7" sqref="C7"/>
    </sheetView>
  </sheetViews>
  <sheetFormatPr defaultColWidth="10.28515625" defaultRowHeight="12.75" x14ac:dyDescent="0.2"/>
  <cols>
    <col min="1" max="1" width="17.5703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1" t="s">
        <v>79</v>
      </c>
      <c r="F1" s="33" t="s">
        <v>41</v>
      </c>
      <c r="G1" s="34"/>
      <c r="H1" s="29"/>
      <c r="I1" s="35"/>
      <c r="J1" s="36"/>
      <c r="K1" s="32"/>
      <c r="L1" s="37"/>
      <c r="M1" s="38"/>
      <c r="N1" s="38"/>
      <c r="O1" s="39"/>
    </row>
    <row r="2" spans="1:15" x14ac:dyDescent="0.2">
      <c r="A2" t="s">
        <v>23</v>
      </c>
      <c r="B2" s="68" t="s">
        <v>78</v>
      </c>
      <c r="C2" s="28"/>
      <c r="D2" s="3"/>
    </row>
    <row r="3" spans="1:15" ht="13.5" thickBot="1" x14ac:dyDescent="0.25"/>
    <row r="4" spans="1:15" ht="14.25" thickTop="1" thickBot="1" x14ac:dyDescent="0.25">
      <c r="A4" s="5" t="s">
        <v>0</v>
      </c>
      <c r="C4" s="66">
        <v>34981.398000000001</v>
      </c>
      <c r="D4" s="67">
        <v>0.94185865999999996</v>
      </c>
    </row>
    <row r="5" spans="1:15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15" x14ac:dyDescent="0.2">
      <c r="A6" s="5" t="s">
        <v>1</v>
      </c>
    </row>
    <row r="7" spans="1:15" x14ac:dyDescent="0.2">
      <c r="A7" t="s">
        <v>2</v>
      </c>
      <c r="C7">
        <f>+C4</f>
        <v>34981.398000000001</v>
      </c>
      <c r="D7" s="27"/>
    </row>
    <row r="8" spans="1:15" x14ac:dyDescent="0.2">
      <c r="A8" t="s">
        <v>3</v>
      </c>
      <c r="C8">
        <f>+D4</f>
        <v>0.94185865999999996</v>
      </c>
      <c r="D8" s="27"/>
    </row>
    <row r="9" spans="1:15" x14ac:dyDescent="0.2">
      <c r="A9" s="24" t="s">
        <v>32</v>
      </c>
      <c r="B9" s="25">
        <v>21</v>
      </c>
      <c r="C9" s="22" t="str">
        <f>"F"&amp;B9</f>
        <v>F21</v>
      </c>
      <c r="D9" s="23" t="str">
        <f>"G"&amp;B9</f>
        <v>G21</v>
      </c>
    </row>
    <row r="10" spans="1:15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15" x14ac:dyDescent="0.2">
      <c r="A11" s="10" t="s">
        <v>15</v>
      </c>
      <c r="B11" s="10"/>
      <c r="C11" s="21">
        <f ca="1">INTERCEPT(INDIRECT($D$9):G992,INDIRECT($C$9):F992)</f>
        <v>-2.7453176420798157E-3</v>
      </c>
      <c r="D11" s="3"/>
      <c r="E11" s="10"/>
    </row>
    <row r="12" spans="1:15" x14ac:dyDescent="0.2">
      <c r="A12" s="10" t="s">
        <v>16</v>
      </c>
      <c r="B12" s="10"/>
      <c r="C12" s="21">
        <f ca="1">SLOPE(INDIRECT($D$9):G992,INDIRECT($C$9):F992)</f>
        <v>-1.4445383991277809E-7</v>
      </c>
      <c r="D12" s="3"/>
      <c r="E12" s="10"/>
    </row>
    <row r="13" spans="1:15" x14ac:dyDescent="0.2">
      <c r="A13" s="10" t="s">
        <v>18</v>
      </c>
      <c r="B13" s="10"/>
      <c r="C13" s="3" t="s">
        <v>13</v>
      </c>
    </row>
    <row r="14" spans="1:15" x14ac:dyDescent="0.2">
      <c r="A14" s="10"/>
      <c r="B14" s="10"/>
      <c r="C14" s="10"/>
      <c r="E14" s="14" t="s">
        <v>34</v>
      </c>
      <c r="F14" s="30">
        <v>1</v>
      </c>
    </row>
    <row r="15" spans="1:15" x14ac:dyDescent="0.2">
      <c r="A15" s="12" t="s">
        <v>17</v>
      </c>
      <c r="B15" s="10"/>
      <c r="C15" s="13">
        <f ca="1">(C7+C11)+(C8+C12)*INT(MAX(F21:F3533))</f>
        <v>59745.681203937544</v>
      </c>
      <c r="E15" s="14" t="s">
        <v>30</v>
      </c>
      <c r="F15" s="31">
        <f ca="1">NOW()+15018.5+$C$5/24</f>
        <v>59970.626109143515</v>
      </c>
    </row>
    <row r="16" spans="1:15" x14ac:dyDescent="0.2">
      <c r="A16" s="16" t="s">
        <v>4</v>
      </c>
      <c r="B16" s="10"/>
      <c r="C16" s="17">
        <f ca="1">+C8+C12</f>
        <v>0.94185851554616007</v>
      </c>
      <c r="E16" s="14" t="s">
        <v>35</v>
      </c>
      <c r="F16" s="15">
        <f ca="1">ROUND(2*(F15-$C$7)/$C$8,0)/2+F14</f>
        <v>26533</v>
      </c>
    </row>
    <row r="17" spans="1:21" ht="13.5" thickBot="1" x14ac:dyDescent="0.25">
      <c r="A17" s="14" t="s">
        <v>27</v>
      </c>
      <c r="B17" s="10"/>
      <c r="C17" s="10">
        <f>COUNT(C21:C2191)</f>
        <v>80</v>
      </c>
      <c r="E17" s="14" t="s">
        <v>36</v>
      </c>
      <c r="F17" s="23">
        <f ca="1">ROUND(2*(F15-$C$15)/$C$16,0)/2+F14</f>
        <v>240</v>
      </c>
    </row>
    <row r="18" spans="1:21" ht="14.25" thickTop="1" thickBot="1" x14ac:dyDescent="0.25">
      <c r="A18" s="16" t="s">
        <v>5</v>
      </c>
      <c r="B18" s="10"/>
      <c r="C18" s="19">
        <f ca="1">+C15</f>
        <v>59745.681203937544</v>
      </c>
      <c r="D18" s="20">
        <f ca="1">+C16</f>
        <v>0.94185851554616007</v>
      </c>
      <c r="E18" s="14" t="s">
        <v>31</v>
      </c>
      <c r="F18" s="18">
        <f ca="1">+$C$15+$C$16*F17-15018.5-$C$5/24</f>
        <v>44953.623081001955</v>
      </c>
    </row>
    <row r="19" spans="1:21" ht="13.5" thickTop="1" x14ac:dyDescent="0.2">
      <c r="F19" s="40" t="s">
        <v>42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s="41" t="s">
        <v>43</v>
      </c>
      <c r="B21" s="42" t="s">
        <v>44</v>
      </c>
      <c r="C21" s="43">
        <v>32793.47</v>
      </c>
      <c r="D21" s="44"/>
      <c r="E21">
        <f>+(C21-C$7)/C$8</f>
        <v>-2322.9897360608225</v>
      </c>
      <c r="F21">
        <f>ROUND(2*E21,0)/2</f>
        <v>-2323</v>
      </c>
      <c r="G21">
        <f>+C21-(C$7+F21*C$8)</f>
        <v>9.6671799983596429E-3</v>
      </c>
      <c r="H21">
        <f t="shared" ref="H21:H49" si="0">+G21</f>
        <v>9.6671799983596429E-3</v>
      </c>
      <c r="O21">
        <f ca="1">+C$11+C$12*$F21</f>
        <v>-2.4097513719624321E-3</v>
      </c>
      <c r="Q21" s="2">
        <f>+C21-15018.5</f>
        <v>17774.97</v>
      </c>
    </row>
    <row r="22" spans="1:21" x14ac:dyDescent="0.2">
      <c r="A22" s="41" t="s">
        <v>43</v>
      </c>
      <c r="B22" s="42" t="s">
        <v>44</v>
      </c>
      <c r="C22" s="43">
        <v>32861.26</v>
      </c>
      <c r="D22" s="44"/>
      <c r="E22">
        <f t="shared" ref="E22:E85" si="1">+(C22-C$7)/C$8</f>
        <v>-2251.0150302169532</v>
      </c>
      <c r="F22">
        <f t="shared" ref="F22:F85" si="2">ROUND(2*E22,0)/2</f>
        <v>-2251</v>
      </c>
      <c r="G22">
        <f t="shared" ref="G22:G85" si="3">+C22-(C$7+F22*C$8)</f>
        <v>-1.4156340002955403E-2</v>
      </c>
      <c r="H22">
        <f t="shared" si="0"/>
        <v>-1.4156340002955403E-2</v>
      </c>
      <c r="O22">
        <f t="shared" ref="O22:O85" ca="1" si="4">+C$11+C$12*$F22</f>
        <v>-2.4201520484361523E-3</v>
      </c>
      <c r="Q22" s="2">
        <f t="shared" ref="Q22:Q85" si="5">+C22-15018.5</f>
        <v>17842.760000000002</v>
      </c>
    </row>
    <row r="23" spans="1:21" x14ac:dyDescent="0.2">
      <c r="A23" s="41" t="s">
        <v>43</v>
      </c>
      <c r="B23" s="42" t="s">
        <v>44</v>
      </c>
      <c r="C23" s="43">
        <v>34121.49</v>
      </c>
      <c r="D23" s="44"/>
      <c r="E23">
        <f t="shared" si="1"/>
        <v>-912.99049052646933</v>
      </c>
      <c r="F23">
        <f t="shared" si="2"/>
        <v>-913</v>
      </c>
      <c r="G23">
        <f t="shared" si="3"/>
        <v>8.9565799935371615E-3</v>
      </c>
      <c r="H23">
        <f t="shared" si="0"/>
        <v>8.9565799935371615E-3</v>
      </c>
      <c r="O23">
        <f t="shared" ca="1" si="4"/>
        <v>-2.6134312862394491E-3</v>
      </c>
      <c r="Q23" s="2">
        <f t="shared" si="5"/>
        <v>19102.989999999998</v>
      </c>
    </row>
    <row r="24" spans="1:21" x14ac:dyDescent="0.2">
      <c r="A24" s="41" t="s">
        <v>43</v>
      </c>
      <c r="B24" s="42" t="s">
        <v>44</v>
      </c>
      <c r="C24" s="43">
        <v>34153.5</v>
      </c>
      <c r="D24" s="44"/>
      <c r="E24">
        <f t="shared" si="1"/>
        <v>-879.00449946492085</v>
      </c>
      <c r="F24">
        <f t="shared" si="2"/>
        <v>-879</v>
      </c>
      <c r="G24">
        <f t="shared" si="3"/>
        <v>-4.2378600046504289E-3</v>
      </c>
      <c r="H24">
        <f t="shared" si="0"/>
        <v>-4.2378600046504289E-3</v>
      </c>
      <c r="O24">
        <f t="shared" ca="1" si="4"/>
        <v>-2.6183427167964838E-3</v>
      </c>
      <c r="Q24" s="2">
        <f t="shared" si="5"/>
        <v>19135</v>
      </c>
    </row>
    <row r="25" spans="1:21" x14ac:dyDescent="0.2">
      <c r="A25" s="41" t="s">
        <v>43</v>
      </c>
      <c r="B25" s="42" t="s">
        <v>44</v>
      </c>
      <c r="C25" s="43">
        <v>34707.21</v>
      </c>
      <c r="D25" s="44"/>
      <c r="E25">
        <f t="shared" si="1"/>
        <v>-291.1137431172549</v>
      </c>
      <c r="F25">
        <f t="shared" si="2"/>
        <v>-291</v>
      </c>
      <c r="G25">
        <f t="shared" si="3"/>
        <v>-0.10712993999914033</v>
      </c>
      <c r="H25">
        <f t="shared" si="0"/>
        <v>-0.10712993999914033</v>
      </c>
      <c r="O25">
        <f t="shared" ca="1" si="4"/>
        <v>-2.7032815746651975E-3</v>
      </c>
      <c r="Q25" s="2">
        <f t="shared" si="5"/>
        <v>19688.71</v>
      </c>
    </row>
    <row r="26" spans="1:21" x14ac:dyDescent="0.2">
      <c r="A26" s="41" t="s">
        <v>43</v>
      </c>
      <c r="B26" s="42" t="s">
        <v>44</v>
      </c>
      <c r="C26" s="43">
        <v>34947.49</v>
      </c>
      <c r="D26" s="44"/>
      <c r="E26">
        <f t="shared" si="1"/>
        <v>-36.001155417526327</v>
      </c>
      <c r="F26">
        <f t="shared" si="2"/>
        <v>-36</v>
      </c>
      <c r="G26">
        <f t="shared" si="3"/>
        <v>-1.0882400019909255E-3</v>
      </c>
      <c r="H26">
        <f t="shared" si="0"/>
        <v>-1.0882400019909255E-3</v>
      </c>
      <c r="O26">
        <f t="shared" ca="1" si="4"/>
        <v>-2.7401173038429558E-3</v>
      </c>
      <c r="Q26" s="2">
        <f t="shared" si="5"/>
        <v>19928.989999999998</v>
      </c>
    </row>
    <row r="27" spans="1:21" x14ac:dyDescent="0.2">
      <c r="A27" s="41" t="s">
        <v>43</v>
      </c>
      <c r="B27" s="42" t="s">
        <v>44</v>
      </c>
      <c r="C27" s="43">
        <v>34979.504000000001</v>
      </c>
      <c r="D27" s="44"/>
      <c r="E27">
        <f t="shared" si="1"/>
        <v>-2.0109174342573151</v>
      </c>
      <c r="F27">
        <f t="shared" si="2"/>
        <v>-2</v>
      </c>
      <c r="G27">
        <f t="shared" si="3"/>
        <v>-1.0282679999363609E-2</v>
      </c>
      <c r="H27">
        <f t="shared" si="0"/>
        <v>-1.0282679999363609E-2</v>
      </c>
      <c r="O27">
        <f t="shared" ca="1" si="4"/>
        <v>-2.7450287343999901E-3</v>
      </c>
      <c r="Q27" s="2">
        <f t="shared" si="5"/>
        <v>19961.004000000001</v>
      </c>
    </row>
    <row r="28" spans="1:21" x14ac:dyDescent="0.2">
      <c r="A28" s="41" t="s">
        <v>43</v>
      </c>
      <c r="B28" s="42" t="s">
        <v>44</v>
      </c>
      <c r="C28" s="43">
        <v>34980.455999999998</v>
      </c>
      <c r="D28" s="44"/>
      <c r="E28">
        <f t="shared" si="1"/>
        <v>-1.0001500649818686</v>
      </c>
      <c r="F28">
        <f t="shared" si="2"/>
        <v>-1</v>
      </c>
      <c r="G28">
        <f t="shared" si="3"/>
        <v>-1.4134000230114907E-4</v>
      </c>
      <c r="H28">
        <f t="shared" si="0"/>
        <v>-1.4134000230114907E-4</v>
      </c>
      <c r="O28">
        <f t="shared" ca="1" si="4"/>
        <v>-2.7451731882399029E-3</v>
      </c>
      <c r="Q28" s="2">
        <f t="shared" si="5"/>
        <v>19961.955999999998</v>
      </c>
    </row>
    <row r="29" spans="1:21" x14ac:dyDescent="0.2">
      <c r="A29" t="s">
        <v>45</v>
      </c>
      <c r="C29" s="45">
        <v>34981.398000000001</v>
      </c>
      <c r="D29" s="45" t="s">
        <v>13</v>
      </c>
      <c r="E29">
        <f t="shared" si="1"/>
        <v>0</v>
      </c>
      <c r="F29">
        <f t="shared" si="2"/>
        <v>0</v>
      </c>
      <c r="G29">
        <f t="shared" si="3"/>
        <v>0</v>
      </c>
      <c r="H29">
        <f t="shared" si="0"/>
        <v>0</v>
      </c>
      <c r="O29">
        <f t="shared" ca="1" si="4"/>
        <v>-2.7453176420798157E-3</v>
      </c>
      <c r="Q29" s="2">
        <f t="shared" si="5"/>
        <v>19962.898000000001</v>
      </c>
    </row>
    <row r="30" spans="1:21" x14ac:dyDescent="0.2">
      <c r="A30" s="41" t="s">
        <v>43</v>
      </c>
      <c r="B30" s="42" t="s">
        <v>44</v>
      </c>
      <c r="C30" s="43">
        <v>34982.343999999997</v>
      </c>
      <c r="D30" s="44"/>
      <c r="E30">
        <f t="shared" si="1"/>
        <v>1.0043969866946647</v>
      </c>
      <c r="F30">
        <f t="shared" si="2"/>
        <v>1</v>
      </c>
      <c r="G30">
        <f t="shared" si="3"/>
        <v>4.1413399958400987E-3</v>
      </c>
      <c r="H30">
        <f t="shared" si="0"/>
        <v>4.1413399958400987E-3</v>
      </c>
      <c r="O30">
        <f t="shared" ca="1" si="4"/>
        <v>-2.7454620959197285E-3</v>
      </c>
      <c r="Q30" s="2">
        <f t="shared" si="5"/>
        <v>19963.843999999997</v>
      </c>
    </row>
    <row r="31" spans="1:21" x14ac:dyDescent="0.2">
      <c r="A31" s="41" t="s">
        <v>43</v>
      </c>
      <c r="B31" s="42" t="s">
        <v>44</v>
      </c>
      <c r="C31" s="43">
        <v>35047.319000000003</v>
      </c>
      <c r="D31" s="44"/>
      <c r="E31">
        <f t="shared" si="1"/>
        <v>69.990331670361343</v>
      </c>
      <c r="F31">
        <f t="shared" si="2"/>
        <v>70</v>
      </c>
      <c r="G31">
        <f t="shared" si="3"/>
        <v>-9.1061999992234632E-3</v>
      </c>
      <c r="H31">
        <f t="shared" si="0"/>
        <v>-9.1061999992234632E-3</v>
      </c>
      <c r="O31">
        <f t="shared" ca="1" si="4"/>
        <v>-2.7554294108737103E-3</v>
      </c>
      <c r="Q31" s="2">
        <f t="shared" si="5"/>
        <v>20028.819000000003</v>
      </c>
    </row>
    <row r="32" spans="1:21" x14ac:dyDescent="0.2">
      <c r="A32" s="41" t="s">
        <v>43</v>
      </c>
      <c r="B32" s="42" t="s">
        <v>44</v>
      </c>
      <c r="C32" s="43">
        <v>35303.514999999999</v>
      </c>
      <c r="D32" s="44"/>
      <c r="E32">
        <f t="shared" si="1"/>
        <v>342.00142089259805</v>
      </c>
      <c r="F32">
        <f t="shared" si="2"/>
        <v>342</v>
      </c>
      <c r="G32">
        <f t="shared" si="3"/>
        <v>1.3382799952523783E-3</v>
      </c>
      <c r="H32">
        <f t="shared" si="0"/>
        <v>1.3382799952523783E-3</v>
      </c>
      <c r="O32">
        <f t="shared" ca="1" si="4"/>
        <v>-2.7947208553299858E-3</v>
      </c>
      <c r="Q32" s="2">
        <f t="shared" si="5"/>
        <v>20285.014999999999</v>
      </c>
    </row>
    <row r="33" spans="1:17" x14ac:dyDescent="0.2">
      <c r="A33" s="41" t="s">
        <v>43</v>
      </c>
      <c r="B33" s="42" t="s">
        <v>44</v>
      </c>
      <c r="C33" s="43">
        <v>35319.53</v>
      </c>
      <c r="D33" s="44"/>
      <c r="E33">
        <f t="shared" si="1"/>
        <v>359.00503372766974</v>
      </c>
      <c r="F33">
        <f t="shared" si="2"/>
        <v>359</v>
      </c>
      <c r="G33">
        <f t="shared" si="3"/>
        <v>4.7410599945578724E-3</v>
      </c>
      <c r="H33">
        <f t="shared" si="0"/>
        <v>4.7410599945578724E-3</v>
      </c>
      <c r="O33">
        <f t="shared" ca="1" si="4"/>
        <v>-2.7971765706085029E-3</v>
      </c>
      <c r="Q33" s="2">
        <f t="shared" si="5"/>
        <v>20301.03</v>
      </c>
    </row>
    <row r="34" spans="1:17" x14ac:dyDescent="0.2">
      <c r="A34" s="41" t="s">
        <v>43</v>
      </c>
      <c r="B34" s="42" t="s">
        <v>44</v>
      </c>
      <c r="C34" s="43">
        <v>35336.485000000001</v>
      </c>
      <c r="D34" s="44"/>
      <c r="E34">
        <f t="shared" si="1"/>
        <v>377.00667316686298</v>
      </c>
      <c r="F34">
        <f t="shared" si="2"/>
        <v>377</v>
      </c>
      <c r="G34">
        <f t="shared" si="3"/>
        <v>6.2851800030330196E-3</v>
      </c>
      <c r="H34">
        <f t="shared" si="0"/>
        <v>6.2851800030330196E-3</v>
      </c>
      <c r="O34">
        <f t="shared" ca="1" si="4"/>
        <v>-2.7997767397269328E-3</v>
      </c>
      <c r="Q34" s="2">
        <f t="shared" si="5"/>
        <v>20317.985000000001</v>
      </c>
    </row>
    <row r="35" spans="1:17" x14ac:dyDescent="0.2">
      <c r="A35" s="41" t="s">
        <v>43</v>
      </c>
      <c r="B35" s="42" t="s">
        <v>44</v>
      </c>
      <c r="C35" s="43">
        <v>35368.517999999996</v>
      </c>
      <c r="D35" s="44"/>
      <c r="E35">
        <f t="shared" si="1"/>
        <v>411.01708402829291</v>
      </c>
      <c r="F35">
        <f t="shared" si="2"/>
        <v>411</v>
      </c>
      <c r="G35">
        <f t="shared" si="3"/>
        <v>1.6090739998617209E-2</v>
      </c>
      <c r="H35">
        <f t="shared" si="0"/>
        <v>1.6090739998617209E-2</v>
      </c>
      <c r="O35">
        <f t="shared" ca="1" si="4"/>
        <v>-2.8046881702839675E-3</v>
      </c>
      <c r="Q35" s="2">
        <f t="shared" si="5"/>
        <v>20350.017999999996</v>
      </c>
    </row>
    <row r="36" spans="1:17" x14ac:dyDescent="0.2">
      <c r="A36" s="41" t="s">
        <v>43</v>
      </c>
      <c r="B36" s="42" t="s">
        <v>44</v>
      </c>
      <c r="C36" s="43">
        <v>35369.444000000003</v>
      </c>
      <c r="D36" s="44"/>
      <c r="E36">
        <f t="shared" si="1"/>
        <v>412.00024640640044</v>
      </c>
      <c r="F36">
        <f t="shared" si="2"/>
        <v>412</v>
      </c>
      <c r="G36">
        <f t="shared" si="3"/>
        <v>2.3208000493468717E-4</v>
      </c>
      <c r="H36">
        <f t="shared" si="0"/>
        <v>2.3208000493468717E-4</v>
      </c>
      <c r="O36">
        <f t="shared" ca="1" si="4"/>
        <v>-2.8048326241238803E-3</v>
      </c>
      <c r="Q36" s="2">
        <f t="shared" si="5"/>
        <v>20350.944000000003</v>
      </c>
    </row>
    <row r="37" spans="1:17" x14ac:dyDescent="0.2">
      <c r="A37" s="41" t="s">
        <v>43</v>
      </c>
      <c r="B37" s="42" t="s">
        <v>44</v>
      </c>
      <c r="C37" s="43">
        <v>35371.328000000001</v>
      </c>
      <c r="D37" s="44"/>
      <c r="E37">
        <f t="shared" si="1"/>
        <v>414.00054653635641</v>
      </c>
      <c r="F37">
        <f t="shared" si="2"/>
        <v>414</v>
      </c>
      <c r="G37">
        <f t="shared" si="3"/>
        <v>5.1476000226102769E-4</v>
      </c>
      <c r="H37">
        <f t="shared" si="0"/>
        <v>5.1476000226102769E-4</v>
      </c>
      <c r="O37">
        <f t="shared" ca="1" si="4"/>
        <v>-2.8051215318037059E-3</v>
      </c>
      <c r="Q37" s="2">
        <f t="shared" si="5"/>
        <v>20352.828000000001</v>
      </c>
    </row>
    <row r="38" spans="1:17" x14ac:dyDescent="0.2">
      <c r="A38" s="41" t="s">
        <v>43</v>
      </c>
      <c r="B38" s="42" t="s">
        <v>44</v>
      </c>
      <c r="C38" s="43">
        <v>35453.26</v>
      </c>
      <c r="D38" s="44"/>
      <c r="E38">
        <f t="shared" si="1"/>
        <v>500.99024412006895</v>
      </c>
      <c r="F38">
        <f t="shared" si="2"/>
        <v>501</v>
      </c>
      <c r="G38">
        <f t="shared" si="3"/>
        <v>-9.1886599984718487E-3</v>
      </c>
      <c r="H38">
        <f t="shared" si="0"/>
        <v>-9.1886599984718487E-3</v>
      </c>
      <c r="O38">
        <f t="shared" ca="1" si="4"/>
        <v>-2.8176890158761177E-3</v>
      </c>
      <c r="Q38" s="2">
        <f t="shared" si="5"/>
        <v>20434.760000000002</v>
      </c>
    </row>
    <row r="39" spans="1:17" x14ac:dyDescent="0.2">
      <c r="A39" s="41" t="s">
        <v>43</v>
      </c>
      <c r="B39" s="42" t="s">
        <v>44</v>
      </c>
      <c r="C39" s="43">
        <v>35454.222000000002</v>
      </c>
      <c r="D39" s="44"/>
      <c r="E39">
        <f t="shared" si="1"/>
        <v>502.01162879364568</v>
      </c>
      <c r="F39">
        <f t="shared" si="2"/>
        <v>502</v>
      </c>
      <c r="G39">
        <f t="shared" si="3"/>
        <v>1.0952680000627879E-2</v>
      </c>
      <c r="H39">
        <f t="shared" si="0"/>
        <v>1.0952680000627879E-2</v>
      </c>
      <c r="O39">
        <f t="shared" ca="1" si="4"/>
        <v>-2.8178334697160305E-3</v>
      </c>
      <c r="Q39" s="2">
        <f t="shared" si="5"/>
        <v>20435.722000000002</v>
      </c>
    </row>
    <row r="40" spans="1:17" x14ac:dyDescent="0.2">
      <c r="A40" s="41" t="s">
        <v>43</v>
      </c>
      <c r="B40" s="42" t="s">
        <v>44</v>
      </c>
      <c r="C40" s="43">
        <v>36810.485999999997</v>
      </c>
      <c r="D40" s="44"/>
      <c r="E40">
        <f t="shared" si="1"/>
        <v>1941.9983885904878</v>
      </c>
      <c r="F40">
        <f t="shared" si="2"/>
        <v>1942</v>
      </c>
      <c r="G40">
        <f t="shared" si="3"/>
        <v>-1.5177200039033778E-3</v>
      </c>
      <c r="H40">
        <f t="shared" si="0"/>
        <v>-1.5177200039033778E-3</v>
      </c>
      <c r="O40">
        <f t="shared" ca="1" si="4"/>
        <v>-3.0258469991904305E-3</v>
      </c>
      <c r="Q40" s="2">
        <f t="shared" si="5"/>
        <v>21791.985999999997</v>
      </c>
    </row>
    <row r="41" spans="1:17" x14ac:dyDescent="0.2">
      <c r="A41" s="41" t="s">
        <v>43</v>
      </c>
      <c r="B41" s="42" t="s">
        <v>44</v>
      </c>
      <c r="C41" s="43">
        <v>36812.368999999999</v>
      </c>
      <c r="D41" s="44"/>
      <c r="E41">
        <f t="shared" si="1"/>
        <v>1943.9976269900176</v>
      </c>
      <c r="F41">
        <f t="shared" si="2"/>
        <v>1944</v>
      </c>
      <c r="G41">
        <f t="shared" si="3"/>
        <v>-2.2350400031427853E-3</v>
      </c>
      <c r="H41">
        <f t="shared" si="0"/>
        <v>-2.2350400031427853E-3</v>
      </c>
      <c r="O41">
        <f t="shared" ca="1" si="4"/>
        <v>-3.0261359068702561E-3</v>
      </c>
      <c r="Q41" s="2">
        <f t="shared" si="5"/>
        <v>21793.868999999999</v>
      </c>
    </row>
    <row r="42" spans="1:17" x14ac:dyDescent="0.2">
      <c r="A42" s="41" t="s">
        <v>43</v>
      </c>
      <c r="B42" s="42" t="s">
        <v>44</v>
      </c>
      <c r="C42" s="43">
        <v>36846.28</v>
      </c>
      <c r="D42" s="44"/>
      <c r="E42">
        <f t="shared" si="1"/>
        <v>1980.0019675988306</v>
      </c>
      <c r="F42">
        <f t="shared" si="2"/>
        <v>1980</v>
      </c>
      <c r="G42">
        <f t="shared" si="3"/>
        <v>1.8531999958213419E-3</v>
      </c>
      <c r="H42">
        <f t="shared" si="0"/>
        <v>1.8531999958213419E-3</v>
      </c>
      <c r="O42">
        <f t="shared" ca="1" si="4"/>
        <v>-3.0313362451071164E-3</v>
      </c>
      <c r="Q42" s="2">
        <f t="shared" si="5"/>
        <v>21827.78</v>
      </c>
    </row>
    <row r="43" spans="1:17" x14ac:dyDescent="0.2">
      <c r="A43" s="41" t="s">
        <v>46</v>
      </c>
      <c r="B43" s="42" t="s">
        <v>44</v>
      </c>
      <c r="C43" s="43">
        <v>36894.32</v>
      </c>
      <c r="D43" s="44"/>
      <c r="E43">
        <f t="shared" si="1"/>
        <v>2031.0074974518986</v>
      </c>
      <c r="F43">
        <f t="shared" si="2"/>
        <v>2031</v>
      </c>
      <c r="G43">
        <f t="shared" si="3"/>
        <v>7.061539996357169E-3</v>
      </c>
      <c r="H43">
        <f t="shared" si="0"/>
        <v>7.061539996357169E-3</v>
      </c>
      <c r="O43">
        <f t="shared" ca="1" si="4"/>
        <v>-3.0387033909426678E-3</v>
      </c>
      <c r="Q43" s="2">
        <f t="shared" si="5"/>
        <v>21875.82</v>
      </c>
    </row>
    <row r="44" spans="1:17" x14ac:dyDescent="0.2">
      <c r="A44" s="41" t="s">
        <v>46</v>
      </c>
      <c r="B44" s="42" t="s">
        <v>44</v>
      </c>
      <c r="C44" s="43">
        <v>36895.252999999997</v>
      </c>
      <c r="D44" s="45"/>
      <c r="E44">
        <f t="shared" si="1"/>
        <v>2031.9980919430056</v>
      </c>
      <c r="F44">
        <f t="shared" si="2"/>
        <v>2032</v>
      </c>
      <c r="G44">
        <f t="shared" si="3"/>
        <v>-1.7971200068132021E-3</v>
      </c>
      <c r="H44">
        <f t="shared" si="0"/>
        <v>-1.7971200068132021E-3</v>
      </c>
      <c r="O44">
        <f t="shared" ca="1" si="4"/>
        <v>-3.0388478447825806E-3</v>
      </c>
      <c r="Q44" s="2">
        <f t="shared" si="5"/>
        <v>21876.752999999997</v>
      </c>
    </row>
    <row r="45" spans="1:17" x14ac:dyDescent="0.2">
      <c r="A45" s="41" t="s">
        <v>46</v>
      </c>
      <c r="B45" s="42" t="s">
        <v>44</v>
      </c>
      <c r="C45" s="43">
        <v>37199.478999999999</v>
      </c>
      <c r="D45" s="45"/>
      <c r="E45">
        <f t="shared" si="1"/>
        <v>2355.004093714017</v>
      </c>
      <c r="F45">
        <f t="shared" si="2"/>
        <v>2355</v>
      </c>
      <c r="G45">
        <f t="shared" si="3"/>
        <v>3.8557000007131137E-3</v>
      </c>
      <c r="H45">
        <f t="shared" si="0"/>
        <v>3.8557000007131137E-3</v>
      </c>
      <c r="O45">
        <f t="shared" ca="1" si="4"/>
        <v>-3.0855064350744079E-3</v>
      </c>
      <c r="Q45" s="2">
        <f t="shared" si="5"/>
        <v>22180.978999999999</v>
      </c>
    </row>
    <row r="46" spans="1:17" x14ac:dyDescent="0.2">
      <c r="A46" s="41" t="s">
        <v>46</v>
      </c>
      <c r="B46" s="42" t="s">
        <v>44</v>
      </c>
      <c r="C46" s="43">
        <v>37202.307999999997</v>
      </c>
      <c r="D46" s="45"/>
      <c r="E46">
        <f t="shared" si="1"/>
        <v>2358.0077291002412</v>
      </c>
      <c r="F46">
        <f t="shared" si="2"/>
        <v>2358</v>
      </c>
      <c r="G46">
        <f t="shared" si="3"/>
        <v>7.2797199973138049E-3</v>
      </c>
      <c r="H46">
        <f t="shared" si="0"/>
        <v>7.2797199973138049E-3</v>
      </c>
      <c r="O46">
        <f t="shared" ca="1" si="4"/>
        <v>-3.0859397965941463E-3</v>
      </c>
      <c r="Q46" s="2">
        <f t="shared" si="5"/>
        <v>22183.807999999997</v>
      </c>
    </row>
    <row r="47" spans="1:17" x14ac:dyDescent="0.2">
      <c r="A47" s="41" t="s">
        <v>46</v>
      </c>
      <c r="B47" s="42" t="s">
        <v>44</v>
      </c>
      <c r="C47" s="43">
        <v>37913.425000000003</v>
      </c>
      <c r="D47" s="45"/>
      <c r="E47">
        <f t="shared" si="1"/>
        <v>3113.0222872293834</v>
      </c>
      <c r="F47">
        <f t="shared" si="2"/>
        <v>3113</v>
      </c>
      <c r="G47">
        <f t="shared" si="3"/>
        <v>2.0991420002246741E-2</v>
      </c>
      <c r="H47">
        <f t="shared" si="0"/>
        <v>2.0991420002246741E-2</v>
      </c>
      <c r="O47">
        <f t="shared" ca="1" si="4"/>
        <v>-3.1950024457282939E-3</v>
      </c>
      <c r="Q47" s="2">
        <f t="shared" si="5"/>
        <v>22894.925000000003</v>
      </c>
    </row>
    <row r="48" spans="1:17" x14ac:dyDescent="0.2">
      <c r="A48" s="41" t="s">
        <v>46</v>
      </c>
      <c r="B48" s="42" t="s">
        <v>44</v>
      </c>
      <c r="C48" s="43">
        <v>37964.264000000003</v>
      </c>
      <c r="D48" s="45"/>
      <c r="E48">
        <f t="shared" si="1"/>
        <v>3166.9996005557796</v>
      </c>
      <c r="F48">
        <f t="shared" si="2"/>
        <v>3167</v>
      </c>
      <c r="G48">
        <f t="shared" si="3"/>
        <v>-3.7621999945258722E-4</v>
      </c>
      <c r="H48">
        <f t="shared" si="0"/>
        <v>-3.7621999945258722E-4</v>
      </c>
      <c r="O48">
        <f t="shared" ca="1" si="4"/>
        <v>-3.2028029530835837E-3</v>
      </c>
      <c r="Q48" s="2">
        <f t="shared" si="5"/>
        <v>22945.764000000003</v>
      </c>
    </row>
    <row r="49" spans="1:17" x14ac:dyDescent="0.2">
      <c r="A49" s="41" t="s">
        <v>46</v>
      </c>
      <c r="B49" s="42" t="s">
        <v>44</v>
      </c>
      <c r="C49" s="43">
        <v>38235.510999999999</v>
      </c>
      <c r="D49" s="45"/>
      <c r="E49">
        <f t="shared" si="1"/>
        <v>3454.990794478651</v>
      </c>
      <c r="F49">
        <f t="shared" si="2"/>
        <v>3455</v>
      </c>
      <c r="G49">
        <f t="shared" si="3"/>
        <v>-8.6703000051784329E-3</v>
      </c>
      <c r="H49">
        <f t="shared" si="0"/>
        <v>-8.6703000051784329E-3</v>
      </c>
      <c r="O49">
        <f t="shared" ca="1" si="4"/>
        <v>-3.2444056589784639E-3</v>
      </c>
      <c r="Q49" s="2">
        <f t="shared" si="5"/>
        <v>23217.010999999999</v>
      </c>
    </row>
    <row r="50" spans="1:17" x14ac:dyDescent="0.2">
      <c r="A50" t="s">
        <v>47</v>
      </c>
      <c r="C50" s="45">
        <v>41981.288999999997</v>
      </c>
      <c r="D50" s="45"/>
      <c r="E50">
        <f t="shared" si="1"/>
        <v>7431.9972807809572</v>
      </c>
      <c r="F50">
        <f t="shared" si="2"/>
        <v>7432</v>
      </c>
      <c r="G50">
        <f t="shared" si="3"/>
        <v>-2.5611200035200454E-3</v>
      </c>
      <c r="I50">
        <f t="shared" ref="I50:I74" si="6">+G50</f>
        <v>-2.5611200035200454E-3</v>
      </c>
      <c r="O50">
        <f t="shared" ca="1" si="4"/>
        <v>-3.8188985803115825E-3</v>
      </c>
      <c r="Q50" s="2">
        <f t="shared" si="5"/>
        <v>26962.788999999997</v>
      </c>
    </row>
    <row r="51" spans="1:17" x14ac:dyDescent="0.2">
      <c r="A51" t="s">
        <v>48</v>
      </c>
      <c r="C51" s="45">
        <v>43016.4</v>
      </c>
      <c r="D51" s="45"/>
      <c r="E51">
        <f t="shared" si="1"/>
        <v>8531.0061278196463</v>
      </c>
      <c r="F51">
        <f t="shared" si="2"/>
        <v>8531</v>
      </c>
      <c r="G51">
        <f t="shared" si="3"/>
        <v>5.7715400034794584E-3</v>
      </c>
      <c r="I51">
        <f t="shared" si="6"/>
        <v>5.7715400034794584E-3</v>
      </c>
      <c r="O51">
        <f t="shared" ca="1" si="4"/>
        <v>-3.9776533503757252E-3</v>
      </c>
      <c r="Q51" s="2">
        <f t="shared" si="5"/>
        <v>27997.9</v>
      </c>
    </row>
    <row r="52" spans="1:17" x14ac:dyDescent="0.2">
      <c r="A52" t="s">
        <v>49</v>
      </c>
      <c r="C52" s="45">
        <v>45911.666400000002</v>
      </c>
      <c r="D52" s="45"/>
      <c r="E52">
        <f t="shared" si="1"/>
        <v>11604.998567407132</v>
      </c>
      <c r="F52">
        <f t="shared" si="2"/>
        <v>11605</v>
      </c>
      <c r="G52">
        <f t="shared" si="3"/>
        <v>-1.349300000583753E-3</v>
      </c>
      <c r="J52">
        <f>+G52</f>
        <v>-1.349300000583753E-3</v>
      </c>
      <c r="O52">
        <f t="shared" ca="1" si="4"/>
        <v>-4.4217044542676056E-3</v>
      </c>
      <c r="Q52" s="2">
        <f t="shared" si="5"/>
        <v>30893.166400000002</v>
      </c>
    </row>
    <row r="53" spans="1:17" x14ac:dyDescent="0.2">
      <c r="A53" t="s">
        <v>50</v>
      </c>
      <c r="C53" s="45">
        <v>46611.474000000002</v>
      </c>
      <c r="D53" s="45"/>
      <c r="E53">
        <f t="shared" si="1"/>
        <v>12348.005591412199</v>
      </c>
      <c r="F53">
        <f t="shared" si="2"/>
        <v>12348</v>
      </c>
      <c r="G53">
        <f t="shared" si="3"/>
        <v>5.2663200040115044E-3</v>
      </c>
      <c r="I53">
        <f t="shared" si="6"/>
        <v>5.2663200040115044E-3</v>
      </c>
      <c r="O53">
        <f t="shared" ca="1" si="4"/>
        <v>-4.5290336573227995E-3</v>
      </c>
      <c r="Q53" s="2">
        <f t="shared" si="5"/>
        <v>31592.974000000002</v>
      </c>
    </row>
    <row r="54" spans="1:17" x14ac:dyDescent="0.2">
      <c r="A54" t="s">
        <v>51</v>
      </c>
      <c r="C54" s="45">
        <v>46952.406000000003</v>
      </c>
      <c r="D54" s="45"/>
      <c r="E54">
        <f t="shared" si="1"/>
        <v>12709.983470343632</v>
      </c>
      <c r="F54">
        <f t="shared" si="2"/>
        <v>12710</v>
      </c>
      <c r="G54">
        <f t="shared" si="3"/>
        <v>-1.5568599999824073E-2</v>
      </c>
      <c r="I54">
        <f t="shared" si="6"/>
        <v>-1.5568599999824073E-2</v>
      </c>
      <c r="O54">
        <f t="shared" ca="1" si="4"/>
        <v>-4.5813259473712255E-3</v>
      </c>
      <c r="Q54" s="2">
        <f t="shared" si="5"/>
        <v>31933.906000000003</v>
      </c>
    </row>
    <row r="55" spans="1:17" x14ac:dyDescent="0.2">
      <c r="A55" t="s">
        <v>51</v>
      </c>
      <c r="C55" s="46">
        <v>46966.482000000004</v>
      </c>
      <c r="D55" s="46" t="s">
        <v>52</v>
      </c>
      <c r="E55">
        <f t="shared" si="1"/>
        <v>12724.928387875101</v>
      </c>
      <c r="F55">
        <f t="shared" si="2"/>
        <v>12725</v>
      </c>
      <c r="G55">
        <f t="shared" si="3"/>
        <v>-6.7448499998135958E-2</v>
      </c>
      <c r="I55">
        <f t="shared" si="6"/>
        <v>-6.7448499998135958E-2</v>
      </c>
      <c r="O55">
        <f t="shared" ca="1" si="4"/>
        <v>-4.5834927549699171E-3</v>
      </c>
      <c r="Q55" s="2">
        <f t="shared" si="5"/>
        <v>31947.982000000004</v>
      </c>
    </row>
    <row r="56" spans="1:17" x14ac:dyDescent="0.2">
      <c r="A56" t="s">
        <v>53</v>
      </c>
      <c r="C56" s="45">
        <v>47000.453000000001</v>
      </c>
      <c r="D56" s="45"/>
      <c r="E56">
        <f t="shared" si="1"/>
        <v>12760.996432309707</v>
      </c>
      <c r="F56">
        <f t="shared" si="2"/>
        <v>12761</v>
      </c>
      <c r="G56">
        <f t="shared" si="3"/>
        <v>-3.3602600015001372E-3</v>
      </c>
      <c r="I56">
        <f t="shared" si="6"/>
        <v>-3.3602600015001372E-3</v>
      </c>
      <c r="O56">
        <f t="shared" ca="1" si="4"/>
        <v>-4.588693093206777E-3</v>
      </c>
      <c r="Q56" s="2">
        <f t="shared" si="5"/>
        <v>31981.953000000001</v>
      </c>
    </row>
    <row r="57" spans="1:17" x14ac:dyDescent="0.2">
      <c r="A57" t="s">
        <v>53</v>
      </c>
      <c r="C57" s="45">
        <v>47001.396000000001</v>
      </c>
      <c r="D57" s="45"/>
      <c r="E57">
        <f t="shared" si="1"/>
        <v>12761.997644105115</v>
      </c>
      <c r="F57">
        <f t="shared" si="2"/>
        <v>12762</v>
      </c>
      <c r="G57">
        <f t="shared" si="3"/>
        <v>-2.2189200026332401E-3</v>
      </c>
      <c r="I57">
        <f t="shared" si="6"/>
        <v>-2.2189200026332401E-3</v>
      </c>
      <c r="O57">
        <f t="shared" ca="1" si="4"/>
        <v>-4.5888375470466893E-3</v>
      </c>
      <c r="Q57" s="2">
        <f t="shared" si="5"/>
        <v>31982.896000000001</v>
      </c>
    </row>
    <row r="58" spans="1:17" x14ac:dyDescent="0.2">
      <c r="A58" t="s">
        <v>53</v>
      </c>
      <c r="C58" s="45">
        <v>47051.307000000001</v>
      </c>
      <c r="D58" s="45"/>
      <c r="E58">
        <f t="shared" si="1"/>
        <v>12814.989671592552</v>
      </c>
      <c r="F58">
        <f t="shared" si="2"/>
        <v>12815</v>
      </c>
      <c r="G58">
        <f t="shared" si="3"/>
        <v>-9.7279000037815422E-3</v>
      </c>
      <c r="I58">
        <f t="shared" si="6"/>
        <v>-9.7279000037815422E-3</v>
      </c>
      <c r="O58">
        <f t="shared" ca="1" si="4"/>
        <v>-4.5964936005620672E-3</v>
      </c>
      <c r="Q58" s="2">
        <f t="shared" si="5"/>
        <v>32032.807000000001</v>
      </c>
    </row>
    <row r="59" spans="1:17" x14ac:dyDescent="0.2">
      <c r="A59" t="s">
        <v>54</v>
      </c>
      <c r="C59" s="45">
        <v>47680.476000000002</v>
      </c>
      <c r="D59" s="45"/>
      <c r="E59">
        <f t="shared" si="1"/>
        <v>13482.997544451098</v>
      </c>
      <c r="F59">
        <f t="shared" si="2"/>
        <v>13483</v>
      </c>
      <c r="G59">
        <f t="shared" si="3"/>
        <v>-2.3127800013753586E-3</v>
      </c>
      <c r="I59">
        <f t="shared" si="6"/>
        <v>-2.3127800013753586E-3</v>
      </c>
      <c r="O59">
        <f t="shared" ca="1" si="4"/>
        <v>-4.6929887656238026E-3</v>
      </c>
      <c r="Q59" s="2">
        <f t="shared" si="5"/>
        <v>32661.976000000002</v>
      </c>
    </row>
    <row r="60" spans="1:17" x14ac:dyDescent="0.2">
      <c r="A60" t="s">
        <v>55</v>
      </c>
      <c r="C60" s="45">
        <v>47713.434300000001</v>
      </c>
      <c r="D60" s="45"/>
      <c r="E60">
        <f t="shared" si="1"/>
        <v>13517.99037447933</v>
      </c>
      <c r="F60">
        <f t="shared" si="2"/>
        <v>13518</v>
      </c>
      <c r="G60">
        <f t="shared" si="3"/>
        <v>-9.0658799963421188E-3</v>
      </c>
      <c r="J60">
        <f>+G60</f>
        <v>-9.0658799963421188E-3</v>
      </c>
      <c r="O60">
        <f t="shared" ca="1" si="4"/>
        <v>-4.6980446500207501E-3</v>
      </c>
      <c r="Q60" s="2">
        <f t="shared" si="5"/>
        <v>32694.934300000001</v>
      </c>
    </row>
    <row r="61" spans="1:17" x14ac:dyDescent="0.2">
      <c r="A61" s="47" t="s">
        <v>54</v>
      </c>
      <c r="B61" s="47"/>
      <c r="C61" s="44">
        <v>47812.335800000001</v>
      </c>
      <c r="D61" s="44"/>
      <c r="E61">
        <f t="shared" si="1"/>
        <v>13622.997106593468</v>
      </c>
      <c r="F61">
        <f t="shared" si="2"/>
        <v>13623</v>
      </c>
      <c r="G61">
        <f t="shared" si="3"/>
        <v>-2.725179998378735E-3</v>
      </c>
      <c r="J61">
        <f>+G61</f>
        <v>-2.725179998378735E-3</v>
      </c>
      <c r="O61">
        <f t="shared" ca="1" si="4"/>
        <v>-4.7132123032115917E-3</v>
      </c>
      <c r="Q61" s="2">
        <f t="shared" si="5"/>
        <v>32793.835800000001</v>
      </c>
    </row>
    <row r="62" spans="1:17" x14ac:dyDescent="0.2">
      <c r="A62" s="47" t="s">
        <v>54</v>
      </c>
      <c r="B62" s="47"/>
      <c r="C62" s="44">
        <v>47812.339399999997</v>
      </c>
      <c r="D62" s="44"/>
      <c r="E62">
        <f t="shared" si="1"/>
        <v>13623.00092882301</v>
      </c>
      <c r="F62">
        <f t="shared" si="2"/>
        <v>13623</v>
      </c>
      <c r="G62">
        <f t="shared" si="3"/>
        <v>8.7481999798910692E-4</v>
      </c>
      <c r="J62">
        <f>+G62</f>
        <v>8.7481999798910692E-4</v>
      </c>
      <c r="O62">
        <f t="shared" ca="1" si="4"/>
        <v>-4.7132123032115917E-3</v>
      </c>
      <c r="Q62" s="2">
        <f t="shared" si="5"/>
        <v>32793.839399999997</v>
      </c>
    </row>
    <row r="63" spans="1:17" x14ac:dyDescent="0.2">
      <c r="A63" s="47" t="s">
        <v>56</v>
      </c>
      <c r="B63" s="48" t="s">
        <v>44</v>
      </c>
      <c r="C63" s="44">
        <v>51374.4444</v>
      </c>
      <c r="D63" s="44">
        <v>2.8999999999999998E-3</v>
      </c>
      <c r="E63">
        <f t="shared" si="1"/>
        <v>17404.996201871734</v>
      </c>
      <c r="F63">
        <f t="shared" si="2"/>
        <v>17405</v>
      </c>
      <c r="G63">
        <f t="shared" si="3"/>
        <v>-3.5773000054177828E-3</v>
      </c>
      <c r="J63">
        <f>+G63</f>
        <v>-3.5773000054177828E-3</v>
      </c>
      <c r="O63">
        <f t="shared" ca="1" si="4"/>
        <v>-5.2595367257617185E-3</v>
      </c>
      <c r="Q63" s="2">
        <f t="shared" si="5"/>
        <v>36355.9444</v>
      </c>
    </row>
    <row r="64" spans="1:17" x14ac:dyDescent="0.2">
      <c r="A64" s="44" t="s">
        <v>57</v>
      </c>
      <c r="B64" s="48" t="s">
        <v>44</v>
      </c>
      <c r="C64" s="44">
        <v>51780.39</v>
      </c>
      <c r="D64" s="44" t="s">
        <v>38</v>
      </c>
      <c r="E64">
        <f t="shared" si="1"/>
        <v>17836.000998281419</v>
      </c>
      <c r="F64">
        <f t="shared" si="2"/>
        <v>17836</v>
      </c>
      <c r="G64">
        <f t="shared" si="3"/>
        <v>9.4024000281933695E-4</v>
      </c>
      <c r="K64">
        <f>+G64</f>
        <v>9.4024000281933695E-4</v>
      </c>
      <c r="O64">
        <f t="shared" ca="1" si="4"/>
        <v>-5.3217963307641255E-3</v>
      </c>
      <c r="Q64" s="2">
        <f t="shared" si="5"/>
        <v>36761.89</v>
      </c>
    </row>
    <row r="65" spans="1:17" x14ac:dyDescent="0.2">
      <c r="A65" s="47" t="s">
        <v>58</v>
      </c>
      <c r="B65" s="47"/>
      <c r="C65" s="44">
        <v>52426.493999999999</v>
      </c>
      <c r="D65" s="44">
        <v>3.0000000000000001E-3</v>
      </c>
      <c r="E65">
        <f t="shared" si="1"/>
        <v>18521.989275970558</v>
      </c>
      <c r="F65">
        <f t="shared" si="2"/>
        <v>18522</v>
      </c>
      <c r="G65">
        <f t="shared" si="3"/>
        <v>-1.0100520004925784E-2</v>
      </c>
      <c r="J65">
        <f>+G65</f>
        <v>-1.0100520004925784E-2</v>
      </c>
      <c r="O65">
        <f t="shared" ca="1" si="4"/>
        <v>-5.4208916649442912E-3</v>
      </c>
      <c r="Q65" s="2">
        <f t="shared" si="5"/>
        <v>37407.993999999999</v>
      </c>
    </row>
    <row r="66" spans="1:17" x14ac:dyDescent="0.2">
      <c r="A66" s="41" t="s">
        <v>59</v>
      </c>
      <c r="B66" s="42" t="s">
        <v>44</v>
      </c>
      <c r="C66" s="43">
        <v>52427.451000000001</v>
      </c>
      <c r="D66" s="45"/>
      <c r="E66">
        <f t="shared" si="1"/>
        <v>18523.005351991986</v>
      </c>
      <c r="F66">
        <f t="shared" si="2"/>
        <v>18523</v>
      </c>
      <c r="G66">
        <f t="shared" si="3"/>
        <v>5.0408200040692464E-3</v>
      </c>
      <c r="I66">
        <f t="shared" si="6"/>
        <v>5.0408200040692464E-3</v>
      </c>
      <c r="O66">
        <f t="shared" ca="1" si="4"/>
        <v>-5.4210361187842036E-3</v>
      </c>
      <c r="Q66" s="2">
        <f t="shared" si="5"/>
        <v>37408.951000000001</v>
      </c>
    </row>
    <row r="67" spans="1:17" x14ac:dyDescent="0.2">
      <c r="A67" s="41" t="s">
        <v>60</v>
      </c>
      <c r="B67" s="42" t="s">
        <v>44</v>
      </c>
      <c r="C67" s="43">
        <v>52431.211799999997</v>
      </c>
      <c r="D67" s="45"/>
      <c r="E67">
        <f t="shared" si="1"/>
        <v>18526.998307792805</v>
      </c>
      <c r="F67">
        <f t="shared" si="2"/>
        <v>18527</v>
      </c>
      <c r="G67">
        <f t="shared" si="3"/>
        <v>-1.5938200012897141E-3</v>
      </c>
      <c r="K67">
        <f>+G67</f>
        <v>-1.5938200012897141E-3</v>
      </c>
      <c r="O67">
        <f t="shared" ca="1" si="4"/>
        <v>-5.4216139341438548E-3</v>
      </c>
      <c r="Q67" s="2">
        <f t="shared" si="5"/>
        <v>37412.711799999997</v>
      </c>
    </row>
    <row r="68" spans="1:17" x14ac:dyDescent="0.2">
      <c r="A68" s="41" t="s">
        <v>59</v>
      </c>
      <c r="B68" s="42" t="s">
        <v>44</v>
      </c>
      <c r="C68" s="43">
        <v>52525.4</v>
      </c>
      <c r="D68" s="45"/>
      <c r="E68">
        <f t="shared" si="1"/>
        <v>18627.000785871631</v>
      </c>
      <c r="F68">
        <f t="shared" si="2"/>
        <v>18627</v>
      </c>
      <c r="G68">
        <f t="shared" si="3"/>
        <v>7.4018000304931775E-4</v>
      </c>
      <c r="I68">
        <f t="shared" si="6"/>
        <v>7.4018000304931775E-4</v>
      </c>
      <c r="O68">
        <f t="shared" ca="1" si="4"/>
        <v>-5.4360593181351329E-3</v>
      </c>
      <c r="Q68" s="2">
        <f t="shared" si="5"/>
        <v>37506.9</v>
      </c>
    </row>
    <row r="69" spans="1:17" x14ac:dyDescent="0.2">
      <c r="A69" s="49" t="s">
        <v>61</v>
      </c>
      <c r="B69" s="50" t="s">
        <v>44</v>
      </c>
      <c r="C69" s="44">
        <v>52554.593000000001</v>
      </c>
      <c r="D69" s="44">
        <v>2.0000000000000001E-4</v>
      </c>
      <c r="E69">
        <f t="shared" si="1"/>
        <v>18657.995882312109</v>
      </c>
      <c r="F69">
        <f t="shared" si="2"/>
        <v>18658</v>
      </c>
      <c r="G69">
        <f t="shared" si="3"/>
        <v>-3.8782800038461573E-3</v>
      </c>
      <c r="K69">
        <f>+G69</f>
        <v>-3.8782800038461573E-3</v>
      </c>
      <c r="O69">
        <f t="shared" ca="1" si="4"/>
        <v>-5.4405373871724292E-3</v>
      </c>
      <c r="Q69" s="2">
        <f t="shared" si="5"/>
        <v>37536.093000000001</v>
      </c>
    </row>
    <row r="70" spans="1:17" x14ac:dyDescent="0.2">
      <c r="A70" s="51" t="s">
        <v>62</v>
      </c>
      <c r="B70" s="50" t="s">
        <v>44</v>
      </c>
      <c r="C70" s="44">
        <v>52815.485399999998</v>
      </c>
      <c r="D70" s="44">
        <v>1.6999999999999999E-3</v>
      </c>
      <c r="E70">
        <f t="shared" si="1"/>
        <v>18934.993282325395</v>
      </c>
      <c r="F70">
        <f t="shared" si="2"/>
        <v>18935</v>
      </c>
      <c r="G70">
        <f t="shared" si="3"/>
        <v>-6.3271000035456382E-3</v>
      </c>
      <c r="K70">
        <f>+G70</f>
        <v>-6.3271000035456382E-3</v>
      </c>
      <c r="O70">
        <f t="shared" ca="1" si="4"/>
        <v>-5.4805511008282686E-3</v>
      </c>
      <c r="Q70" s="2">
        <f t="shared" si="5"/>
        <v>37796.985399999998</v>
      </c>
    </row>
    <row r="71" spans="1:17" x14ac:dyDescent="0.2">
      <c r="A71" s="51" t="s">
        <v>62</v>
      </c>
      <c r="B71" s="50" t="s">
        <v>44</v>
      </c>
      <c r="C71" s="44">
        <v>52815.485399999998</v>
      </c>
      <c r="D71" s="44">
        <v>1.6999999999999999E-3</v>
      </c>
      <c r="E71">
        <f t="shared" si="1"/>
        <v>18934.993282325395</v>
      </c>
      <c r="F71">
        <f t="shared" si="2"/>
        <v>18935</v>
      </c>
      <c r="G71">
        <f t="shared" si="3"/>
        <v>-6.3271000035456382E-3</v>
      </c>
      <c r="K71">
        <f>+G71</f>
        <v>-6.3271000035456382E-3</v>
      </c>
      <c r="O71">
        <f t="shared" ca="1" si="4"/>
        <v>-5.4805511008282686E-3</v>
      </c>
      <c r="Q71" s="2">
        <f t="shared" si="5"/>
        <v>37796.985399999998</v>
      </c>
    </row>
    <row r="72" spans="1:17" x14ac:dyDescent="0.2">
      <c r="A72" s="52" t="s">
        <v>63</v>
      </c>
      <c r="B72" s="53"/>
      <c r="C72" s="44">
        <v>52898.3675</v>
      </c>
      <c r="D72" s="44">
        <v>6.9999999999999999E-4</v>
      </c>
      <c r="E72">
        <f t="shared" si="1"/>
        <v>19022.991729990568</v>
      </c>
      <c r="F72">
        <f t="shared" si="2"/>
        <v>19023</v>
      </c>
      <c r="G72">
        <f t="shared" si="3"/>
        <v>-7.7891799955978058E-3</v>
      </c>
      <c r="J72">
        <f>+G72</f>
        <v>-7.7891799955978058E-3</v>
      </c>
      <c r="O72">
        <f t="shared" ca="1" si="4"/>
        <v>-5.4932630387405932E-3</v>
      </c>
      <c r="Q72" s="2">
        <f t="shared" si="5"/>
        <v>37879.8675</v>
      </c>
    </row>
    <row r="73" spans="1:17" x14ac:dyDescent="0.2">
      <c r="A73" s="41" t="s">
        <v>64</v>
      </c>
      <c r="B73" s="42" t="s">
        <v>44</v>
      </c>
      <c r="C73" s="43">
        <v>52898.374000000003</v>
      </c>
      <c r="D73" s="45"/>
      <c r="E73">
        <f t="shared" si="1"/>
        <v>19022.998631238366</v>
      </c>
      <c r="F73">
        <f t="shared" si="2"/>
        <v>19023</v>
      </c>
      <c r="G73">
        <f t="shared" si="3"/>
        <v>-1.2891799924545921E-3</v>
      </c>
      <c r="I73">
        <f t="shared" si="6"/>
        <v>-1.2891799924545921E-3</v>
      </c>
      <c r="O73">
        <f t="shared" ca="1" si="4"/>
        <v>-5.4932630387405932E-3</v>
      </c>
      <c r="Q73" s="2">
        <f t="shared" si="5"/>
        <v>37879.874000000003</v>
      </c>
    </row>
    <row r="74" spans="1:17" x14ac:dyDescent="0.2">
      <c r="A74" s="49" t="s">
        <v>65</v>
      </c>
      <c r="B74" s="54" t="s">
        <v>44</v>
      </c>
      <c r="C74" s="49">
        <v>53254.400000000001</v>
      </c>
      <c r="D74" s="49" t="s">
        <v>38</v>
      </c>
      <c r="E74">
        <f t="shared" si="1"/>
        <v>19401.002269278917</v>
      </c>
      <c r="F74">
        <f t="shared" si="2"/>
        <v>19401</v>
      </c>
      <c r="G74">
        <f t="shared" si="3"/>
        <v>2.1373400013544597E-3</v>
      </c>
      <c r="I74">
        <f t="shared" si="6"/>
        <v>2.1373400013544597E-3</v>
      </c>
      <c r="O74">
        <f t="shared" ca="1" si="4"/>
        <v>-5.5478665902276231E-3</v>
      </c>
      <c r="Q74" s="2">
        <f t="shared" si="5"/>
        <v>38235.9</v>
      </c>
    </row>
    <row r="75" spans="1:17" x14ac:dyDescent="0.2">
      <c r="A75" s="44" t="s">
        <v>57</v>
      </c>
      <c r="B75" s="48" t="s">
        <v>44</v>
      </c>
      <c r="C75" s="44">
        <v>53255.333559999999</v>
      </c>
      <c r="D75" s="44">
        <v>1.6999999999999999E-3</v>
      </c>
      <c r="E75">
        <f t="shared" si="1"/>
        <v>19401.993458339068</v>
      </c>
      <c r="F75">
        <f t="shared" si="2"/>
        <v>19402</v>
      </c>
      <c r="G75">
        <f t="shared" si="3"/>
        <v>-6.1613200014107861E-3</v>
      </c>
      <c r="K75">
        <f>+G75</f>
        <v>-6.1613200014107861E-3</v>
      </c>
      <c r="O75">
        <f t="shared" ca="1" si="4"/>
        <v>-5.5480110440675363E-3</v>
      </c>
      <c r="Q75" s="2">
        <f t="shared" si="5"/>
        <v>38236.833559999999</v>
      </c>
    </row>
    <row r="76" spans="1:17" x14ac:dyDescent="0.2">
      <c r="A76" s="55" t="s">
        <v>66</v>
      </c>
      <c r="B76" s="53"/>
      <c r="C76" s="44">
        <v>53544.483999999997</v>
      </c>
      <c r="D76" s="44">
        <v>1E-3</v>
      </c>
      <c r="E76">
        <f t="shared" si="1"/>
        <v>19708.993279310078</v>
      </c>
      <c r="F76">
        <f t="shared" si="2"/>
        <v>19709</v>
      </c>
      <c r="G76">
        <f t="shared" si="3"/>
        <v>-6.3299400062533095E-3</v>
      </c>
      <c r="J76">
        <f>+G76</f>
        <v>-6.3299400062533095E-3</v>
      </c>
      <c r="O76">
        <f t="shared" ca="1" si="4"/>
        <v>-5.5923583729207589E-3</v>
      </c>
      <c r="Q76" s="2">
        <f t="shared" si="5"/>
        <v>38525.983999999997</v>
      </c>
    </row>
    <row r="77" spans="1:17" x14ac:dyDescent="0.2">
      <c r="A77" s="55" t="s">
        <v>66</v>
      </c>
      <c r="B77" s="53"/>
      <c r="C77" s="44">
        <v>53592.517899999999</v>
      </c>
      <c r="D77" s="44">
        <v>8.9999999999999998E-4</v>
      </c>
      <c r="E77">
        <f t="shared" si="1"/>
        <v>19759.992332607526</v>
      </c>
      <c r="F77">
        <f t="shared" si="2"/>
        <v>19760</v>
      </c>
      <c r="G77">
        <f t="shared" si="3"/>
        <v>-7.2216000044136308E-3</v>
      </c>
      <c r="J77">
        <f>+G77</f>
        <v>-7.2216000044136308E-3</v>
      </c>
      <c r="O77">
        <f t="shared" ca="1" si="4"/>
        <v>-5.5997255187563103E-3</v>
      </c>
      <c r="Q77" s="2">
        <f t="shared" si="5"/>
        <v>38574.017899999999</v>
      </c>
    </row>
    <row r="78" spans="1:17" x14ac:dyDescent="0.2">
      <c r="A78" s="55" t="s">
        <v>66</v>
      </c>
      <c r="B78" s="53"/>
      <c r="C78" s="44">
        <v>53658.455699999999</v>
      </c>
      <c r="D78" s="44">
        <v>4.0000000000000002E-4</v>
      </c>
      <c r="E78">
        <f t="shared" si="1"/>
        <v>19830.000501349106</v>
      </c>
      <c r="F78">
        <f t="shared" si="2"/>
        <v>19830</v>
      </c>
      <c r="G78">
        <f t="shared" si="3"/>
        <v>4.7219999396475032E-4</v>
      </c>
      <c r="J78">
        <f>+G78</f>
        <v>4.7219999396475032E-4</v>
      </c>
      <c r="O78">
        <f t="shared" ca="1" si="4"/>
        <v>-5.6098372875502053E-3</v>
      </c>
      <c r="Q78" s="2">
        <f t="shared" si="5"/>
        <v>38639.955699999999</v>
      </c>
    </row>
    <row r="79" spans="1:17" x14ac:dyDescent="0.2">
      <c r="A79" s="44" t="s">
        <v>67</v>
      </c>
      <c r="B79" s="56" t="s">
        <v>44</v>
      </c>
      <c r="C79" s="44">
        <v>53933.478900000002</v>
      </c>
      <c r="D79" s="44">
        <v>2.2000000000000001E-3</v>
      </c>
      <c r="E79">
        <f t="shared" si="1"/>
        <v>20122.001001721426</v>
      </c>
      <c r="F79">
        <f t="shared" si="2"/>
        <v>20122</v>
      </c>
      <c r="G79">
        <f t="shared" si="3"/>
        <v>9.4348000129684806E-4</v>
      </c>
      <c r="J79">
        <f>+G79</f>
        <v>9.4348000129684806E-4</v>
      </c>
      <c r="O79">
        <f t="shared" ca="1" si="4"/>
        <v>-5.6520178088047364E-3</v>
      </c>
      <c r="Q79" s="2">
        <f t="shared" si="5"/>
        <v>38914.978900000002</v>
      </c>
    </row>
    <row r="80" spans="1:17" x14ac:dyDescent="0.2">
      <c r="A80" s="45" t="s">
        <v>67</v>
      </c>
      <c r="B80" s="57" t="s">
        <v>44</v>
      </c>
      <c r="C80" s="45">
        <v>53934.4107</v>
      </c>
      <c r="D80" s="45">
        <v>4.1000000000000003E-3</v>
      </c>
      <c r="E80">
        <f t="shared" si="1"/>
        <v>20122.990322136018</v>
      </c>
      <c r="F80">
        <f t="shared" si="2"/>
        <v>20123</v>
      </c>
      <c r="G80">
        <f t="shared" si="3"/>
        <v>-9.1151800006628036E-3</v>
      </c>
      <c r="J80">
        <f>+G80</f>
        <v>-9.1151800006628036E-3</v>
      </c>
      <c r="O80">
        <f t="shared" ca="1" si="4"/>
        <v>-5.6521622626446496E-3</v>
      </c>
      <c r="Q80" s="2">
        <f t="shared" si="5"/>
        <v>38915.9107</v>
      </c>
    </row>
    <row r="81" spans="1:17" x14ac:dyDescent="0.2">
      <c r="A81" s="45" t="s">
        <v>57</v>
      </c>
      <c r="B81" s="58" t="s">
        <v>44</v>
      </c>
      <c r="C81" s="45">
        <v>53966.4372</v>
      </c>
      <c r="D81" s="45">
        <v>2.0000000000000001E-4</v>
      </c>
      <c r="E81">
        <f t="shared" si="1"/>
        <v>20156.99383174966</v>
      </c>
      <c r="F81">
        <f t="shared" si="2"/>
        <v>20157</v>
      </c>
      <c r="G81">
        <f t="shared" si="3"/>
        <v>-5.8096200009458698E-3</v>
      </c>
      <c r="K81">
        <f t="shared" ref="K81:K86" si="7">+G81</f>
        <v>-5.8096200009458698E-3</v>
      </c>
      <c r="O81">
        <f t="shared" ca="1" si="4"/>
        <v>-5.6570736932016839E-3</v>
      </c>
      <c r="Q81" s="2">
        <f t="shared" si="5"/>
        <v>38947.9372</v>
      </c>
    </row>
    <row r="82" spans="1:17" x14ac:dyDescent="0.2">
      <c r="A82" s="44" t="s">
        <v>57</v>
      </c>
      <c r="B82" s="48" t="s">
        <v>44</v>
      </c>
      <c r="C82" s="44">
        <v>53984.330840000002</v>
      </c>
      <c r="D82" s="44">
        <v>1.1999999999999999E-3</v>
      </c>
      <c r="E82">
        <f t="shared" si="1"/>
        <v>20175.992053839589</v>
      </c>
      <c r="F82">
        <f t="shared" si="2"/>
        <v>20176</v>
      </c>
      <c r="G82">
        <f t="shared" si="3"/>
        <v>-7.4841599926003255E-3</v>
      </c>
      <c r="K82">
        <f t="shared" si="7"/>
        <v>-7.4841599926003255E-3</v>
      </c>
      <c r="O82">
        <f t="shared" ca="1" si="4"/>
        <v>-5.6598183161600257E-3</v>
      </c>
      <c r="Q82" s="2">
        <f t="shared" si="5"/>
        <v>38965.830840000002</v>
      </c>
    </row>
    <row r="83" spans="1:17" x14ac:dyDescent="0.2">
      <c r="A83" s="44" t="s">
        <v>57</v>
      </c>
      <c r="B83" s="48" t="s">
        <v>44</v>
      </c>
      <c r="C83" s="44">
        <v>54017.297740000002</v>
      </c>
      <c r="D83" s="44">
        <v>1.1000000000000001E-3</v>
      </c>
      <c r="E83">
        <f t="shared" si="1"/>
        <v>20210.994014749518</v>
      </c>
      <c r="F83">
        <f t="shared" si="2"/>
        <v>20211</v>
      </c>
      <c r="G83">
        <f t="shared" si="3"/>
        <v>-5.6372600010945462E-3</v>
      </c>
      <c r="K83">
        <f t="shared" si="7"/>
        <v>-5.6372600010945462E-3</v>
      </c>
      <c r="O83">
        <f t="shared" ca="1" si="4"/>
        <v>-5.6648742005569741E-3</v>
      </c>
      <c r="Q83" s="2">
        <f t="shared" si="5"/>
        <v>38998.797740000002</v>
      </c>
    </row>
    <row r="84" spans="1:17" x14ac:dyDescent="0.2">
      <c r="A84" s="41" t="s">
        <v>68</v>
      </c>
      <c r="B84" s="42" t="s">
        <v>44</v>
      </c>
      <c r="C84" s="43">
        <v>54326.2428</v>
      </c>
      <c r="D84" s="45"/>
      <c r="E84">
        <f t="shared" si="1"/>
        <v>20539.010386123115</v>
      </c>
      <c r="F84">
        <f t="shared" si="2"/>
        <v>20539</v>
      </c>
      <c r="G84">
        <f t="shared" si="3"/>
        <v>9.7822600000654347E-3</v>
      </c>
      <c r="K84">
        <f t="shared" si="7"/>
        <v>9.7822600000654347E-3</v>
      </c>
      <c r="O84">
        <f t="shared" ca="1" si="4"/>
        <v>-5.712255060048365E-3</v>
      </c>
      <c r="Q84" s="2">
        <f t="shared" si="5"/>
        <v>39307.7428</v>
      </c>
    </row>
    <row r="85" spans="1:17" x14ac:dyDescent="0.2">
      <c r="A85" s="41" t="s">
        <v>69</v>
      </c>
      <c r="B85" s="42" t="s">
        <v>44</v>
      </c>
      <c r="C85" s="43">
        <v>54339.4133</v>
      </c>
      <c r="D85" s="45"/>
      <c r="E85">
        <f t="shared" si="1"/>
        <v>20552.993906750296</v>
      </c>
      <c r="F85">
        <f t="shared" si="2"/>
        <v>20553</v>
      </c>
      <c r="G85">
        <f t="shared" si="3"/>
        <v>-5.7389799985685386E-3</v>
      </c>
      <c r="K85">
        <f t="shared" si="7"/>
        <v>-5.7389799985685386E-3</v>
      </c>
      <c r="O85">
        <f t="shared" ca="1" si="4"/>
        <v>-5.7142774138071433E-3</v>
      </c>
      <c r="Q85" s="2">
        <f t="shared" si="5"/>
        <v>39320.9133</v>
      </c>
    </row>
    <row r="86" spans="1:17" x14ac:dyDescent="0.2">
      <c r="A86" s="41" t="s">
        <v>70</v>
      </c>
      <c r="B86" s="42" t="s">
        <v>44</v>
      </c>
      <c r="C86" s="43">
        <v>55066.527399999999</v>
      </c>
      <c r="D86" s="45"/>
      <c r="E86">
        <f t="shared" ref="E86:E99" si="8">+(C86-C$7)/C$8</f>
        <v>21324.99307273981</v>
      </c>
      <c r="F86">
        <f t="shared" ref="F86:F99" si="9">ROUND(2*E86,0)/2</f>
        <v>21325</v>
      </c>
      <c r="G86">
        <f t="shared" ref="G86:G99" si="10">+C86-(C$7+F86*C$8)</f>
        <v>-6.5245000005234033E-3</v>
      </c>
      <c r="K86">
        <f t="shared" si="7"/>
        <v>-6.5245000005234033E-3</v>
      </c>
      <c r="O86">
        <f t="shared" ref="O86:O99" ca="1" si="11">+C$11+C$12*$F86</f>
        <v>-5.825795778219808E-3</v>
      </c>
      <c r="Q86" s="2">
        <f t="shared" ref="Q86:Q99" si="12">+C86-15018.5</f>
        <v>40048.027399999999</v>
      </c>
    </row>
    <row r="87" spans="1:17" x14ac:dyDescent="0.2">
      <c r="A87" s="41" t="s">
        <v>70</v>
      </c>
      <c r="B87" s="42" t="s">
        <v>44</v>
      </c>
      <c r="C87" s="43">
        <v>55068.41</v>
      </c>
      <c r="D87" s="45"/>
      <c r="E87">
        <f t="shared" si="8"/>
        <v>21326.991886447169</v>
      </c>
      <c r="F87">
        <f t="shared" si="9"/>
        <v>21327</v>
      </c>
      <c r="G87">
        <f t="shared" si="10"/>
        <v>-7.6418199969339184E-3</v>
      </c>
      <c r="I87">
        <f t="shared" ref="I87" si="13">+G87</f>
        <v>-7.6418199969339184E-3</v>
      </c>
      <c r="O87">
        <f t="shared" ca="1" si="11"/>
        <v>-5.8260846858996344E-3</v>
      </c>
      <c r="Q87" s="2">
        <f t="shared" si="12"/>
        <v>40049.910000000003</v>
      </c>
    </row>
    <row r="88" spans="1:17" x14ac:dyDescent="0.2">
      <c r="A88" s="41" t="s">
        <v>71</v>
      </c>
      <c r="B88" s="42" t="s">
        <v>44</v>
      </c>
      <c r="C88" s="43">
        <v>55797.409200000002</v>
      </c>
      <c r="D88" s="45"/>
      <c r="E88">
        <f t="shared" si="8"/>
        <v>22100.99252047011</v>
      </c>
      <c r="F88">
        <f t="shared" si="9"/>
        <v>22101</v>
      </c>
      <c r="G88">
        <f t="shared" si="10"/>
        <v>-7.0446599929709919E-3</v>
      </c>
      <c r="K88">
        <f>+G88</f>
        <v>-7.0446599929709919E-3</v>
      </c>
      <c r="O88">
        <f t="shared" ca="1" si="11"/>
        <v>-5.9378919579921238E-3</v>
      </c>
      <c r="Q88" s="2">
        <f t="shared" si="12"/>
        <v>40778.909200000002</v>
      </c>
    </row>
    <row r="89" spans="1:17" x14ac:dyDescent="0.2">
      <c r="A89" s="55" t="s">
        <v>72</v>
      </c>
      <c r="B89" s="48" t="s">
        <v>44</v>
      </c>
      <c r="C89" s="44">
        <v>56167.563900000001</v>
      </c>
      <c r="D89" s="44">
        <v>5.0000000000000001E-4</v>
      </c>
      <c r="E89">
        <f t="shared" si="8"/>
        <v>22493.99702923579</v>
      </c>
      <c r="F89">
        <f t="shared" si="9"/>
        <v>22494</v>
      </c>
      <c r="G89">
        <f t="shared" si="10"/>
        <v>-2.7980399972875603E-3</v>
      </c>
      <c r="J89">
        <f t="shared" ref="J89:J95" si="14">+G89</f>
        <v>-2.7980399972875603E-3</v>
      </c>
      <c r="O89">
        <f t="shared" ca="1" si="11"/>
        <v>-5.9946623170778462E-3</v>
      </c>
      <c r="Q89" s="2">
        <f t="shared" si="12"/>
        <v>41149.063900000001</v>
      </c>
    </row>
    <row r="90" spans="1:17" x14ac:dyDescent="0.2">
      <c r="A90" s="53" t="s">
        <v>73</v>
      </c>
      <c r="B90" s="56" t="s">
        <v>44</v>
      </c>
      <c r="C90" s="44">
        <v>56494.3825</v>
      </c>
      <c r="D90" s="59">
        <v>2.0000000000000001E-4</v>
      </c>
      <c r="E90">
        <f t="shared" si="8"/>
        <v>22840.990281917671</v>
      </c>
      <c r="F90">
        <f t="shared" si="9"/>
        <v>22841</v>
      </c>
      <c r="G90">
        <f t="shared" si="10"/>
        <v>-9.1530599966063164E-3</v>
      </c>
      <c r="J90">
        <f t="shared" si="14"/>
        <v>-9.1530599966063164E-3</v>
      </c>
      <c r="O90">
        <f t="shared" ca="1" si="11"/>
        <v>-6.0447877995275798E-3</v>
      </c>
      <c r="Q90" s="2">
        <f t="shared" si="12"/>
        <v>41475.8825</v>
      </c>
    </row>
    <row r="91" spans="1:17" x14ac:dyDescent="0.2">
      <c r="A91" s="53" t="s">
        <v>73</v>
      </c>
      <c r="B91" s="56" t="s">
        <v>44</v>
      </c>
      <c r="C91" s="44">
        <v>56527.348700000002</v>
      </c>
      <c r="D91" s="59">
        <v>8.9999999999999998E-4</v>
      </c>
      <c r="E91">
        <f t="shared" si="8"/>
        <v>22875.991499616302</v>
      </c>
      <c r="F91">
        <f t="shared" si="9"/>
        <v>22876</v>
      </c>
      <c r="G91">
        <f t="shared" si="10"/>
        <v>-8.0061600019689649E-3</v>
      </c>
      <c r="J91">
        <f t="shared" si="14"/>
        <v>-8.0061600019689649E-3</v>
      </c>
      <c r="O91">
        <f t="shared" ca="1" si="11"/>
        <v>-6.0498436839245273E-3</v>
      </c>
      <c r="Q91" s="2">
        <f t="shared" si="12"/>
        <v>41508.848700000002</v>
      </c>
    </row>
    <row r="92" spans="1:17" x14ac:dyDescent="0.2">
      <c r="A92" s="53" t="s">
        <v>73</v>
      </c>
      <c r="B92" s="56" t="s">
        <v>44</v>
      </c>
      <c r="C92" s="44">
        <v>56542.420599999998</v>
      </c>
      <c r="D92" s="59">
        <v>2.0000000000000001E-4</v>
      </c>
      <c r="E92">
        <f t="shared" si="8"/>
        <v>22891.993794482918</v>
      </c>
      <c r="F92">
        <f t="shared" si="9"/>
        <v>22892</v>
      </c>
      <c r="G92">
        <f t="shared" si="10"/>
        <v>-5.8447199990041554E-3</v>
      </c>
      <c r="J92">
        <f t="shared" si="14"/>
        <v>-5.8447199990041554E-3</v>
      </c>
      <c r="O92">
        <f t="shared" ca="1" si="11"/>
        <v>-6.0521549453631321E-3</v>
      </c>
      <c r="Q92" s="2">
        <f t="shared" si="12"/>
        <v>41523.920599999998</v>
      </c>
    </row>
    <row r="93" spans="1:17" x14ac:dyDescent="0.2">
      <c r="A93" s="59" t="s">
        <v>74</v>
      </c>
      <c r="B93" s="56" t="s">
        <v>44</v>
      </c>
      <c r="C93" s="59">
        <v>56817.442499999997</v>
      </c>
      <c r="D93" s="59">
        <v>6.9999999999999999E-4</v>
      </c>
      <c r="E93">
        <f t="shared" si="8"/>
        <v>23183.992914605678</v>
      </c>
      <c r="F93">
        <f t="shared" si="9"/>
        <v>23184</v>
      </c>
      <c r="G93">
        <f t="shared" si="10"/>
        <v>-6.6734400024870411E-3</v>
      </c>
      <c r="J93">
        <f t="shared" si="14"/>
        <v>-6.6734400024870411E-3</v>
      </c>
      <c r="O93">
        <f t="shared" ca="1" si="11"/>
        <v>-6.0943354666176622E-3</v>
      </c>
      <c r="Q93" s="2">
        <f t="shared" si="12"/>
        <v>41798.942499999997</v>
      </c>
    </row>
    <row r="94" spans="1:17" x14ac:dyDescent="0.2">
      <c r="A94" s="59" t="s">
        <v>74</v>
      </c>
      <c r="B94" s="56" t="s">
        <v>44</v>
      </c>
      <c r="C94" s="59">
        <v>56864.533799999997</v>
      </c>
      <c r="D94" s="59">
        <v>2.7000000000000001E-3</v>
      </c>
      <c r="E94">
        <f t="shared" si="8"/>
        <v>23233.991180799883</v>
      </c>
      <c r="F94">
        <f t="shared" si="9"/>
        <v>23234</v>
      </c>
      <c r="G94">
        <f t="shared" si="10"/>
        <v>-8.3064400023431517E-3</v>
      </c>
      <c r="J94">
        <f t="shared" si="14"/>
        <v>-8.3064400023431517E-3</v>
      </c>
      <c r="O94">
        <f t="shared" ca="1" si="11"/>
        <v>-6.1015581586133013E-3</v>
      </c>
      <c r="Q94" s="2">
        <f t="shared" si="12"/>
        <v>41846.033799999997</v>
      </c>
    </row>
    <row r="95" spans="1:17" x14ac:dyDescent="0.2">
      <c r="A95" s="44" t="s">
        <v>75</v>
      </c>
      <c r="B95" s="48"/>
      <c r="C95" s="44">
        <v>57206.428699999997</v>
      </c>
      <c r="D95" s="44">
        <v>7.1999999999999998E-3</v>
      </c>
      <c r="E95">
        <f t="shared" si="8"/>
        <v>23596.99139996228</v>
      </c>
      <c r="F95">
        <f t="shared" si="9"/>
        <v>23597</v>
      </c>
      <c r="G95">
        <f t="shared" si="10"/>
        <v>-8.100020007987041E-3</v>
      </c>
      <c r="J95">
        <f t="shared" si="14"/>
        <v>-8.100020007987041E-3</v>
      </c>
      <c r="O95">
        <f t="shared" ca="1" si="11"/>
        <v>-6.1539949025016406E-3</v>
      </c>
      <c r="Q95" s="2">
        <f t="shared" si="12"/>
        <v>42187.928699999997</v>
      </c>
    </row>
    <row r="96" spans="1:17" x14ac:dyDescent="0.2">
      <c r="A96" s="60" t="s">
        <v>76</v>
      </c>
      <c r="B96" s="61" t="s">
        <v>44</v>
      </c>
      <c r="C96" s="62">
        <v>57546.4395</v>
      </c>
      <c r="D96" s="62">
        <v>2.8999999999999998E-3</v>
      </c>
      <c r="E96">
        <f t="shared" si="8"/>
        <v>23957.991212821678</v>
      </c>
      <c r="F96">
        <f t="shared" si="9"/>
        <v>23958</v>
      </c>
      <c r="G96">
        <f t="shared" si="10"/>
        <v>-8.2762800011551008E-3</v>
      </c>
      <c r="K96">
        <f>+G96</f>
        <v>-8.2762800011551008E-3</v>
      </c>
      <c r="O96">
        <f t="shared" ca="1" si="11"/>
        <v>-6.2061427387101534E-3</v>
      </c>
      <c r="Q96" s="2">
        <f t="shared" si="12"/>
        <v>42527.9395</v>
      </c>
    </row>
    <row r="97" spans="1:17" x14ac:dyDescent="0.2">
      <c r="A97" s="60" t="s">
        <v>76</v>
      </c>
      <c r="B97" s="61" t="s">
        <v>44</v>
      </c>
      <c r="C97" s="62">
        <v>57562.451099999998</v>
      </c>
      <c r="D97" s="62">
        <v>2.0000000000000001E-4</v>
      </c>
      <c r="E97">
        <f t="shared" si="8"/>
        <v>23974.991215773287</v>
      </c>
      <c r="F97">
        <f t="shared" si="9"/>
        <v>23975</v>
      </c>
      <c r="G97">
        <f t="shared" si="10"/>
        <v>-8.2735000032698736E-3</v>
      </c>
      <c r="K97">
        <f>+G97</f>
        <v>-8.2735000032698736E-3</v>
      </c>
      <c r="O97">
        <f t="shared" ca="1" si="11"/>
        <v>-6.2085984539886705E-3</v>
      </c>
      <c r="Q97" s="2">
        <f t="shared" si="12"/>
        <v>42543.951099999998</v>
      </c>
    </row>
    <row r="98" spans="1:17" ht="12" customHeight="1" x14ac:dyDescent="0.2">
      <c r="A98" s="63" t="s">
        <v>77</v>
      </c>
      <c r="B98" s="64" t="s">
        <v>44</v>
      </c>
      <c r="C98" s="65">
        <v>57918.4732</v>
      </c>
      <c r="D98" s="65">
        <v>1.5E-3</v>
      </c>
      <c r="E98">
        <f t="shared" si="8"/>
        <v>24352.990713065163</v>
      </c>
      <c r="F98">
        <f t="shared" si="9"/>
        <v>24353</v>
      </c>
      <c r="G98">
        <f t="shared" si="10"/>
        <v>-8.7469799982500263E-3</v>
      </c>
      <c r="K98">
        <f>+G98</f>
        <v>-8.7469799982500263E-3</v>
      </c>
      <c r="O98">
        <f t="shared" ca="1" si="11"/>
        <v>-6.2632020054757005E-3</v>
      </c>
      <c r="Q98" s="2">
        <f t="shared" si="12"/>
        <v>42899.9732</v>
      </c>
    </row>
    <row r="99" spans="1:17" ht="12" customHeight="1" x14ac:dyDescent="0.2">
      <c r="A99" s="63" t="s">
        <v>77</v>
      </c>
      <c r="B99" s="64" t="s">
        <v>44</v>
      </c>
      <c r="C99" s="65">
        <v>57952.380700000002</v>
      </c>
      <c r="D99" s="65">
        <v>2.9999999999999997E-4</v>
      </c>
      <c r="E99">
        <f t="shared" si="8"/>
        <v>24388.991337617474</v>
      </c>
      <c r="F99">
        <f t="shared" si="9"/>
        <v>24389</v>
      </c>
      <c r="G99">
        <f t="shared" si="10"/>
        <v>-8.1587399981799535E-3</v>
      </c>
      <c r="K99">
        <f>+G99</f>
        <v>-8.1587399981799535E-3</v>
      </c>
      <c r="O99">
        <f t="shared" ca="1" si="11"/>
        <v>-6.2684023437125603E-3</v>
      </c>
      <c r="Q99" s="2">
        <f t="shared" si="12"/>
        <v>42933.880700000002</v>
      </c>
    </row>
    <row r="100" spans="1:17" ht="12" customHeight="1" x14ac:dyDescent="0.2">
      <c r="A100" s="69" t="s">
        <v>80</v>
      </c>
      <c r="B100" s="70" t="s">
        <v>44</v>
      </c>
      <c r="C100" s="71">
        <v>59745.675999999999</v>
      </c>
      <c r="D100" s="69">
        <v>5.9999999999999995E-4</v>
      </c>
      <c r="E100">
        <f t="shared" ref="E100" si="15">+(C100-C$7)/C$8</f>
        <v>26292.987527449182</v>
      </c>
      <c r="F100">
        <f t="shared" ref="F100" si="16">ROUND(2*E100,0)/2</f>
        <v>26293</v>
      </c>
      <c r="G100">
        <f t="shared" ref="G100" si="17">+C100-(C$7+F100*C$8)</f>
        <v>-1.1747379998269025E-2</v>
      </c>
      <c r="K100">
        <f>+G100</f>
        <v>-1.1747379998269025E-2</v>
      </c>
      <c r="O100">
        <f t="shared" ref="O100" ca="1" si="18">+C$11+C$12*$F100</f>
        <v>-6.5434424549064901E-3</v>
      </c>
      <c r="Q100" s="2">
        <f t="shared" ref="Q100" si="19">+C100-15018.5</f>
        <v>44727.175999999999</v>
      </c>
    </row>
    <row r="101" spans="1:17" ht="12" customHeight="1" x14ac:dyDescent="0.2">
      <c r="C101" s="8"/>
      <c r="D101" s="8"/>
    </row>
    <row r="102" spans="1:17" x14ac:dyDescent="0.2">
      <c r="C102" s="8"/>
      <c r="D102" s="8"/>
    </row>
    <row r="103" spans="1:17" x14ac:dyDescent="0.2">
      <c r="C103" s="8"/>
      <c r="D103" s="8"/>
    </row>
    <row r="104" spans="1:17" x14ac:dyDescent="0.2">
      <c r="C104" s="8"/>
      <c r="D104" s="8"/>
    </row>
    <row r="105" spans="1:17" x14ac:dyDescent="0.2">
      <c r="C105" s="8"/>
      <c r="D105" s="8"/>
    </row>
    <row r="106" spans="1:17" x14ac:dyDescent="0.2">
      <c r="C106" s="8"/>
      <c r="D106" s="8"/>
    </row>
    <row r="107" spans="1:17" x14ac:dyDescent="0.2">
      <c r="C107" s="8"/>
      <c r="D107" s="8"/>
    </row>
    <row r="108" spans="1:17" x14ac:dyDescent="0.2">
      <c r="C108" s="8"/>
      <c r="D108" s="8"/>
    </row>
    <row r="109" spans="1:17" x14ac:dyDescent="0.2">
      <c r="C109" s="8"/>
      <c r="D109" s="8"/>
    </row>
    <row r="110" spans="1:17" x14ac:dyDescent="0.2">
      <c r="C110" s="8"/>
      <c r="D110" s="8"/>
    </row>
    <row r="111" spans="1:17" x14ac:dyDescent="0.2">
      <c r="C111" s="8"/>
      <c r="D111" s="8"/>
    </row>
    <row r="112" spans="1:17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2023-01-26T02:01:35Z</dcterms:modified>
</cp:coreProperties>
</file>