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BBAEFCF-4571-479D-8DE9-4328F9C70284}" xr6:coauthVersionLast="47" xr6:coauthVersionMax="47" xr10:uidLastSave="{00000000-0000-0000-0000-000000000000}"/>
  <bookViews>
    <workbookView xWindow="14130" yWindow="114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2" i="1"/>
  <c r="F22" i="1"/>
  <c r="G22" i="1"/>
  <c r="I22" i="1"/>
  <c r="Q22" i="1"/>
  <c r="C21" i="1"/>
  <c r="E21" i="1"/>
  <c r="F21" i="1"/>
  <c r="G21" i="1"/>
  <c r="H21" i="1"/>
  <c r="D9" i="1"/>
  <c r="E9" i="1"/>
  <c r="F16" i="1"/>
  <c r="C17" i="1"/>
  <c r="Q21" i="1"/>
  <c r="C12" i="1"/>
  <c r="C11" i="1"/>
  <c r="O23" i="1" l="1"/>
  <c r="O21" i="1"/>
  <c r="C15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<sst xmlns="http://schemas.openxmlformats.org/spreadsheetml/2006/main" count="52" uniqueCount="47">
  <si>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</si>
  <si>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</si>
  <si>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</si>
  <si>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</si>
  <si>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</si>
  <si>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</si>
  <si>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</si>
  <si>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</si>
  <si>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</si>
  <si>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</si>
  <si>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</si>
  <si>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</si>
  <si>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</si>
  <si>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</si>
  <si>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</si>
  <si>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</si>
  <si>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</si>
  <si>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</si>
  <si>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</si>
  <si>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</si>
  <si>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</si>
  <si>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</si>
  <si>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</si>
  <si>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</si>
  <si>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</si>
  <si>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</si>
  <si>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</si>
  <si>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</si>
  <si>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</si>
  <si>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</si>
  <si>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</si>
  <si>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</si>
  <si>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</si>
  <si>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</si>
  <si>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</si>
  <si>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</si>
  <si>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</si>
  <si>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</si>
  <si>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</si>
  <si>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</si>
  <si>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</si>
  <si>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V0402 Vul / GSC 2179-0674</t>
  </si>
  <si>
    <t>EB</t>
  </si>
  <si>
    <t>IBVS 6114</t>
  </si>
  <si>
    <t>I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</si>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</sst>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V402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0-4FC9-9B6A-09715F1E26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5.4809999994176906E-2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0-4FC9-9B6A-09715F1E26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7.2459999995771796E-2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0-4FC9-9B6A-09715F1E26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0-4FC9-9B6A-09715F1E26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0-4FC9-9B6A-09715F1E26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0-4FC9-9B6A-09715F1E26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0-4FC9-9B6A-09715F1E26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6.8724411505377558E-7</c:v>
                </c:pt>
                <c:pt idx="1">
                  <c:v>5.4807179329665105E-2</c:v>
                </c:pt>
                <c:pt idx="2">
                  <c:v>7.2462133416168556E-2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0-4FC9-9B6A-09715F1E26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0-4FC9-9B6A-09715F1E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8616"/>
        <c:axId val="1"/>
      </c:scatterChart>
      <c:valAx>
        <c:axId val="8469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DE5083-6364-A135-E053-D5AD1E51F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48500.275000000001</v>
      </c>
      <c r="D7" s="29" t="s">
        <v>40</v>
      </c>
    </row>
    <row r="8" spans="1:6" x14ac:dyDescent="0.2">
      <c r="A8" t="s">
        <v>3</v>
      </c>
      <c r="C8" s="8">
        <v>1.4993799999999999</v>
      </c>
      <c r="D8" s="29" t="s">
        <v>40</v>
      </c>
    </row>
    <row r="9" spans="1:6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6.8724411505377558E-7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1.0288434782344669E-5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59060.480802133417</v>
      </c>
      <c r="E15" s="14" t="s">
        <v>36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1.4993902884347823</v>
      </c>
      <c r="E16" s="14" t="s">
        <v>32</v>
      </c>
      <c r="F16" s="15">
        <f ca="1">NOW()+15018.5+$C$5/24</f>
        <v>59970.601211805551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7651</v>
      </c>
    </row>
    <row r="18" spans="1:18" ht="14.25" thickTop="1" thickBot="1" x14ac:dyDescent="0.25">
      <c r="A18" s="16" t="s">
        <v>5</v>
      </c>
      <c r="B18" s="10"/>
      <c r="C18" s="19">
        <f ca="1">+C15</f>
        <v>59060.480802133417</v>
      </c>
      <c r="D18" s="20">
        <f ca="1">+C16</f>
        <v>1.4993902884347823</v>
      </c>
      <c r="E18" s="14" t="s">
        <v>38</v>
      </c>
      <c r="F18" s="23">
        <f ca="1">ROUND(2*(F16-$C$15)/$C$16,0)/2+F15</f>
        <v>608</v>
      </c>
    </row>
    <row r="19" spans="1:18" ht="13.5" thickTop="1" x14ac:dyDescent="0.2">
      <c r="E19" s="14" t="s">
        <v>33</v>
      </c>
      <c r="F19" s="18">
        <f ca="1">+$C$15+$C$16*F18-15018.5-$C$5/24</f>
        <v>44954.005930835097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8" x14ac:dyDescent="0.2">
      <c r="A21" t="s">
        <v>40</v>
      </c>
      <c r="C21" s="8">
        <f>C7</f>
        <v>48500.275000000001</v>
      </c>
      <c r="D21" s="8"/>
      <c r="E21">
        <f>+(C21-C$7)/C$8</f>
        <v>0</v>
      </c>
      <c r="F21" s="36">
        <f>ROUND(2*E21,0)/2</f>
        <v>0</v>
      </c>
      <c r="G21">
        <f>+C21-(C$7+F21*C$8)</f>
        <v>0</v>
      </c>
      <c r="H21">
        <f>+G21</f>
        <v>0</v>
      </c>
      <c r="O21">
        <f ca="1">+C$11+C$12*$F21</f>
        <v>6.8724411505377558E-7</v>
      </c>
      <c r="Q21" s="2">
        <f>+C21-15018.5</f>
        <v>33481.775000000001</v>
      </c>
    </row>
    <row r="22" spans="1:18" x14ac:dyDescent="0.2">
      <c r="A22" s="37" t="s">
        <v>43</v>
      </c>
      <c r="B22" s="38" t="s">
        <v>44</v>
      </c>
      <c r="C22" s="37">
        <v>56487.527069999996</v>
      </c>
      <c r="D22" s="37">
        <v>1.9000000000000001E-4</v>
      </c>
      <c r="E22">
        <f>+(C22-C$7)/C$8</f>
        <v>5327.0365551094419</v>
      </c>
      <c r="F22" s="36">
        <f>ROUND(2*E22,0)/2</f>
        <v>5327</v>
      </c>
      <c r="G22">
        <f>+C22-(C$7+F22*C$8)</f>
        <v>5.4809999994176906E-2</v>
      </c>
      <c r="I22">
        <f>+G22</f>
        <v>5.4809999994176906E-2</v>
      </c>
      <c r="O22">
        <f ca="1">+C$11+C$12*$F22</f>
        <v>5.4807179329665105E-2</v>
      </c>
      <c r="Q22" s="2">
        <f>+C22-15018.5</f>
        <v>41469.027069999996</v>
      </c>
    </row>
    <row r="23" spans="1:18" x14ac:dyDescent="0.2">
      <c r="A23" s="39" t="s">
        <v>45</v>
      </c>
      <c r="B23" s="40" t="s">
        <v>44</v>
      </c>
      <c r="C23" s="41">
        <v>59060.480799999998</v>
      </c>
      <c r="D23" s="39">
        <v>1.6000000000000001E-3</v>
      </c>
      <c r="E23">
        <f>+(C23-C$7)/C$8</f>
        <v>7043.0483266416759</v>
      </c>
      <c r="F23" s="36">
        <f>ROUND(2*E23,0)/2</f>
        <v>7043</v>
      </c>
      <c r="G23">
        <f>+C23-(C$7+F23*C$8)</f>
        <v>7.2459999995771796E-2</v>
      </c>
      <c r="J23">
        <f>+G23</f>
        <v>7.2459999995771796E-2</v>
      </c>
      <c r="O23">
        <f ca="1">+C$11+C$12*$F23</f>
        <v>7.2462133416168556E-2</v>
      </c>
      <c r="Q23" s="2">
        <f>+C23-15018.5</f>
        <v>44041.980799999998</v>
      </c>
    </row>
    <row r="24" spans="1:18" x14ac:dyDescent="0.2">
      <c r="A24" s="34"/>
      <c r="B24" s="35"/>
      <c r="C24" s="34"/>
      <c r="D24" s="34"/>
      <c r="Q24" s="2"/>
    </row>
    <row r="25" spans="1:18" x14ac:dyDescent="0.2">
      <c r="A25" s="30"/>
      <c r="B25" s="31"/>
      <c r="C25" s="32"/>
      <c r="D25" s="33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2023-01-26T01:25:44Z</dcterms:modified>
</cp:coreProperties>
</file>