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A763F1D-C92F-48B8-9DEC-F6048CCA921D}" xr6:coauthVersionLast="47" xr6:coauthVersionMax="47" xr10:uidLastSave="{00000000-0000-0000-0000-000000000000}"/>
  <bookViews>
    <workbookView xWindow="12495" yWindow="0" windowWidth="14535" windowHeight="1447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2" i="1" l="1"/>
  <c r="F52" i="1" s="1"/>
  <c r="G52" i="1" s="1"/>
  <c r="K52" i="1" s="1"/>
  <c r="Q52" i="1"/>
  <c r="E53" i="1"/>
  <c r="F53" i="1"/>
  <c r="G53" i="1" s="1"/>
  <c r="K53" i="1" s="1"/>
  <c r="Q53" i="1"/>
  <c r="E54" i="1"/>
  <c r="F54" i="1"/>
  <c r="G54" i="1" s="1"/>
  <c r="K54" i="1" s="1"/>
  <c r="Q54" i="1"/>
  <c r="E55" i="1"/>
  <c r="F55" i="1"/>
  <c r="G55" i="1" s="1"/>
  <c r="K55" i="1" s="1"/>
  <c r="Q55" i="1"/>
  <c r="E56" i="1"/>
  <c r="F56" i="1" s="1"/>
  <c r="G56" i="1" s="1"/>
  <c r="K56" i="1" s="1"/>
  <c r="Q56" i="1"/>
  <c r="E57" i="1"/>
  <c r="F57" i="1"/>
  <c r="G57" i="1" s="1"/>
  <c r="K57" i="1" s="1"/>
  <c r="Q57" i="1"/>
  <c r="E58" i="1"/>
  <c r="F58" i="1"/>
  <c r="G58" i="1" s="1"/>
  <c r="K58" i="1" s="1"/>
  <c r="Q58" i="1"/>
  <c r="E59" i="1"/>
  <c r="F59" i="1"/>
  <c r="G59" i="1" s="1"/>
  <c r="K59" i="1" s="1"/>
  <c r="Q59" i="1"/>
  <c r="E48" i="1"/>
  <c r="F48" i="1" s="1"/>
  <c r="G48" i="1" s="1"/>
  <c r="K48" i="1" s="1"/>
  <c r="Q48" i="1"/>
  <c r="E49" i="1"/>
  <c r="F49" i="1" s="1"/>
  <c r="G49" i="1" s="1"/>
  <c r="K49" i="1" s="1"/>
  <c r="Q49" i="1"/>
  <c r="E51" i="1"/>
  <c r="F51" i="1" s="1"/>
  <c r="G51" i="1" s="1"/>
  <c r="K51" i="1" s="1"/>
  <c r="Q51" i="1"/>
  <c r="E50" i="1"/>
  <c r="F50" i="1" s="1"/>
  <c r="G50" i="1" s="1"/>
  <c r="K50" i="1" s="1"/>
  <c r="Q50" i="1"/>
  <c r="E47" i="1"/>
  <c r="F47" i="1" s="1"/>
  <c r="G47" i="1" s="1"/>
  <c r="K47" i="1" s="1"/>
  <c r="D9" i="1"/>
  <c r="C9" i="1"/>
  <c r="Q47" i="1"/>
  <c r="E23" i="1"/>
  <c r="F23" i="1"/>
  <c r="G23" i="1" s="1"/>
  <c r="I23" i="1" s="1"/>
  <c r="E21" i="1"/>
  <c r="F21" i="1" s="1"/>
  <c r="G21" i="1" s="1"/>
  <c r="J21" i="1" s="1"/>
  <c r="E22" i="1"/>
  <c r="F22" i="1"/>
  <c r="G22" i="1" s="1"/>
  <c r="J22" i="1" s="1"/>
  <c r="E24" i="1"/>
  <c r="F24" i="1" s="1"/>
  <c r="G24" i="1" s="1"/>
  <c r="J24" i="1" s="1"/>
  <c r="E25" i="1"/>
  <c r="F25" i="1"/>
  <c r="G25" i="1" s="1"/>
  <c r="J25" i="1" s="1"/>
  <c r="E26" i="1"/>
  <c r="F26" i="1" s="1"/>
  <c r="G26" i="1" s="1"/>
  <c r="J26" i="1" s="1"/>
  <c r="E27" i="1"/>
  <c r="F27" i="1"/>
  <c r="G27" i="1" s="1"/>
  <c r="J27" i="1" s="1"/>
  <c r="E28" i="1"/>
  <c r="F28" i="1" s="1"/>
  <c r="G28" i="1" s="1"/>
  <c r="J28" i="1" s="1"/>
  <c r="E29" i="1"/>
  <c r="F29" i="1"/>
  <c r="G29" i="1" s="1"/>
  <c r="J29" i="1" s="1"/>
  <c r="E30" i="1"/>
  <c r="F30" i="1" s="1"/>
  <c r="G30" i="1" s="1"/>
  <c r="J30" i="1" s="1"/>
  <c r="E31" i="1"/>
  <c r="F31" i="1"/>
  <c r="G31" i="1" s="1"/>
  <c r="J31" i="1" s="1"/>
  <c r="E32" i="1"/>
  <c r="F32" i="1" s="1"/>
  <c r="G32" i="1" s="1"/>
  <c r="J32" i="1" s="1"/>
  <c r="E33" i="1"/>
  <c r="F33" i="1"/>
  <c r="G33" i="1" s="1"/>
  <c r="J33" i="1" s="1"/>
  <c r="E34" i="1"/>
  <c r="F34" i="1" s="1"/>
  <c r="G34" i="1" s="1"/>
  <c r="K34" i="1" s="1"/>
  <c r="E35" i="1"/>
  <c r="F35" i="1"/>
  <c r="G35" i="1" s="1"/>
  <c r="J35" i="1" s="1"/>
  <c r="E36" i="1"/>
  <c r="F36" i="1" s="1"/>
  <c r="G36" i="1" s="1"/>
  <c r="K36" i="1" s="1"/>
  <c r="E37" i="1"/>
  <c r="F37" i="1"/>
  <c r="G37" i="1" s="1"/>
  <c r="K37" i="1" s="1"/>
  <c r="E38" i="1"/>
  <c r="F38" i="1" s="1"/>
  <c r="G38" i="1" s="1"/>
  <c r="K38" i="1" s="1"/>
  <c r="E39" i="1"/>
  <c r="F39" i="1"/>
  <c r="G39" i="1" s="1"/>
  <c r="K39" i="1" s="1"/>
  <c r="E40" i="1"/>
  <c r="F40" i="1" s="1"/>
  <c r="G40" i="1" s="1"/>
  <c r="K40" i="1" s="1"/>
  <c r="E41" i="1"/>
  <c r="F41" i="1"/>
  <c r="G41" i="1" s="1"/>
  <c r="J41" i="1" s="1"/>
  <c r="E42" i="1"/>
  <c r="F42" i="1" s="1"/>
  <c r="G42" i="1" s="1"/>
  <c r="K42" i="1" s="1"/>
  <c r="E43" i="1"/>
  <c r="F43" i="1"/>
  <c r="G43" i="1"/>
  <c r="J43" i="1" s="1"/>
  <c r="E44" i="1"/>
  <c r="F44" i="1" s="1"/>
  <c r="G44" i="1" s="1"/>
  <c r="K44" i="1" s="1"/>
  <c r="E45" i="1"/>
  <c r="F45" i="1"/>
  <c r="G45" i="1"/>
  <c r="K45" i="1" s="1"/>
  <c r="E46" i="1"/>
  <c r="F46" i="1" s="1"/>
  <c r="G46" i="1" s="1"/>
  <c r="K46" i="1" s="1"/>
  <c r="Q23" i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5" i="1"/>
  <c r="Q46" i="1"/>
  <c r="Q44" i="1"/>
  <c r="Q43" i="1"/>
  <c r="Q41" i="1"/>
  <c r="F16" i="1"/>
  <c r="C17" i="1"/>
  <c r="Q42" i="1"/>
  <c r="C11" i="1"/>
  <c r="C12" i="1"/>
  <c r="O54" i="1" l="1"/>
  <c r="O58" i="1"/>
  <c r="O53" i="1"/>
  <c r="O57" i="1"/>
  <c r="O52" i="1"/>
  <c r="O56" i="1"/>
  <c r="O55" i="1"/>
  <c r="O59" i="1"/>
  <c r="O51" i="1"/>
  <c r="O49" i="1"/>
  <c r="O48" i="1"/>
  <c r="C16" i="1"/>
  <c r="D18" i="1" s="1"/>
  <c r="O22" i="1"/>
  <c r="O35" i="1"/>
  <c r="O30" i="1"/>
  <c r="O47" i="1"/>
  <c r="O29" i="1"/>
  <c r="O44" i="1"/>
  <c r="O33" i="1"/>
  <c r="O28" i="1"/>
  <c r="O40" i="1"/>
  <c r="O38" i="1"/>
  <c r="O43" i="1"/>
  <c r="O46" i="1"/>
  <c r="O41" i="1"/>
  <c r="O21" i="1"/>
  <c r="O36" i="1"/>
  <c r="C15" i="1"/>
  <c r="F18" i="1" s="1"/>
  <c r="O25" i="1"/>
  <c r="O45" i="1"/>
  <c r="O37" i="1"/>
  <c r="O31" i="1"/>
  <c r="O39" i="1"/>
  <c r="O50" i="1"/>
  <c r="O32" i="1"/>
  <c r="O23" i="1"/>
  <c r="O26" i="1"/>
  <c r="O24" i="1"/>
  <c r="O42" i="1"/>
  <c r="O34" i="1"/>
  <c r="O27" i="1"/>
  <c r="F17" i="1"/>
  <c r="C18" i="1" l="1"/>
  <c r="F19" i="1"/>
</calcChain>
</file>

<file path=xl/sharedStrings.xml><?xml version="1.0" encoding="utf-8"?>
<sst xmlns="http://schemas.openxmlformats.org/spreadsheetml/2006/main" count="111" uniqueCount="64">
  <si>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</si>
  <si>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</si>
  <si>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</si>
  <si>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</si>
  <si>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</si>
  <si>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</si>
  <si>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</si>
  <si>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</si>
  <si>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</si>
  <si>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</si>
  <si>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</si>
  <si>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</si>
  <si>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</si>
  <si>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</si>
  <si>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</si>
  <si>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</si>
  <si>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</si>
  <si>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</si>
  <si>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</si>
  <si>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</si>
  <si>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</si>
  <si>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</si>
  <si>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</si>
  <si>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</si>
  <si>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</si>
  <si>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</si>
  <si>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</si>
  <si>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</si>
  <si>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</si>
  <si>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</si>
  <si>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</si>
  <si>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</si>
  <si>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</si>
  <si>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</si>
  <si>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</si>
  <si>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</si>
  <si>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</si>
  <si>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</si>
  <si>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</si>
  <si>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</si>
  <si>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</si>
  <si>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</si>
  <si>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V0496 Vul</t>
  </si>
  <si>
    <t>G2140-1485</t>
  </si>
  <si>
    <t>EW</t>
  </si>
  <si>
    <t>V0496 Vul / GSC 2140-1485</t>
  </si>
  <si>
    <t>GCVS</t>
  </si>
  <si>
    <t>IBVS 5700</t>
  </si>
  <si>
    <t>IBVS 6149</t>
  </si>
  <si>
    <t>IBVS 5761</t>
  </si>
  <si>
    <t>I</t>
  </si>
  <si>
    <t>IBVS 6234</t>
  </si>
  <si>
    <t>IBVS 5731</t>
  </si>
  <si>
    <t>IBVS 5875</t>
  </si>
  <si>
    <t>IBVS 5918</t>
  </si>
  <si>
    <t>.0004</t>
  </si>
  <si>
    <t>IBVS 5929</t>
  </si>
  <si>
    <t>IBVS 5945</t>
  </si>
  <si>
    <t>II</t>
  </si>
  <si>
    <t>IBVS 5965</t>
  </si>
  <si>
    <t>RHN 2021</t>
  </si>
  <si>
    <t>OEJV 0212</t>
  </si>
  <si>
    <t>JBAV, 60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</si>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</sst>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right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24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4" fillId="25" borderId="5" xfId="0" applyFont="1" applyFill="1" applyBorder="1">
      <alignment vertical="top"/>
    </xf>
    <xf numFmtId="0" fontId="1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1" fillId="25" borderId="5" xfId="0" applyFont="1" applyFill="1" applyBorder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32" fillId="0" borderId="0" xfId="0" applyFont="1" applyAlignment="1"/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41" applyFont="1" applyAlignment="1">
      <alignment horizontal="left"/>
    </xf>
    <xf numFmtId="0" fontId="16" fillId="0" borderId="0" xfId="41" applyFont="1" applyAlignment="1">
      <alignment horizontal="center" wrapText="1"/>
    </xf>
    <xf numFmtId="0" fontId="16" fillId="0" borderId="0" xfId="41" applyFont="1" applyAlignment="1">
      <alignment horizontal="left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11" xfId="0" applyFont="1" applyBorder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  <xf numFmtId="0" fontId="35" fillId="0" borderId="0" xfId="0" applyFont="1" applyAlignment="1" applyProtection="1">
      <alignment horizontal="left"/>
      <protection locked="0"/>
    </xf>
    <xf numFmtId="0" fontId="35" fillId="0" borderId="0" xfId="0" applyFont="1" applyAlignment="1" applyProtection="1">
      <alignment horizontal="center"/>
      <protection locked="0"/>
    </xf>
    <xf numFmtId="165" fontId="35" fillId="0" borderId="0" xfId="0" applyNumberFormat="1" applyFont="1" applyAlignment="1" applyProtection="1">
      <alignment vertical="center" wrapText="1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V496 Vul - O-C Diagr.</a:t>
            </a:r>
          </a:p>
        </c:rich>
      </c:tx>
      <c:layout>
        <c:manualLayout>
          <c:xMode val="edge"/>
          <c:yMode val="edge"/>
          <c:x val="0.3774436090225564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-33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16.5</c:v>
                </c:pt>
                <c:pt idx="5">
                  <c:v>43.5</c:v>
                </c:pt>
                <c:pt idx="6">
                  <c:v>106.5</c:v>
                </c:pt>
                <c:pt idx="7">
                  <c:v>109.5</c:v>
                </c:pt>
                <c:pt idx="8">
                  <c:v>110</c:v>
                </c:pt>
                <c:pt idx="9">
                  <c:v>116</c:v>
                </c:pt>
                <c:pt idx="10">
                  <c:v>116.5</c:v>
                </c:pt>
                <c:pt idx="11">
                  <c:v>1178.5</c:v>
                </c:pt>
                <c:pt idx="12">
                  <c:v>1179</c:v>
                </c:pt>
                <c:pt idx="13">
                  <c:v>3454.5</c:v>
                </c:pt>
                <c:pt idx="14">
                  <c:v>3582.5</c:v>
                </c:pt>
                <c:pt idx="15">
                  <c:v>5269.5</c:v>
                </c:pt>
                <c:pt idx="16">
                  <c:v>5907.5</c:v>
                </c:pt>
                <c:pt idx="17">
                  <c:v>5989</c:v>
                </c:pt>
                <c:pt idx="18">
                  <c:v>6168.5</c:v>
                </c:pt>
                <c:pt idx="19">
                  <c:v>6169</c:v>
                </c:pt>
                <c:pt idx="20">
                  <c:v>8406</c:v>
                </c:pt>
                <c:pt idx="21">
                  <c:v>8406</c:v>
                </c:pt>
                <c:pt idx="22">
                  <c:v>10926.5</c:v>
                </c:pt>
                <c:pt idx="23">
                  <c:v>14228</c:v>
                </c:pt>
                <c:pt idx="24">
                  <c:v>14638</c:v>
                </c:pt>
                <c:pt idx="25">
                  <c:v>14638.5</c:v>
                </c:pt>
                <c:pt idx="26">
                  <c:v>17910</c:v>
                </c:pt>
                <c:pt idx="27">
                  <c:v>18227</c:v>
                </c:pt>
                <c:pt idx="28">
                  <c:v>18227.5</c:v>
                </c:pt>
                <c:pt idx="29">
                  <c:v>19304</c:v>
                </c:pt>
                <c:pt idx="30">
                  <c:v>19319.5</c:v>
                </c:pt>
                <c:pt idx="31">
                  <c:v>20623</c:v>
                </c:pt>
                <c:pt idx="32">
                  <c:v>20623</c:v>
                </c:pt>
                <c:pt idx="33">
                  <c:v>20623.5</c:v>
                </c:pt>
                <c:pt idx="34">
                  <c:v>20623.5</c:v>
                </c:pt>
                <c:pt idx="35">
                  <c:v>20649.5</c:v>
                </c:pt>
                <c:pt idx="36">
                  <c:v>20649.5</c:v>
                </c:pt>
                <c:pt idx="37">
                  <c:v>20650</c:v>
                </c:pt>
                <c:pt idx="38">
                  <c:v>20650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04-4645-9F3A-03BF792F31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-33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16.5</c:v>
                </c:pt>
                <c:pt idx="5">
                  <c:v>43.5</c:v>
                </c:pt>
                <c:pt idx="6">
                  <c:v>106.5</c:v>
                </c:pt>
                <c:pt idx="7">
                  <c:v>109.5</c:v>
                </c:pt>
                <c:pt idx="8">
                  <c:v>110</c:v>
                </c:pt>
                <c:pt idx="9">
                  <c:v>116</c:v>
                </c:pt>
                <c:pt idx="10">
                  <c:v>116.5</c:v>
                </c:pt>
                <c:pt idx="11">
                  <c:v>1178.5</c:v>
                </c:pt>
                <c:pt idx="12">
                  <c:v>1179</c:v>
                </c:pt>
                <c:pt idx="13">
                  <c:v>3454.5</c:v>
                </c:pt>
                <c:pt idx="14">
                  <c:v>3582.5</c:v>
                </c:pt>
                <c:pt idx="15">
                  <c:v>5269.5</c:v>
                </c:pt>
                <c:pt idx="16">
                  <c:v>5907.5</c:v>
                </c:pt>
                <c:pt idx="17">
                  <c:v>5989</c:v>
                </c:pt>
                <c:pt idx="18">
                  <c:v>6168.5</c:v>
                </c:pt>
                <c:pt idx="19">
                  <c:v>6169</c:v>
                </c:pt>
                <c:pt idx="20">
                  <c:v>8406</c:v>
                </c:pt>
                <c:pt idx="21">
                  <c:v>8406</c:v>
                </c:pt>
                <c:pt idx="22">
                  <c:v>10926.5</c:v>
                </c:pt>
                <c:pt idx="23">
                  <c:v>14228</c:v>
                </c:pt>
                <c:pt idx="24">
                  <c:v>14638</c:v>
                </c:pt>
                <c:pt idx="25">
                  <c:v>14638.5</c:v>
                </c:pt>
                <c:pt idx="26">
                  <c:v>17910</c:v>
                </c:pt>
                <c:pt idx="27">
                  <c:v>18227</c:v>
                </c:pt>
                <c:pt idx="28">
                  <c:v>18227.5</c:v>
                </c:pt>
                <c:pt idx="29">
                  <c:v>19304</c:v>
                </c:pt>
                <c:pt idx="30">
                  <c:v>19319.5</c:v>
                </c:pt>
                <c:pt idx="31">
                  <c:v>20623</c:v>
                </c:pt>
                <c:pt idx="32">
                  <c:v>20623</c:v>
                </c:pt>
                <c:pt idx="33">
                  <c:v>20623.5</c:v>
                </c:pt>
                <c:pt idx="34">
                  <c:v>20623.5</c:v>
                </c:pt>
                <c:pt idx="35">
                  <c:v>20649.5</c:v>
                </c:pt>
                <c:pt idx="36">
                  <c:v>20649.5</c:v>
                </c:pt>
                <c:pt idx="37">
                  <c:v>20650</c:v>
                </c:pt>
                <c:pt idx="38">
                  <c:v>20650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04-4645-9F3A-03BF792F31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-33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16.5</c:v>
                </c:pt>
                <c:pt idx="5">
                  <c:v>43.5</c:v>
                </c:pt>
                <c:pt idx="6">
                  <c:v>106.5</c:v>
                </c:pt>
                <c:pt idx="7">
                  <c:v>109.5</c:v>
                </c:pt>
                <c:pt idx="8">
                  <c:v>110</c:v>
                </c:pt>
                <c:pt idx="9">
                  <c:v>116</c:v>
                </c:pt>
                <c:pt idx="10">
                  <c:v>116.5</c:v>
                </c:pt>
                <c:pt idx="11">
                  <c:v>1178.5</c:v>
                </c:pt>
                <c:pt idx="12">
                  <c:v>1179</c:v>
                </c:pt>
                <c:pt idx="13">
                  <c:v>3454.5</c:v>
                </c:pt>
                <c:pt idx="14">
                  <c:v>3582.5</c:v>
                </c:pt>
                <c:pt idx="15">
                  <c:v>5269.5</c:v>
                </c:pt>
                <c:pt idx="16">
                  <c:v>5907.5</c:v>
                </c:pt>
                <c:pt idx="17">
                  <c:v>5989</c:v>
                </c:pt>
                <c:pt idx="18">
                  <c:v>6168.5</c:v>
                </c:pt>
                <c:pt idx="19">
                  <c:v>6169</c:v>
                </c:pt>
                <c:pt idx="20">
                  <c:v>8406</c:v>
                </c:pt>
                <c:pt idx="21">
                  <c:v>8406</c:v>
                </c:pt>
                <c:pt idx="22">
                  <c:v>10926.5</c:v>
                </c:pt>
                <c:pt idx="23">
                  <c:v>14228</c:v>
                </c:pt>
                <c:pt idx="24">
                  <c:v>14638</c:v>
                </c:pt>
                <c:pt idx="25">
                  <c:v>14638.5</c:v>
                </c:pt>
                <c:pt idx="26">
                  <c:v>17910</c:v>
                </c:pt>
                <c:pt idx="27">
                  <c:v>18227</c:v>
                </c:pt>
                <c:pt idx="28">
                  <c:v>18227.5</c:v>
                </c:pt>
                <c:pt idx="29">
                  <c:v>19304</c:v>
                </c:pt>
                <c:pt idx="30">
                  <c:v>19319.5</c:v>
                </c:pt>
                <c:pt idx="31">
                  <c:v>20623</c:v>
                </c:pt>
                <c:pt idx="32">
                  <c:v>20623</c:v>
                </c:pt>
                <c:pt idx="33">
                  <c:v>20623.5</c:v>
                </c:pt>
                <c:pt idx="34">
                  <c:v>20623.5</c:v>
                </c:pt>
                <c:pt idx="35">
                  <c:v>20649.5</c:v>
                </c:pt>
                <c:pt idx="36">
                  <c:v>20649.5</c:v>
                </c:pt>
                <c:pt idx="37">
                  <c:v>20650</c:v>
                </c:pt>
                <c:pt idx="38">
                  <c:v>20650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-1.7669999942881986E-3</c:v>
                </c:pt>
                <c:pt idx="1">
                  <c:v>-1.0999999940395355E-3</c:v>
                </c:pt>
                <c:pt idx="3">
                  <c:v>1.7995000016526319E-3</c:v>
                </c:pt>
                <c:pt idx="4">
                  <c:v>5.8350000472273678E-4</c:v>
                </c:pt>
                <c:pt idx="5">
                  <c:v>1.7565000016475096E-3</c:v>
                </c:pt>
                <c:pt idx="6">
                  <c:v>1.0935000027529895E-3</c:v>
                </c:pt>
                <c:pt idx="7">
                  <c:v>2.9050000011920929E-4</c:v>
                </c:pt>
                <c:pt idx="8">
                  <c:v>-9.9999961093999445E-6</c:v>
                </c:pt>
                <c:pt idx="9">
                  <c:v>-9.1600000450853258E-4</c:v>
                </c:pt>
                <c:pt idx="10">
                  <c:v>1.4835000038146973E-3</c:v>
                </c:pt>
                <c:pt idx="11">
                  <c:v>-1.7849999130703509E-4</c:v>
                </c:pt>
                <c:pt idx="12">
                  <c:v>-3.7899999733781442E-4</c:v>
                </c:pt>
                <c:pt idx="14">
                  <c:v>3.2175000014831312E-3</c:v>
                </c:pt>
                <c:pt idx="20">
                  <c:v>5.0940000073751435E-3</c:v>
                </c:pt>
                <c:pt idx="22">
                  <c:v>8.7734999979147688E-3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04-4645-9F3A-03BF792F31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-33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16.5</c:v>
                </c:pt>
                <c:pt idx="5">
                  <c:v>43.5</c:v>
                </c:pt>
                <c:pt idx="6">
                  <c:v>106.5</c:v>
                </c:pt>
                <c:pt idx="7">
                  <c:v>109.5</c:v>
                </c:pt>
                <c:pt idx="8">
                  <c:v>110</c:v>
                </c:pt>
                <c:pt idx="9">
                  <c:v>116</c:v>
                </c:pt>
                <c:pt idx="10">
                  <c:v>116.5</c:v>
                </c:pt>
                <c:pt idx="11">
                  <c:v>1178.5</c:v>
                </c:pt>
                <c:pt idx="12">
                  <c:v>1179</c:v>
                </c:pt>
                <c:pt idx="13">
                  <c:v>3454.5</c:v>
                </c:pt>
                <c:pt idx="14">
                  <c:v>3582.5</c:v>
                </c:pt>
                <c:pt idx="15">
                  <c:v>5269.5</c:v>
                </c:pt>
                <c:pt idx="16">
                  <c:v>5907.5</c:v>
                </c:pt>
                <c:pt idx="17">
                  <c:v>5989</c:v>
                </c:pt>
                <c:pt idx="18">
                  <c:v>6168.5</c:v>
                </c:pt>
                <c:pt idx="19">
                  <c:v>6169</c:v>
                </c:pt>
                <c:pt idx="20">
                  <c:v>8406</c:v>
                </c:pt>
                <c:pt idx="21">
                  <c:v>8406</c:v>
                </c:pt>
                <c:pt idx="22">
                  <c:v>10926.5</c:v>
                </c:pt>
                <c:pt idx="23">
                  <c:v>14228</c:v>
                </c:pt>
                <c:pt idx="24">
                  <c:v>14638</c:v>
                </c:pt>
                <c:pt idx="25">
                  <c:v>14638.5</c:v>
                </c:pt>
                <c:pt idx="26">
                  <c:v>17910</c:v>
                </c:pt>
                <c:pt idx="27">
                  <c:v>18227</c:v>
                </c:pt>
                <c:pt idx="28">
                  <c:v>18227.5</c:v>
                </c:pt>
                <c:pt idx="29">
                  <c:v>19304</c:v>
                </c:pt>
                <c:pt idx="30">
                  <c:v>19319.5</c:v>
                </c:pt>
                <c:pt idx="31">
                  <c:v>20623</c:v>
                </c:pt>
                <c:pt idx="32">
                  <c:v>20623</c:v>
                </c:pt>
                <c:pt idx="33">
                  <c:v>20623.5</c:v>
                </c:pt>
                <c:pt idx="34">
                  <c:v>20623.5</c:v>
                </c:pt>
                <c:pt idx="35">
                  <c:v>20649.5</c:v>
                </c:pt>
                <c:pt idx="36">
                  <c:v>20649.5</c:v>
                </c:pt>
                <c:pt idx="37">
                  <c:v>20650</c:v>
                </c:pt>
                <c:pt idx="38">
                  <c:v>20650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3">
                  <c:v>1.6455000004498288E-3</c:v>
                </c:pt>
                <c:pt idx="15">
                  <c:v>5.4305000085150823E-3</c:v>
                </c:pt>
                <c:pt idx="16">
                  <c:v>5.5924999978742562E-3</c:v>
                </c:pt>
                <c:pt idx="17">
                  <c:v>6.0110000049462542E-3</c:v>
                </c:pt>
                <c:pt idx="18">
                  <c:v>4.731499997433275E-3</c:v>
                </c:pt>
                <c:pt idx="19">
                  <c:v>5.2310000028228387E-3</c:v>
                </c:pt>
                <c:pt idx="21">
                  <c:v>6.6949780084541999E-3</c:v>
                </c:pt>
                <c:pt idx="23">
                  <c:v>7.4720000047818758E-3</c:v>
                </c:pt>
                <c:pt idx="24">
                  <c:v>8.161999998264946E-3</c:v>
                </c:pt>
                <c:pt idx="25">
                  <c:v>1.0561499999312218E-2</c:v>
                </c:pt>
                <c:pt idx="26">
                  <c:v>7.1900000039022416E-3</c:v>
                </c:pt>
                <c:pt idx="27">
                  <c:v>6.8730000057257712E-3</c:v>
                </c:pt>
                <c:pt idx="28">
                  <c:v>7.772500001010485E-3</c:v>
                </c:pt>
                <c:pt idx="29">
                  <c:v>8.0960000050254166E-3</c:v>
                </c:pt>
                <c:pt idx="30">
                  <c:v>5.7804999960353598E-3</c:v>
                </c:pt>
                <c:pt idx="31">
                  <c:v>7.7770001807948574E-3</c:v>
                </c:pt>
                <c:pt idx="32">
                  <c:v>8.7769998790463433E-3</c:v>
                </c:pt>
                <c:pt idx="33">
                  <c:v>6.1764999263687059E-3</c:v>
                </c:pt>
                <c:pt idx="34">
                  <c:v>6.1764999263687059E-3</c:v>
                </c:pt>
                <c:pt idx="35">
                  <c:v>6.5505000748089515E-3</c:v>
                </c:pt>
                <c:pt idx="36">
                  <c:v>7.1504999868921004E-3</c:v>
                </c:pt>
                <c:pt idx="37">
                  <c:v>6.7500000222935341E-3</c:v>
                </c:pt>
                <c:pt idx="38">
                  <c:v>7.7500001862063073E-3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04-4645-9F3A-03BF792F31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-33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16.5</c:v>
                </c:pt>
                <c:pt idx="5">
                  <c:v>43.5</c:v>
                </c:pt>
                <c:pt idx="6">
                  <c:v>106.5</c:v>
                </c:pt>
                <c:pt idx="7">
                  <c:v>109.5</c:v>
                </c:pt>
                <c:pt idx="8">
                  <c:v>110</c:v>
                </c:pt>
                <c:pt idx="9">
                  <c:v>116</c:v>
                </c:pt>
                <c:pt idx="10">
                  <c:v>116.5</c:v>
                </c:pt>
                <c:pt idx="11">
                  <c:v>1178.5</c:v>
                </c:pt>
                <c:pt idx="12">
                  <c:v>1179</c:v>
                </c:pt>
                <c:pt idx="13">
                  <c:v>3454.5</c:v>
                </c:pt>
                <c:pt idx="14">
                  <c:v>3582.5</c:v>
                </c:pt>
                <c:pt idx="15">
                  <c:v>5269.5</c:v>
                </c:pt>
                <c:pt idx="16">
                  <c:v>5907.5</c:v>
                </c:pt>
                <c:pt idx="17">
                  <c:v>5989</c:v>
                </c:pt>
                <c:pt idx="18">
                  <c:v>6168.5</c:v>
                </c:pt>
                <c:pt idx="19">
                  <c:v>6169</c:v>
                </c:pt>
                <c:pt idx="20">
                  <c:v>8406</c:v>
                </c:pt>
                <c:pt idx="21">
                  <c:v>8406</c:v>
                </c:pt>
                <c:pt idx="22">
                  <c:v>10926.5</c:v>
                </c:pt>
                <c:pt idx="23">
                  <c:v>14228</c:v>
                </c:pt>
                <c:pt idx="24">
                  <c:v>14638</c:v>
                </c:pt>
                <c:pt idx="25">
                  <c:v>14638.5</c:v>
                </c:pt>
                <c:pt idx="26">
                  <c:v>17910</c:v>
                </c:pt>
                <c:pt idx="27">
                  <c:v>18227</c:v>
                </c:pt>
                <c:pt idx="28">
                  <c:v>18227.5</c:v>
                </c:pt>
                <c:pt idx="29">
                  <c:v>19304</c:v>
                </c:pt>
                <c:pt idx="30">
                  <c:v>19319.5</c:v>
                </c:pt>
                <c:pt idx="31">
                  <c:v>20623</c:v>
                </c:pt>
                <c:pt idx="32">
                  <c:v>20623</c:v>
                </c:pt>
                <c:pt idx="33">
                  <c:v>20623.5</c:v>
                </c:pt>
                <c:pt idx="34">
                  <c:v>20623.5</c:v>
                </c:pt>
                <c:pt idx="35">
                  <c:v>20649.5</c:v>
                </c:pt>
                <c:pt idx="36">
                  <c:v>20649.5</c:v>
                </c:pt>
                <c:pt idx="37">
                  <c:v>20650</c:v>
                </c:pt>
                <c:pt idx="38">
                  <c:v>20650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04-4645-9F3A-03BF792F31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-33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16.5</c:v>
                </c:pt>
                <c:pt idx="5">
                  <c:v>43.5</c:v>
                </c:pt>
                <c:pt idx="6">
                  <c:v>106.5</c:v>
                </c:pt>
                <c:pt idx="7">
                  <c:v>109.5</c:v>
                </c:pt>
                <c:pt idx="8">
                  <c:v>110</c:v>
                </c:pt>
                <c:pt idx="9">
                  <c:v>116</c:v>
                </c:pt>
                <c:pt idx="10">
                  <c:v>116.5</c:v>
                </c:pt>
                <c:pt idx="11">
                  <c:v>1178.5</c:v>
                </c:pt>
                <c:pt idx="12">
                  <c:v>1179</c:v>
                </c:pt>
                <c:pt idx="13">
                  <c:v>3454.5</c:v>
                </c:pt>
                <c:pt idx="14">
                  <c:v>3582.5</c:v>
                </c:pt>
                <c:pt idx="15">
                  <c:v>5269.5</c:v>
                </c:pt>
                <c:pt idx="16">
                  <c:v>5907.5</c:v>
                </c:pt>
                <c:pt idx="17">
                  <c:v>5989</c:v>
                </c:pt>
                <c:pt idx="18">
                  <c:v>6168.5</c:v>
                </c:pt>
                <c:pt idx="19">
                  <c:v>6169</c:v>
                </c:pt>
                <c:pt idx="20">
                  <c:v>8406</c:v>
                </c:pt>
                <c:pt idx="21">
                  <c:v>8406</c:v>
                </c:pt>
                <c:pt idx="22">
                  <c:v>10926.5</c:v>
                </c:pt>
                <c:pt idx="23">
                  <c:v>14228</c:v>
                </c:pt>
                <c:pt idx="24">
                  <c:v>14638</c:v>
                </c:pt>
                <c:pt idx="25">
                  <c:v>14638.5</c:v>
                </c:pt>
                <c:pt idx="26">
                  <c:v>17910</c:v>
                </c:pt>
                <c:pt idx="27">
                  <c:v>18227</c:v>
                </c:pt>
                <c:pt idx="28">
                  <c:v>18227.5</c:v>
                </c:pt>
                <c:pt idx="29">
                  <c:v>19304</c:v>
                </c:pt>
                <c:pt idx="30">
                  <c:v>19319.5</c:v>
                </c:pt>
                <c:pt idx="31">
                  <c:v>20623</c:v>
                </c:pt>
                <c:pt idx="32">
                  <c:v>20623</c:v>
                </c:pt>
                <c:pt idx="33">
                  <c:v>20623.5</c:v>
                </c:pt>
                <c:pt idx="34">
                  <c:v>20623.5</c:v>
                </c:pt>
                <c:pt idx="35">
                  <c:v>20649.5</c:v>
                </c:pt>
                <c:pt idx="36">
                  <c:v>20649.5</c:v>
                </c:pt>
                <c:pt idx="37">
                  <c:v>20650</c:v>
                </c:pt>
                <c:pt idx="38">
                  <c:v>20650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04-4645-9F3A-03BF792F31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1.4E-3</c:v>
                  </c:pt>
                  <c:pt idx="1">
                    <c:v>1.9E-3</c:v>
                  </c:pt>
                  <c:pt idx="2">
                    <c:v>0</c:v>
                  </c:pt>
                  <c:pt idx="3">
                    <c:v>5.9999999999999995E-4</c:v>
                  </c:pt>
                  <c:pt idx="4">
                    <c:v>5.0000000000000001E-4</c:v>
                  </c:pt>
                  <c:pt idx="5">
                    <c:v>5.0000000000000001E-3</c:v>
                  </c:pt>
                  <c:pt idx="6">
                    <c:v>8.0000000000000004E-4</c:v>
                  </c:pt>
                  <c:pt idx="7">
                    <c:v>3.0999999999999999E-3</c:v>
                  </c:pt>
                  <c:pt idx="8">
                    <c:v>1.1000000000000001E-3</c:v>
                  </c:pt>
                  <c:pt idx="9">
                    <c:v>2.3E-3</c:v>
                  </c:pt>
                  <c:pt idx="10">
                    <c:v>4.5999999999999999E-3</c:v>
                  </c:pt>
                  <c:pt idx="11">
                    <c:v>2.9999999999999997E-4</c:v>
                  </c:pt>
                  <c:pt idx="12">
                    <c:v>1.2999999999999999E-3</c:v>
                  </c:pt>
                  <c:pt idx="13">
                    <c:v>4.0000000000000002E-4</c:v>
                  </c:pt>
                  <c:pt idx="14">
                    <c:v>0</c:v>
                  </c:pt>
                  <c:pt idx="15">
                    <c:v>2.0000000000000001E-4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1E-4</c:v>
                  </c:pt>
                  <c:pt idx="20">
                    <c:v>5.9999999999999995E-4</c:v>
                  </c:pt>
                  <c:pt idx="21">
                    <c:v>0</c:v>
                  </c:pt>
                  <c:pt idx="22">
                    <c:v>1.8E-3</c:v>
                  </c:pt>
                  <c:pt idx="23">
                    <c:v>2.0000000000000001E-4</c:v>
                  </c:pt>
                  <c:pt idx="24">
                    <c:v>5.9999999999999995E-4</c:v>
                  </c:pt>
                  <c:pt idx="25">
                    <c:v>2.8E-3</c:v>
                  </c:pt>
                  <c:pt idx="26">
                    <c:v>1E-4</c:v>
                  </c:pt>
                  <c:pt idx="27">
                    <c:v>8.0000000000000004E-4</c:v>
                  </c:pt>
                  <c:pt idx="28">
                    <c:v>2.7000000000000001E-3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-33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16.5</c:v>
                </c:pt>
                <c:pt idx="5">
                  <c:v>43.5</c:v>
                </c:pt>
                <c:pt idx="6">
                  <c:v>106.5</c:v>
                </c:pt>
                <c:pt idx="7">
                  <c:v>109.5</c:v>
                </c:pt>
                <c:pt idx="8">
                  <c:v>110</c:v>
                </c:pt>
                <c:pt idx="9">
                  <c:v>116</c:v>
                </c:pt>
                <c:pt idx="10">
                  <c:v>116.5</c:v>
                </c:pt>
                <c:pt idx="11">
                  <c:v>1178.5</c:v>
                </c:pt>
                <c:pt idx="12">
                  <c:v>1179</c:v>
                </c:pt>
                <c:pt idx="13">
                  <c:v>3454.5</c:v>
                </c:pt>
                <c:pt idx="14">
                  <c:v>3582.5</c:v>
                </c:pt>
                <c:pt idx="15">
                  <c:v>5269.5</c:v>
                </c:pt>
                <c:pt idx="16">
                  <c:v>5907.5</c:v>
                </c:pt>
                <c:pt idx="17">
                  <c:v>5989</c:v>
                </c:pt>
                <c:pt idx="18">
                  <c:v>6168.5</c:v>
                </c:pt>
                <c:pt idx="19">
                  <c:v>6169</c:v>
                </c:pt>
                <c:pt idx="20">
                  <c:v>8406</c:v>
                </c:pt>
                <c:pt idx="21">
                  <c:v>8406</c:v>
                </c:pt>
                <c:pt idx="22">
                  <c:v>10926.5</c:v>
                </c:pt>
                <c:pt idx="23">
                  <c:v>14228</c:v>
                </c:pt>
                <c:pt idx="24">
                  <c:v>14638</c:v>
                </c:pt>
                <c:pt idx="25">
                  <c:v>14638.5</c:v>
                </c:pt>
                <c:pt idx="26">
                  <c:v>17910</c:v>
                </c:pt>
                <c:pt idx="27">
                  <c:v>18227</c:v>
                </c:pt>
                <c:pt idx="28">
                  <c:v>18227.5</c:v>
                </c:pt>
                <c:pt idx="29">
                  <c:v>19304</c:v>
                </c:pt>
                <c:pt idx="30">
                  <c:v>19319.5</c:v>
                </c:pt>
                <c:pt idx="31">
                  <c:v>20623</c:v>
                </c:pt>
                <c:pt idx="32">
                  <c:v>20623</c:v>
                </c:pt>
                <c:pt idx="33">
                  <c:v>20623.5</c:v>
                </c:pt>
                <c:pt idx="34">
                  <c:v>20623.5</c:v>
                </c:pt>
                <c:pt idx="35">
                  <c:v>20649.5</c:v>
                </c:pt>
                <c:pt idx="36">
                  <c:v>20649.5</c:v>
                </c:pt>
                <c:pt idx="37">
                  <c:v>20650</c:v>
                </c:pt>
                <c:pt idx="38">
                  <c:v>20650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04-4645-9F3A-03BF792F31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-33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16.5</c:v>
                </c:pt>
                <c:pt idx="5">
                  <c:v>43.5</c:v>
                </c:pt>
                <c:pt idx="6">
                  <c:v>106.5</c:v>
                </c:pt>
                <c:pt idx="7">
                  <c:v>109.5</c:v>
                </c:pt>
                <c:pt idx="8">
                  <c:v>110</c:v>
                </c:pt>
                <c:pt idx="9">
                  <c:v>116</c:v>
                </c:pt>
                <c:pt idx="10">
                  <c:v>116.5</c:v>
                </c:pt>
                <c:pt idx="11">
                  <c:v>1178.5</c:v>
                </c:pt>
                <c:pt idx="12">
                  <c:v>1179</c:v>
                </c:pt>
                <c:pt idx="13">
                  <c:v>3454.5</c:v>
                </c:pt>
                <c:pt idx="14">
                  <c:v>3582.5</c:v>
                </c:pt>
                <c:pt idx="15">
                  <c:v>5269.5</c:v>
                </c:pt>
                <c:pt idx="16">
                  <c:v>5907.5</c:v>
                </c:pt>
                <c:pt idx="17">
                  <c:v>5989</c:v>
                </c:pt>
                <c:pt idx="18">
                  <c:v>6168.5</c:v>
                </c:pt>
                <c:pt idx="19">
                  <c:v>6169</c:v>
                </c:pt>
                <c:pt idx="20">
                  <c:v>8406</c:v>
                </c:pt>
                <c:pt idx="21">
                  <c:v>8406</c:v>
                </c:pt>
                <c:pt idx="22">
                  <c:v>10926.5</c:v>
                </c:pt>
                <c:pt idx="23">
                  <c:v>14228</c:v>
                </c:pt>
                <c:pt idx="24">
                  <c:v>14638</c:v>
                </c:pt>
                <c:pt idx="25">
                  <c:v>14638.5</c:v>
                </c:pt>
                <c:pt idx="26">
                  <c:v>17910</c:v>
                </c:pt>
                <c:pt idx="27">
                  <c:v>18227</c:v>
                </c:pt>
                <c:pt idx="28">
                  <c:v>18227.5</c:v>
                </c:pt>
                <c:pt idx="29">
                  <c:v>19304</c:v>
                </c:pt>
                <c:pt idx="30">
                  <c:v>19319.5</c:v>
                </c:pt>
                <c:pt idx="31">
                  <c:v>20623</c:v>
                </c:pt>
                <c:pt idx="32">
                  <c:v>20623</c:v>
                </c:pt>
                <c:pt idx="33">
                  <c:v>20623.5</c:v>
                </c:pt>
                <c:pt idx="34">
                  <c:v>20623.5</c:v>
                </c:pt>
                <c:pt idx="35">
                  <c:v>20649.5</c:v>
                </c:pt>
                <c:pt idx="36">
                  <c:v>20649.5</c:v>
                </c:pt>
                <c:pt idx="37">
                  <c:v>20650</c:v>
                </c:pt>
                <c:pt idx="38">
                  <c:v>20650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1.2078357366520369E-2</c:v>
                </c:pt>
                <c:pt idx="1">
                  <c:v>1.2070248264172644E-2</c:v>
                </c:pt>
                <c:pt idx="2">
                  <c:v>1.2070248264172644E-2</c:v>
                </c:pt>
                <c:pt idx="3">
                  <c:v>1.2070125398985557E-2</c:v>
                </c:pt>
                <c:pt idx="4">
                  <c:v>1.2066193712998781E-2</c:v>
                </c:pt>
                <c:pt idx="5">
                  <c:v>1.2059558992896097E-2</c:v>
                </c:pt>
                <c:pt idx="6">
                  <c:v>1.2044077979323168E-2</c:v>
                </c:pt>
                <c:pt idx="7">
                  <c:v>1.2043340788200647E-2</c:v>
                </c:pt>
                <c:pt idx="8">
                  <c:v>1.204321792301356E-2</c:v>
                </c:pt>
                <c:pt idx="9">
                  <c:v>1.2041743540768519E-2</c:v>
                </c:pt>
                <c:pt idx="10">
                  <c:v>1.2041620675581432E-2</c:v>
                </c:pt>
                <c:pt idx="11">
                  <c:v>1.1780655018209189E-2</c:v>
                </c:pt>
                <c:pt idx="12">
                  <c:v>1.1780532153022102E-2</c:v>
                </c:pt>
                <c:pt idx="13">
                  <c:v>1.1221372686590328E-2</c:v>
                </c:pt>
                <c:pt idx="14">
                  <c:v>1.1189919198696122E-2</c:v>
                </c:pt>
                <c:pt idx="15">
                  <c:v>1.0775372057465446E-2</c:v>
                </c:pt>
                <c:pt idx="16">
                  <c:v>1.061859607874276E-2</c:v>
                </c:pt>
                <c:pt idx="17">
                  <c:v>1.059856905324762E-2</c:v>
                </c:pt>
                <c:pt idx="18">
                  <c:v>1.0554460451083479E-2</c:v>
                </c:pt>
                <c:pt idx="19">
                  <c:v>1.0554337585896393E-2</c:v>
                </c:pt>
                <c:pt idx="20">
                  <c:v>1.00046387388703E-2</c:v>
                </c:pt>
                <c:pt idx="21">
                  <c:v>1.00046387388703E-2</c:v>
                </c:pt>
                <c:pt idx="22">
                  <c:v>9.3852753307660207E-3</c:v>
                </c:pt>
                <c:pt idx="23">
                  <c:v>8.5739965004322481E-3</c:v>
                </c:pt>
                <c:pt idx="24">
                  <c:v>8.4732470470211176E-3</c:v>
                </c:pt>
                <c:pt idx="25">
                  <c:v>8.4731241818340325E-3</c:v>
                </c:pt>
                <c:pt idx="26">
                  <c:v>7.6692172627254637E-3</c:v>
                </c:pt>
                <c:pt idx="27">
                  <c:v>7.5913207341124674E-3</c:v>
                </c:pt>
                <c:pt idx="28">
                  <c:v>7.5911978689253805E-3</c:v>
                </c:pt>
                <c:pt idx="29">
                  <c:v>7.3266691211276202E-3</c:v>
                </c:pt>
                <c:pt idx="30">
                  <c:v>7.3228603003279314E-3</c:v>
                </c:pt>
                <c:pt idx="31">
                  <c:v>7.0025507575927886E-3</c:v>
                </c:pt>
                <c:pt idx="32">
                  <c:v>7.0025507575927886E-3</c:v>
                </c:pt>
                <c:pt idx="33">
                  <c:v>7.0024278924057026E-3</c:v>
                </c:pt>
                <c:pt idx="34">
                  <c:v>7.0024278924057026E-3</c:v>
                </c:pt>
                <c:pt idx="35">
                  <c:v>6.9960389026771912E-3</c:v>
                </c:pt>
                <c:pt idx="36">
                  <c:v>6.9960389026771912E-3</c:v>
                </c:pt>
                <c:pt idx="37">
                  <c:v>6.9959160374901044E-3</c:v>
                </c:pt>
                <c:pt idx="38">
                  <c:v>6.9959160374901044E-3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04-4645-9F3A-03BF792F313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-33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16.5</c:v>
                </c:pt>
                <c:pt idx="5">
                  <c:v>43.5</c:v>
                </c:pt>
                <c:pt idx="6">
                  <c:v>106.5</c:v>
                </c:pt>
                <c:pt idx="7">
                  <c:v>109.5</c:v>
                </c:pt>
                <c:pt idx="8">
                  <c:v>110</c:v>
                </c:pt>
                <c:pt idx="9">
                  <c:v>116</c:v>
                </c:pt>
                <c:pt idx="10">
                  <c:v>116.5</c:v>
                </c:pt>
                <c:pt idx="11">
                  <c:v>1178.5</c:v>
                </c:pt>
                <c:pt idx="12">
                  <c:v>1179</c:v>
                </c:pt>
                <c:pt idx="13">
                  <c:v>3454.5</c:v>
                </c:pt>
                <c:pt idx="14">
                  <c:v>3582.5</c:v>
                </c:pt>
                <c:pt idx="15">
                  <c:v>5269.5</c:v>
                </c:pt>
                <c:pt idx="16">
                  <c:v>5907.5</c:v>
                </c:pt>
                <c:pt idx="17">
                  <c:v>5989</c:v>
                </c:pt>
                <c:pt idx="18">
                  <c:v>6168.5</c:v>
                </c:pt>
                <c:pt idx="19">
                  <c:v>6169</c:v>
                </c:pt>
                <c:pt idx="20">
                  <c:v>8406</c:v>
                </c:pt>
                <c:pt idx="21">
                  <c:v>8406</c:v>
                </c:pt>
                <c:pt idx="22">
                  <c:v>10926.5</c:v>
                </c:pt>
                <c:pt idx="23">
                  <c:v>14228</c:v>
                </c:pt>
                <c:pt idx="24">
                  <c:v>14638</c:v>
                </c:pt>
                <c:pt idx="25">
                  <c:v>14638.5</c:v>
                </c:pt>
                <c:pt idx="26">
                  <c:v>17910</c:v>
                </c:pt>
                <c:pt idx="27">
                  <c:v>18227</c:v>
                </c:pt>
                <c:pt idx="28">
                  <c:v>18227.5</c:v>
                </c:pt>
                <c:pt idx="29">
                  <c:v>19304</c:v>
                </c:pt>
                <c:pt idx="30">
                  <c:v>19319.5</c:v>
                </c:pt>
                <c:pt idx="31">
                  <c:v>20623</c:v>
                </c:pt>
                <c:pt idx="32">
                  <c:v>20623</c:v>
                </c:pt>
                <c:pt idx="33">
                  <c:v>20623.5</c:v>
                </c:pt>
                <c:pt idx="34">
                  <c:v>20623.5</c:v>
                </c:pt>
                <c:pt idx="35">
                  <c:v>20649.5</c:v>
                </c:pt>
                <c:pt idx="36">
                  <c:v>20649.5</c:v>
                </c:pt>
                <c:pt idx="37">
                  <c:v>20650</c:v>
                </c:pt>
                <c:pt idx="38">
                  <c:v>20650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04-4645-9F3A-03BF792F3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764832"/>
        <c:axId val="1"/>
      </c:scatterChart>
      <c:valAx>
        <c:axId val="886764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764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BD35463-E241-8F38-C22E-FE0726F7D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939"/>
  <sheetViews>
    <sheetView tabSelected="1" workbookViewId="0">
      <pane xSplit="14" ySplit="21" topLeftCell="O43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45</v>
      </c>
      <c r="F1" s="37" t="s">
        <v>42</v>
      </c>
      <c r="G1" s="30">
        <v>0</v>
      </c>
      <c r="H1" s="38"/>
      <c r="I1" s="39" t="s">
        <v>43</v>
      </c>
      <c r="J1" s="40" t="s">
        <v>42</v>
      </c>
      <c r="K1" s="32">
        <v>19.535</v>
      </c>
      <c r="L1" s="33">
        <v>23.303999999999998</v>
      </c>
      <c r="M1" s="34">
        <v>56111.318300978004</v>
      </c>
      <c r="N1" s="34">
        <v>0.30120178504103112</v>
      </c>
      <c r="O1" s="31" t="s">
        <v>44</v>
      </c>
    </row>
    <row r="2" spans="1:15" x14ac:dyDescent="0.2">
      <c r="A2" t="s">
        <v>24</v>
      </c>
      <c r="B2" t="s">
        <v>44</v>
      </c>
      <c r="C2" s="29"/>
      <c r="D2" s="3"/>
    </row>
    <row r="3" spans="1:15" ht="13.5" thickBot="1" x14ac:dyDescent="0.25"/>
    <row r="4" spans="1:15" ht="14.25" thickTop="1" thickBot="1" x14ac:dyDescent="0.25">
      <c r="A4" s="5" t="s">
        <v>1</v>
      </c>
      <c r="C4" s="27">
        <v>53579.415999999997</v>
      </c>
      <c r="D4" s="28">
        <v>0.301201</v>
      </c>
    </row>
    <row r="5" spans="1:15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5" x14ac:dyDescent="0.2">
      <c r="A6" s="5" t="s">
        <v>2</v>
      </c>
    </row>
    <row r="7" spans="1:15" x14ac:dyDescent="0.2">
      <c r="A7" t="s">
        <v>3</v>
      </c>
      <c r="C7" s="8">
        <v>53579.415999999997</v>
      </c>
      <c r="D7" s="31" t="s">
        <v>46</v>
      </c>
    </row>
    <row r="8" spans="1:15" x14ac:dyDescent="0.2">
      <c r="A8" t="s">
        <v>4</v>
      </c>
      <c r="C8" s="8">
        <v>0.301201</v>
      </c>
      <c r="D8" s="31" t="s">
        <v>46</v>
      </c>
    </row>
    <row r="9" spans="1:15" x14ac:dyDescent="0.2">
      <c r="A9" s="24" t="s">
        <v>33</v>
      </c>
      <c r="B9" s="25">
        <v>44</v>
      </c>
      <c r="C9" s="22" t="str">
        <f>"F"&amp;B9</f>
        <v>F44</v>
      </c>
      <c r="D9" s="23" t="str">
        <f>"G"&amp;B9</f>
        <v>G44</v>
      </c>
    </row>
    <row r="10" spans="1:15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5" x14ac:dyDescent="0.2">
      <c r="A11" s="10" t="s">
        <v>16</v>
      </c>
      <c r="B11" s="10"/>
      <c r="C11" s="21">
        <f ca="1">INTERCEPT(INDIRECT($D$9):G991,INDIRECT($C$9):F991)</f>
        <v>1.2070248264172644E-2</v>
      </c>
      <c r="D11" s="3"/>
      <c r="E11" s="10"/>
    </row>
    <row r="12" spans="1:15" x14ac:dyDescent="0.2">
      <c r="A12" s="10" t="s">
        <v>17</v>
      </c>
      <c r="B12" s="10"/>
      <c r="C12" s="21">
        <f ca="1">SLOPE(INDIRECT($D$9):G991,INDIRECT($C$9):F991)</f>
        <v>-2.457303741734886E-7</v>
      </c>
      <c r="D12" s="3"/>
      <c r="E12" s="10"/>
    </row>
    <row r="13" spans="1:15" x14ac:dyDescent="0.2">
      <c r="A13" s="10" t="s">
        <v>19</v>
      </c>
      <c r="B13" s="10"/>
      <c r="C13" s="3" t="s">
        <v>14</v>
      </c>
    </row>
    <row r="14" spans="1:15" x14ac:dyDescent="0.2">
      <c r="A14" s="10"/>
      <c r="B14" s="10"/>
      <c r="C14" s="10"/>
    </row>
    <row r="15" spans="1:15" x14ac:dyDescent="0.2">
      <c r="A15" s="12" t="s">
        <v>18</v>
      </c>
      <c r="B15" s="10"/>
      <c r="C15" s="13">
        <f ca="1">(C7+C11)+(C8+C12)*INT(MAX(F21:F3532))</f>
        <v>59799.223645916041</v>
      </c>
      <c r="E15" s="14" t="s">
        <v>35</v>
      </c>
      <c r="F15" s="35">
        <v>1</v>
      </c>
    </row>
    <row r="16" spans="1:15" x14ac:dyDescent="0.2">
      <c r="A16" s="16" t="s">
        <v>5</v>
      </c>
      <c r="B16" s="10"/>
      <c r="C16" s="17">
        <f ca="1">+C8+C12</f>
        <v>0.30120075426962584</v>
      </c>
      <c r="E16" s="14" t="s">
        <v>31</v>
      </c>
      <c r="F16" s="36">
        <f ca="1">NOW()+15018.5+$C$5/24</f>
        <v>60178.865165393516</v>
      </c>
    </row>
    <row r="17" spans="1:21" ht="13.5" thickBot="1" x14ac:dyDescent="0.25">
      <c r="A17" s="14" t="s">
        <v>28</v>
      </c>
      <c r="B17" s="10"/>
      <c r="C17" s="10">
        <f>COUNT(C21:C2190)</f>
        <v>39</v>
      </c>
      <c r="E17" s="14" t="s">
        <v>36</v>
      </c>
      <c r="F17" s="15">
        <f ca="1">ROUND(2*(F16-$C$7)/$C$8,0)/2+F15</f>
        <v>21911.5</v>
      </c>
    </row>
    <row r="18" spans="1:21" ht="14.25" thickTop="1" thickBot="1" x14ac:dyDescent="0.25">
      <c r="A18" s="16" t="s">
        <v>6</v>
      </c>
      <c r="B18" s="10"/>
      <c r="C18" s="19">
        <f ca="1">+C15</f>
        <v>59799.223645916041</v>
      </c>
      <c r="D18" s="20">
        <f ca="1">+C16</f>
        <v>0.30120075426962584</v>
      </c>
      <c r="E18" s="14" t="s">
        <v>37</v>
      </c>
      <c r="F18" s="23">
        <f ca="1">ROUND(2*(F16-$C$15)/$C$16,0)/2+F15</f>
        <v>1261.5</v>
      </c>
    </row>
    <row r="19" spans="1:21" ht="13.5" thickTop="1" x14ac:dyDescent="0.2">
      <c r="E19" s="14" t="s">
        <v>32</v>
      </c>
      <c r="F19" s="18">
        <f ca="1">+$C$15+$C$16*F18-15018.5-$C$5/24</f>
        <v>45161.084230760513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6" t="s">
        <v>34</v>
      </c>
    </row>
    <row r="21" spans="1:21" x14ac:dyDescent="0.2">
      <c r="A21" s="54" t="s">
        <v>52</v>
      </c>
      <c r="B21" s="42"/>
      <c r="C21" s="54">
        <v>53569.474600000001</v>
      </c>
      <c r="D21" s="54">
        <v>1.4E-3</v>
      </c>
      <c r="E21">
        <f t="shared" ref="E21:E51" si="0">+(C21-C$7)/C$8</f>
        <v>-33.00586651437434</v>
      </c>
      <c r="F21">
        <f t="shared" ref="F21:F59" si="1">ROUND(2*E21,0)/2</f>
        <v>-33</v>
      </c>
      <c r="G21">
        <f t="shared" ref="G21:G51" si="2">+C21-(C$7+F21*C$8)</f>
        <v>-1.7669999942881986E-3</v>
      </c>
      <c r="J21">
        <f>+G21</f>
        <v>-1.7669999942881986E-3</v>
      </c>
      <c r="O21">
        <f t="shared" ref="O21:O51" ca="1" si="3">+C$11+C$12*$F21</f>
        <v>1.2078357366520369E-2</v>
      </c>
      <c r="Q21" s="2">
        <f t="shared" ref="Q21:Q51" si="4">+C21-15018.5</f>
        <v>38550.974600000001</v>
      </c>
    </row>
    <row r="22" spans="1:21" x14ac:dyDescent="0.2">
      <c r="A22" s="54" t="s">
        <v>52</v>
      </c>
      <c r="B22" s="42"/>
      <c r="C22" s="54">
        <v>53579.414900000003</v>
      </c>
      <c r="D22" s="54">
        <v>1.9E-3</v>
      </c>
      <c r="E22">
        <f t="shared" si="0"/>
        <v>-3.6520462881581917E-3</v>
      </c>
      <c r="F22">
        <f t="shared" si="1"/>
        <v>0</v>
      </c>
      <c r="G22">
        <f t="shared" si="2"/>
        <v>-1.0999999940395355E-3</v>
      </c>
      <c r="J22">
        <f>+G22</f>
        <v>-1.0999999940395355E-3</v>
      </c>
      <c r="O22">
        <f t="shared" ca="1" si="3"/>
        <v>1.2070248264172644E-2</v>
      </c>
      <c r="Q22" s="2">
        <f t="shared" si="4"/>
        <v>38560.914900000003</v>
      </c>
    </row>
    <row r="23" spans="1:21" x14ac:dyDescent="0.2">
      <c r="A23" s="53" t="s">
        <v>47</v>
      </c>
      <c r="B23" s="53"/>
      <c r="C23" s="54">
        <v>53579.415999999997</v>
      </c>
      <c r="D23" s="54" t="s">
        <v>14</v>
      </c>
      <c r="E23">
        <f t="shared" si="0"/>
        <v>0</v>
      </c>
      <c r="F23">
        <f t="shared" si="1"/>
        <v>0</v>
      </c>
      <c r="G23">
        <f t="shared" si="2"/>
        <v>0</v>
      </c>
      <c r="I23">
        <f>+G23</f>
        <v>0</v>
      </c>
      <c r="O23">
        <f t="shared" ca="1" si="3"/>
        <v>1.2070248264172644E-2</v>
      </c>
      <c r="Q23" s="2">
        <f t="shared" si="4"/>
        <v>38560.915999999997</v>
      </c>
    </row>
    <row r="24" spans="1:21" x14ac:dyDescent="0.2">
      <c r="A24" s="54" t="s">
        <v>52</v>
      </c>
      <c r="B24" s="42"/>
      <c r="C24" s="54">
        <v>53579.568399999996</v>
      </c>
      <c r="D24" s="54">
        <v>5.9999999999999995E-4</v>
      </c>
      <c r="E24">
        <f t="shared" si="0"/>
        <v>0.50597441575238378</v>
      </c>
      <c r="F24">
        <f t="shared" si="1"/>
        <v>0.5</v>
      </c>
      <c r="G24">
        <f t="shared" si="2"/>
        <v>1.7995000016526319E-3</v>
      </c>
      <c r="J24">
        <f t="shared" ref="J24:J33" si="5">+G24</f>
        <v>1.7995000016526319E-3</v>
      </c>
      <c r="O24">
        <f t="shared" ca="1" si="3"/>
        <v>1.2070125398985557E-2</v>
      </c>
      <c r="Q24" s="2">
        <f t="shared" si="4"/>
        <v>38561.068399999996</v>
      </c>
    </row>
    <row r="25" spans="1:21" x14ac:dyDescent="0.2">
      <c r="A25" s="54" t="s">
        <v>52</v>
      </c>
      <c r="B25" s="42"/>
      <c r="C25" s="54">
        <v>53584.386400000003</v>
      </c>
      <c r="D25" s="54">
        <v>5.0000000000000001E-4</v>
      </c>
      <c r="E25">
        <f t="shared" si="0"/>
        <v>16.501937244582891</v>
      </c>
      <c r="F25">
        <f t="shared" si="1"/>
        <v>16.5</v>
      </c>
      <c r="G25">
        <f t="shared" si="2"/>
        <v>5.8350000472273678E-4</v>
      </c>
      <c r="J25">
        <f t="shared" si="5"/>
        <v>5.8350000472273678E-4</v>
      </c>
      <c r="O25">
        <f t="shared" ca="1" si="3"/>
        <v>1.2066193712998781E-2</v>
      </c>
      <c r="Q25" s="2">
        <f t="shared" si="4"/>
        <v>38565.886400000003</v>
      </c>
    </row>
    <row r="26" spans="1:21" x14ac:dyDescent="0.2">
      <c r="A26" s="54" t="s">
        <v>52</v>
      </c>
      <c r="B26" s="42"/>
      <c r="C26" s="54">
        <v>53592.52</v>
      </c>
      <c r="D26" s="54">
        <v>5.0000000000000001E-3</v>
      </c>
      <c r="E26">
        <f t="shared" si="0"/>
        <v>43.505831653943247</v>
      </c>
      <c r="F26">
        <f t="shared" si="1"/>
        <v>43.5</v>
      </c>
      <c r="G26">
        <f t="shared" si="2"/>
        <v>1.7565000016475096E-3</v>
      </c>
      <c r="J26">
        <f t="shared" si="5"/>
        <v>1.7565000016475096E-3</v>
      </c>
      <c r="O26">
        <f t="shared" ca="1" si="3"/>
        <v>1.2059558992896097E-2</v>
      </c>
      <c r="Q26" s="2">
        <f t="shared" si="4"/>
        <v>38574.019999999997</v>
      </c>
    </row>
    <row r="27" spans="1:21" x14ac:dyDescent="0.2">
      <c r="A27" s="54" t="s">
        <v>52</v>
      </c>
      <c r="B27" s="42"/>
      <c r="C27" s="54">
        <v>53611.495000000003</v>
      </c>
      <c r="D27" s="54">
        <v>8.0000000000000004E-4</v>
      </c>
      <c r="E27">
        <f t="shared" si="0"/>
        <v>106.5036304660515</v>
      </c>
      <c r="F27">
        <f t="shared" si="1"/>
        <v>106.5</v>
      </c>
      <c r="G27">
        <f t="shared" si="2"/>
        <v>1.0935000027529895E-3</v>
      </c>
      <c r="J27">
        <f t="shared" si="5"/>
        <v>1.0935000027529895E-3</v>
      </c>
      <c r="O27">
        <f t="shared" ca="1" si="3"/>
        <v>1.2044077979323168E-2</v>
      </c>
      <c r="Q27" s="2">
        <f t="shared" si="4"/>
        <v>38592.995000000003</v>
      </c>
    </row>
    <row r="28" spans="1:21" x14ac:dyDescent="0.2">
      <c r="A28" s="54" t="s">
        <v>52</v>
      </c>
      <c r="B28" s="42"/>
      <c r="C28" s="54">
        <v>53612.397799999999</v>
      </c>
      <c r="D28" s="54">
        <v>3.0999999999999999E-3</v>
      </c>
      <c r="E28">
        <f t="shared" si="0"/>
        <v>109.5009644722341</v>
      </c>
      <c r="F28">
        <f t="shared" si="1"/>
        <v>109.5</v>
      </c>
      <c r="G28">
        <f t="shared" si="2"/>
        <v>2.9050000011920929E-4</v>
      </c>
      <c r="J28">
        <f t="shared" si="5"/>
        <v>2.9050000011920929E-4</v>
      </c>
      <c r="O28">
        <f t="shared" ca="1" si="3"/>
        <v>1.2043340788200647E-2</v>
      </c>
      <c r="Q28" s="2">
        <f t="shared" si="4"/>
        <v>38593.897799999999</v>
      </c>
    </row>
    <row r="29" spans="1:21" x14ac:dyDescent="0.2">
      <c r="A29" s="54" t="s">
        <v>52</v>
      </c>
      <c r="B29" s="42"/>
      <c r="C29" s="54">
        <v>53612.5481</v>
      </c>
      <c r="D29" s="54">
        <v>1.1000000000000001E-3</v>
      </c>
      <c r="E29">
        <f t="shared" si="0"/>
        <v>109.99996679958744</v>
      </c>
      <c r="F29">
        <f t="shared" si="1"/>
        <v>110</v>
      </c>
      <c r="G29">
        <f t="shared" si="2"/>
        <v>-9.9999961093999445E-6</v>
      </c>
      <c r="J29">
        <f t="shared" si="5"/>
        <v>-9.9999961093999445E-6</v>
      </c>
      <c r="O29">
        <f t="shared" ca="1" si="3"/>
        <v>1.204321792301356E-2</v>
      </c>
      <c r="Q29" s="2">
        <f t="shared" si="4"/>
        <v>38594.0481</v>
      </c>
    </row>
    <row r="30" spans="1:21" x14ac:dyDescent="0.2">
      <c r="A30" s="54" t="s">
        <v>52</v>
      </c>
      <c r="B30" s="42"/>
      <c r="C30" s="54">
        <v>53614.354399999997</v>
      </c>
      <c r="D30" s="54">
        <v>2.3E-3</v>
      </c>
      <c r="E30">
        <f t="shared" si="0"/>
        <v>115.9969588414351</v>
      </c>
      <c r="F30">
        <f t="shared" si="1"/>
        <v>116</v>
      </c>
      <c r="G30">
        <f t="shared" si="2"/>
        <v>-9.1600000450853258E-4</v>
      </c>
      <c r="J30">
        <f t="shared" si="5"/>
        <v>-9.1600000450853258E-4</v>
      </c>
      <c r="O30">
        <f t="shared" ca="1" si="3"/>
        <v>1.2041743540768519E-2</v>
      </c>
      <c r="Q30" s="2">
        <f t="shared" si="4"/>
        <v>38595.854399999997</v>
      </c>
    </row>
    <row r="31" spans="1:21" x14ac:dyDescent="0.2">
      <c r="A31" s="54" t="s">
        <v>52</v>
      </c>
      <c r="B31" s="42"/>
      <c r="C31" s="54">
        <v>53614.507400000002</v>
      </c>
      <c r="D31" s="54">
        <v>4.5999999999999999E-3</v>
      </c>
      <c r="E31">
        <f t="shared" si="0"/>
        <v>116.50492528246851</v>
      </c>
      <c r="F31">
        <f t="shared" si="1"/>
        <v>116.5</v>
      </c>
      <c r="G31">
        <f t="shared" si="2"/>
        <v>1.4835000038146973E-3</v>
      </c>
      <c r="J31">
        <f t="shared" si="5"/>
        <v>1.4835000038146973E-3</v>
      </c>
      <c r="O31">
        <f t="shared" ca="1" si="3"/>
        <v>1.2041620675581432E-2</v>
      </c>
      <c r="Q31" s="2">
        <f t="shared" si="4"/>
        <v>38596.007400000002</v>
      </c>
    </row>
    <row r="32" spans="1:21" x14ac:dyDescent="0.2">
      <c r="A32" s="54" t="s">
        <v>49</v>
      </c>
      <c r="B32" s="53"/>
      <c r="C32" s="54">
        <v>53934.381200000003</v>
      </c>
      <c r="D32" s="54">
        <v>2.9999999999999997E-4</v>
      </c>
      <c r="E32">
        <f t="shared" si="0"/>
        <v>1178.4994073725054</v>
      </c>
      <c r="F32">
        <f t="shared" si="1"/>
        <v>1178.5</v>
      </c>
      <c r="G32">
        <f t="shared" si="2"/>
        <v>-1.7849999130703509E-4</v>
      </c>
      <c r="J32">
        <f t="shared" si="5"/>
        <v>-1.7849999130703509E-4</v>
      </c>
      <c r="O32">
        <f t="shared" ca="1" si="3"/>
        <v>1.1780655018209189E-2</v>
      </c>
      <c r="Q32" s="2">
        <f t="shared" si="4"/>
        <v>38915.881200000003</v>
      </c>
    </row>
    <row r="33" spans="1:17" x14ac:dyDescent="0.2">
      <c r="A33" s="54" t="s">
        <v>49</v>
      </c>
      <c r="B33" s="53"/>
      <c r="C33" s="54">
        <v>53934.531600000002</v>
      </c>
      <c r="D33" s="54">
        <v>1.2999999999999999E-3</v>
      </c>
      <c r="E33">
        <f t="shared" si="0"/>
        <v>1178.9987417040602</v>
      </c>
      <c r="F33">
        <f t="shared" si="1"/>
        <v>1179</v>
      </c>
      <c r="G33">
        <f t="shared" si="2"/>
        <v>-3.7899999733781442E-4</v>
      </c>
      <c r="J33">
        <f t="shared" si="5"/>
        <v>-3.7899999733781442E-4</v>
      </c>
      <c r="O33">
        <f t="shared" ca="1" si="3"/>
        <v>1.1780532153022102E-2</v>
      </c>
      <c r="Q33" s="2">
        <f t="shared" si="4"/>
        <v>38916.031600000002</v>
      </c>
    </row>
    <row r="34" spans="1:17" x14ac:dyDescent="0.2">
      <c r="A34" s="55" t="s">
        <v>53</v>
      </c>
      <c r="B34" s="53"/>
      <c r="C34" s="54">
        <v>54619.916499999999</v>
      </c>
      <c r="D34" s="54">
        <v>4.0000000000000002E-4</v>
      </c>
      <c r="E34">
        <f t="shared" si="0"/>
        <v>3454.5054631292787</v>
      </c>
      <c r="F34">
        <f t="shared" si="1"/>
        <v>3454.5</v>
      </c>
      <c r="G34">
        <f t="shared" si="2"/>
        <v>1.6455000004498288E-3</v>
      </c>
      <c r="K34">
        <f>+G34</f>
        <v>1.6455000004498288E-3</v>
      </c>
      <c r="O34">
        <f t="shared" ca="1" si="3"/>
        <v>1.1221372686590328E-2</v>
      </c>
      <c r="Q34" s="2">
        <f t="shared" si="4"/>
        <v>39601.416499999999</v>
      </c>
    </row>
    <row r="35" spans="1:17" x14ac:dyDescent="0.2">
      <c r="A35" s="56" t="s">
        <v>54</v>
      </c>
      <c r="B35" s="57" t="s">
        <v>50</v>
      </c>
      <c r="C35" s="56">
        <v>54658.471799999999</v>
      </c>
      <c r="D35" s="56" t="s">
        <v>55</v>
      </c>
      <c r="E35">
        <f t="shared" si="0"/>
        <v>3582.5106822354574</v>
      </c>
      <c r="F35">
        <f t="shared" si="1"/>
        <v>3582.5</v>
      </c>
      <c r="G35">
        <f t="shared" si="2"/>
        <v>3.2175000014831312E-3</v>
      </c>
      <c r="J35">
        <f>+G35</f>
        <v>3.2175000014831312E-3</v>
      </c>
      <c r="O35">
        <f t="shared" ca="1" si="3"/>
        <v>1.1189919198696122E-2</v>
      </c>
      <c r="Q35" s="2">
        <f t="shared" si="4"/>
        <v>39639.971799999999</v>
      </c>
    </row>
    <row r="36" spans="1:17" x14ac:dyDescent="0.2">
      <c r="A36" s="55" t="s">
        <v>56</v>
      </c>
      <c r="B36" s="53"/>
      <c r="C36" s="54">
        <v>55166.600100000003</v>
      </c>
      <c r="D36" s="54">
        <v>2.0000000000000001E-4</v>
      </c>
      <c r="E36">
        <f t="shared" si="0"/>
        <v>5269.5180294886331</v>
      </c>
      <c r="F36">
        <f t="shared" si="1"/>
        <v>5269.5</v>
      </c>
      <c r="G36">
        <f t="shared" si="2"/>
        <v>5.4305000085150823E-3</v>
      </c>
      <c r="K36">
        <f>+G36</f>
        <v>5.4305000085150823E-3</v>
      </c>
      <c r="O36">
        <f t="shared" ca="1" si="3"/>
        <v>1.0775372057465446E-2</v>
      </c>
      <c r="Q36" s="2">
        <f t="shared" si="4"/>
        <v>40148.100100000003</v>
      </c>
    </row>
    <row r="37" spans="1:17" x14ac:dyDescent="0.2">
      <c r="A37" s="56" t="s">
        <v>57</v>
      </c>
      <c r="B37" s="57" t="s">
        <v>58</v>
      </c>
      <c r="C37" s="56">
        <v>55358.766499999998</v>
      </c>
      <c r="D37" s="56">
        <v>2.0000000000000001E-4</v>
      </c>
      <c r="E37">
        <f t="shared" si="0"/>
        <v>5907.5185673354354</v>
      </c>
      <c r="F37">
        <f t="shared" si="1"/>
        <v>5907.5</v>
      </c>
      <c r="G37">
        <f t="shared" si="2"/>
        <v>5.5924999978742562E-3</v>
      </c>
      <c r="K37">
        <f>+G37</f>
        <v>5.5924999978742562E-3</v>
      </c>
      <c r="O37">
        <f t="shared" ca="1" si="3"/>
        <v>1.061859607874276E-2</v>
      </c>
      <c r="Q37" s="2">
        <f t="shared" si="4"/>
        <v>40340.266499999998</v>
      </c>
    </row>
    <row r="38" spans="1:17" x14ac:dyDescent="0.2">
      <c r="A38" s="58" t="s">
        <v>59</v>
      </c>
      <c r="B38" s="42" t="s">
        <v>50</v>
      </c>
      <c r="C38" s="41">
        <v>55383.3148</v>
      </c>
      <c r="D38" s="41">
        <v>1E-4</v>
      </c>
      <c r="E38">
        <f t="shared" si="0"/>
        <v>5989.0199567730606</v>
      </c>
      <c r="F38">
        <f t="shared" si="1"/>
        <v>5989</v>
      </c>
      <c r="G38">
        <f t="shared" si="2"/>
        <v>6.0110000049462542E-3</v>
      </c>
      <c r="K38">
        <f>+G38</f>
        <v>6.0110000049462542E-3</v>
      </c>
      <c r="O38">
        <f t="shared" ca="1" si="3"/>
        <v>1.059856905324762E-2</v>
      </c>
      <c r="Q38" s="2">
        <f t="shared" si="4"/>
        <v>40364.8148</v>
      </c>
    </row>
    <row r="39" spans="1:17" x14ac:dyDescent="0.2">
      <c r="A39" s="58" t="s">
        <v>59</v>
      </c>
      <c r="B39" s="42" t="s">
        <v>58</v>
      </c>
      <c r="C39" s="41">
        <v>55437.379099999998</v>
      </c>
      <c r="D39" s="41">
        <v>1E-4</v>
      </c>
      <c r="E39">
        <f t="shared" si="0"/>
        <v>6168.5157087791904</v>
      </c>
      <c r="F39">
        <f t="shared" si="1"/>
        <v>6168.5</v>
      </c>
      <c r="G39">
        <f t="shared" si="2"/>
        <v>4.731499997433275E-3</v>
      </c>
      <c r="K39">
        <f>+G39</f>
        <v>4.731499997433275E-3</v>
      </c>
      <c r="O39">
        <f t="shared" ca="1" si="3"/>
        <v>1.0554460451083479E-2</v>
      </c>
      <c r="Q39" s="2">
        <f t="shared" si="4"/>
        <v>40418.879099999998</v>
      </c>
    </row>
    <row r="40" spans="1:17" x14ac:dyDescent="0.2">
      <c r="A40" s="58" t="s">
        <v>59</v>
      </c>
      <c r="B40" s="42" t="s">
        <v>50</v>
      </c>
      <c r="C40" s="59">
        <v>55437.530200000001</v>
      </c>
      <c r="D40" s="41">
        <v>1E-4</v>
      </c>
      <c r="E40">
        <f t="shared" si="0"/>
        <v>6169.0173671402272</v>
      </c>
      <c r="F40">
        <f t="shared" si="1"/>
        <v>6169</v>
      </c>
      <c r="G40">
        <f t="shared" si="2"/>
        <v>5.2310000028228387E-3</v>
      </c>
      <c r="K40">
        <f>+G40</f>
        <v>5.2310000028228387E-3</v>
      </c>
      <c r="O40">
        <f t="shared" ca="1" si="3"/>
        <v>1.0554337585896393E-2</v>
      </c>
      <c r="Q40" s="2">
        <f t="shared" si="4"/>
        <v>40419.030200000001</v>
      </c>
    </row>
    <row r="41" spans="1:17" x14ac:dyDescent="0.2">
      <c r="A41" s="51" t="s">
        <v>49</v>
      </c>
      <c r="B41" s="52" t="s">
        <v>50</v>
      </c>
      <c r="C41" s="51">
        <v>56111.316700000003</v>
      </c>
      <c r="D41" s="51">
        <v>5.9999999999999995E-4</v>
      </c>
      <c r="E41">
        <f t="shared" si="0"/>
        <v>8406.0169122944662</v>
      </c>
      <c r="F41">
        <f t="shared" si="1"/>
        <v>8406</v>
      </c>
      <c r="G41">
        <f t="shared" si="2"/>
        <v>5.0940000073751435E-3</v>
      </c>
      <c r="J41">
        <f>+G41</f>
        <v>5.0940000073751435E-3</v>
      </c>
      <c r="O41">
        <f t="shared" ca="1" si="3"/>
        <v>1.00046387388703E-2</v>
      </c>
      <c r="Q41" s="2">
        <f t="shared" si="4"/>
        <v>41092.816700000003</v>
      </c>
    </row>
    <row r="42" spans="1:17" x14ac:dyDescent="0.2">
      <c r="A42" t="s">
        <v>47</v>
      </c>
      <c r="C42" s="8">
        <v>56111.318300978004</v>
      </c>
      <c r="D42" s="8" t="s">
        <v>14</v>
      </c>
      <c r="E42">
        <f t="shared" si="0"/>
        <v>8406.022227608828</v>
      </c>
      <c r="F42">
        <f t="shared" si="1"/>
        <v>8406</v>
      </c>
      <c r="G42">
        <f t="shared" si="2"/>
        <v>6.6949780084541999E-3</v>
      </c>
      <c r="K42">
        <f>+G42</f>
        <v>6.6949780084541999E-3</v>
      </c>
      <c r="O42">
        <f t="shared" ca="1" si="3"/>
        <v>1.00046387388703E-2</v>
      </c>
      <c r="Q42" s="2">
        <f t="shared" si="4"/>
        <v>41092.818300978004</v>
      </c>
    </row>
    <row r="43" spans="1:17" x14ac:dyDescent="0.2">
      <c r="A43" s="43" t="s">
        <v>48</v>
      </c>
      <c r="B43" s="44" t="s">
        <v>50</v>
      </c>
      <c r="C43" s="43">
        <v>56870.497499999998</v>
      </c>
      <c r="D43" s="43">
        <v>1.8E-3</v>
      </c>
      <c r="E43">
        <f t="shared" si="0"/>
        <v>10926.529128389349</v>
      </c>
      <c r="F43">
        <f t="shared" si="1"/>
        <v>10926.5</v>
      </c>
      <c r="G43">
        <f t="shared" si="2"/>
        <v>8.7734999979147688E-3</v>
      </c>
      <c r="J43">
        <f>+G43</f>
        <v>8.7734999979147688E-3</v>
      </c>
      <c r="O43">
        <f t="shared" ca="1" si="3"/>
        <v>9.3852753307660207E-3</v>
      </c>
      <c r="Q43" s="2">
        <f t="shared" si="4"/>
        <v>41851.997499999998</v>
      </c>
    </row>
    <row r="44" spans="1:17" x14ac:dyDescent="0.2">
      <c r="A44" s="45" t="s">
        <v>51</v>
      </c>
      <c r="B44" s="46"/>
      <c r="C44" s="47">
        <v>57864.9113</v>
      </c>
      <c r="D44" s="47">
        <v>2.0000000000000001E-4</v>
      </c>
      <c r="E44">
        <f t="shared" si="0"/>
        <v>14228.024807354564</v>
      </c>
      <c r="F44">
        <f t="shared" si="1"/>
        <v>14228</v>
      </c>
      <c r="G44">
        <f t="shared" si="2"/>
        <v>7.4720000047818758E-3</v>
      </c>
      <c r="K44">
        <f t="shared" ref="K44:K51" si="6">+G44</f>
        <v>7.4720000047818758E-3</v>
      </c>
      <c r="O44">
        <f t="shared" ca="1" si="3"/>
        <v>8.5739965004322481E-3</v>
      </c>
      <c r="Q44" s="2">
        <f t="shared" si="4"/>
        <v>42846.4113</v>
      </c>
    </row>
    <row r="45" spans="1:17" x14ac:dyDescent="0.2">
      <c r="A45" s="48" t="s">
        <v>0</v>
      </c>
      <c r="B45" s="49" t="s">
        <v>50</v>
      </c>
      <c r="C45" s="50">
        <v>57988.404399999999</v>
      </c>
      <c r="D45" s="50">
        <v>5.9999999999999995E-4</v>
      </c>
      <c r="E45">
        <f t="shared" si="0"/>
        <v>14638.027098183611</v>
      </c>
      <c r="F45">
        <f t="shared" si="1"/>
        <v>14638</v>
      </c>
      <c r="G45">
        <f t="shared" si="2"/>
        <v>8.161999998264946E-3</v>
      </c>
      <c r="K45">
        <f t="shared" si="6"/>
        <v>8.161999998264946E-3</v>
      </c>
      <c r="O45">
        <f t="shared" ca="1" si="3"/>
        <v>8.4732470470211176E-3</v>
      </c>
      <c r="Q45" s="2">
        <f t="shared" si="4"/>
        <v>42969.904399999999</v>
      </c>
    </row>
    <row r="46" spans="1:17" x14ac:dyDescent="0.2">
      <c r="A46" s="48" t="s">
        <v>0</v>
      </c>
      <c r="B46" s="49" t="s">
        <v>50</v>
      </c>
      <c r="C46" s="50">
        <v>57988.557399999998</v>
      </c>
      <c r="D46" s="50">
        <v>2.8E-3</v>
      </c>
      <c r="E46">
        <f t="shared" si="0"/>
        <v>14638.535064624621</v>
      </c>
      <c r="F46">
        <f t="shared" si="1"/>
        <v>14638.5</v>
      </c>
      <c r="G46">
        <f t="shared" si="2"/>
        <v>1.0561499999312218E-2</v>
      </c>
      <c r="K46">
        <f t="shared" si="6"/>
        <v>1.0561499999312218E-2</v>
      </c>
      <c r="O46">
        <f t="shared" ca="1" si="3"/>
        <v>8.4731241818340325E-3</v>
      </c>
      <c r="Q46" s="2">
        <f t="shared" si="4"/>
        <v>42970.057399999998</v>
      </c>
    </row>
    <row r="47" spans="1:17" x14ac:dyDescent="0.2">
      <c r="A47" s="16" t="s">
        <v>61</v>
      </c>
      <c r="C47" s="8">
        <v>58973.933100000002</v>
      </c>
      <c r="D47" s="8">
        <v>1E-4</v>
      </c>
      <c r="E47">
        <f t="shared" si="0"/>
        <v>17910.023871102701</v>
      </c>
      <c r="F47">
        <f t="shared" si="1"/>
        <v>17910</v>
      </c>
      <c r="G47">
        <f t="shared" si="2"/>
        <v>7.1900000039022416E-3</v>
      </c>
      <c r="K47">
        <f t="shared" si="6"/>
        <v>7.1900000039022416E-3</v>
      </c>
      <c r="O47">
        <f t="shared" ca="1" si="3"/>
        <v>7.6692172627254637E-3</v>
      </c>
      <c r="Q47" s="2">
        <f t="shared" si="4"/>
        <v>43955.433100000002</v>
      </c>
    </row>
    <row r="48" spans="1:17" x14ac:dyDescent="0.2">
      <c r="A48" s="60" t="s">
        <v>62</v>
      </c>
      <c r="B48" s="61" t="s">
        <v>50</v>
      </c>
      <c r="C48" s="62">
        <v>59069.413500000002</v>
      </c>
      <c r="D48" s="60">
        <v>8.0000000000000004E-4</v>
      </c>
      <c r="E48">
        <f t="shared" si="0"/>
        <v>18227.022818649359</v>
      </c>
      <c r="F48">
        <f t="shared" si="1"/>
        <v>18227</v>
      </c>
      <c r="G48">
        <f t="shared" si="2"/>
        <v>6.8730000057257712E-3</v>
      </c>
      <c r="K48">
        <f t="shared" si="6"/>
        <v>6.8730000057257712E-3</v>
      </c>
      <c r="O48">
        <f t="shared" ca="1" si="3"/>
        <v>7.5913207341124674E-3</v>
      </c>
      <c r="Q48" s="2">
        <f t="shared" si="4"/>
        <v>44050.913500000002</v>
      </c>
    </row>
    <row r="49" spans="1:17" x14ac:dyDescent="0.2">
      <c r="A49" s="60" t="s">
        <v>62</v>
      </c>
      <c r="B49" s="61" t="s">
        <v>50</v>
      </c>
      <c r="C49" s="62">
        <v>59069.565000000002</v>
      </c>
      <c r="D49" s="60">
        <v>2.7000000000000001E-3</v>
      </c>
      <c r="E49">
        <f t="shared" si="0"/>
        <v>18227.525805027224</v>
      </c>
      <c r="F49">
        <f t="shared" si="1"/>
        <v>18227.5</v>
      </c>
      <c r="G49">
        <f t="shared" si="2"/>
        <v>7.772500001010485E-3</v>
      </c>
      <c r="K49">
        <f t="shared" si="6"/>
        <v>7.772500001010485E-3</v>
      </c>
      <c r="O49">
        <f t="shared" ca="1" si="3"/>
        <v>7.5911978689253805E-3</v>
      </c>
      <c r="Q49" s="2">
        <f t="shared" si="4"/>
        <v>44051.065000000002</v>
      </c>
    </row>
    <row r="50" spans="1:17" x14ac:dyDescent="0.2">
      <c r="A50" s="5" t="s">
        <v>60</v>
      </c>
      <c r="C50" s="8">
        <v>59393.808199999999</v>
      </c>
      <c r="D50" s="8">
        <v>2.0000000000000001E-4</v>
      </c>
      <c r="E50">
        <f t="shared" si="0"/>
        <v>19304.026879060835</v>
      </c>
      <c r="F50">
        <f t="shared" si="1"/>
        <v>19304</v>
      </c>
      <c r="G50">
        <f t="shared" si="2"/>
        <v>8.0960000050254166E-3</v>
      </c>
      <c r="K50">
        <f t="shared" si="6"/>
        <v>8.0960000050254166E-3</v>
      </c>
      <c r="O50">
        <f t="shared" ca="1" si="3"/>
        <v>7.3266691211276202E-3</v>
      </c>
      <c r="Q50" s="2">
        <f t="shared" si="4"/>
        <v>44375.308199999999</v>
      </c>
    </row>
    <row r="51" spans="1:17" x14ac:dyDescent="0.2">
      <c r="A51" s="60" t="s">
        <v>62</v>
      </c>
      <c r="B51" s="61" t="s">
        <v>50</v>
      </c>
      <c r="C51" s="62">
        <v>59398.474499999997</v>
      </c>
      <c r="D51" s="60">
        <v>5.9999999999999995E-4</v>
      </c>
      <c r="E51">
        <f t="shared" si="0"/>
        <v>19319.519191503347</v>
      </c>
      <c r="F51">
        <f t="shared" si="1"/>
        <v>19319.5</v>
      </c>
      <c r="G51">
        <f t="shared" si="2"/>
        <v>5.7804999960353598E-3</v>
      </c>
      <c r="K51">
        <f t="shared" si="6"/>
        <v>5.7804999960353598E-3</v>
      </c>
      <c r="O51">
        <f t="shared" ca="1" si="3"/>
        <v>7.3228603003279314E-3</v>
      </c>
      <c r="Q51" s="2">
        <f t="shared" si="4"/>
        <v>44379.974499999997</v>
      </c>
    </row>
    <row r="52" spans="1:17" x14ac:dyDescent="0.2">
      <c r="A52" s="63" t="s">
        <v>63</v>
      </c>
      <c r="B52" s="64" t="s">
        <v>50</v>
      </c>
      <c r="C52" s="65">
        <v>59791.092000000179</v>
      </c>
      <c r="D52" s="8"/>
      <c r="E52">
        <f t="shared" ref="E52:E59" si="7">+(C52-C$7)/C$8</f>
        <v>20623.025819967999</v>
      </c>
      <c r="F52">
        <f t="shared" si="1"/>
        <v>20623</v>
      </c>
      <c r="G52">
        <f t="shared" ref="G52:G59" si="8">+C52-(C$7+F52*C$8)</f>
        <v>7.7770001807948574E-3</v>
      </c>
      <c r="K52">
        <f t="shared" ref="K52:K59" si="9">+G52</f>
        <v>7.7770001807948574E-3</v>
      </c>
      <c r="O52">
        <f t="shared" ref="O52:O59" ca="1" si="10">+C$11+C$12*$F52</f>
        <v>7.0025507575927886E-3</v>
      </c>
      <c r="Q52" s="2">
        <f t="shared" ref="Q52:Q59" si="11">+C52-15018.5</f>
        <v>44772.592000000179</v>
      </c>
    </row>
    <row r="53" spans="1:17" x14ac:dyDescent="0.2">
      <c r="A53" s="63" t="s">
        <v>63</v>
      </c>
      <c r="B53" s="64" t="s">
        <v>50</v>
      </c>
      <c r="C53" s="65">
        <v>59791.092999999877</v>
      </c>
      <c r="D53" s="8"/>
      <c r="E53">
        <f t="shared" si="7"/>
        <v>20623.029140009097</v>
      </c>
      <c r="F53">
        <f t="shared" si="1"/>
        <v>20623</v>
      </c>
      <c r="G53">
        <f t="shared" si="8"/>
        <v>8.7769998790463433E-3</v>
      </c>
      <c r="K53">
        <f t="shared" si="9"/>
        <v>8.7769998790463433E-3</v>
      </c>
      <c r="O53">
        <f t="shared" ca="1" si="10"/>
        <v>7.0025507575927886E-3</v>
      </c>
      <c r="Q53" s="2">
        <f t="shared" si="11"/>
        <v>44772.592999999877</v>
      </c>
    </row>
    <row r="54" spans="1:17" x14ac:dyDescent="0.2">
      <c r="A54" s="63" t="s">
        <v>63</v>
      </c>
      <c r="B54" s="64" t="s">
        <v>58</v>
      </c>
      <c r="C54" s="65">
        <v>59791.240999999922</v>
      </c>
      <c r="D54" s="8"/>
      <c r="E54">
        <f t="shared" si="7"/>
        <v>20623.520506239769</v>
      </c>
      <c r="F54">
        <f t="shared" si="1"/>
        <v>20623.5</v>
      </c>
      <c r="G54">
        <f t="shared" si="8"/>
        <v>6.1764999263687059E-3</v>
      </c>
      <c r="K54">
        <f t="shared" si="9"/>
        <v>6.1764999263687059E-3</v>
      </c>
      <c r="O54">
        <f t="shared" ca="1" si="10"/>
        <v>7.0024278924057026E-3</v>
      </c>
      <c r="Q54" s="2">
        <f t="shared" si="11"/>
        <v>44772.740999999922</v>
      </c>
    </row>
    <row r="55" spans="1:17" x14ac:dyDescent="0.2">
      <c r="A55" s="63" t="s">
        <v>63</v>
      </c>
      <c r="B55" s="64" t="s">
        <v>58</v>
      </c>
      <c r="C55" s="65">
        <v>59791.240999999922</v>
      </c>
      <c r="D55" s="8"/>
      <c r="E55">
        <f t="shared" si="7"/>
        <v>20623.520506239769</v>
      </c>
      <c r="F55">
        <f t="shared" si="1"/>
        <v>20623.5</v>
      </c>
      <c r="G55">
        <f t="shared" si="8"/>
        <v>6.1764999263687059E-3</v>
      </c>
      <c r="K55">
        <f t="shared" si="9"/>
        <v>6.1764999263687059E-3</v>
      </c>
      <c r="O55">
        <f t="shared" ca="1" si="10"/>
        <v>7.0024278924057026E-3</v>
      </c>
      <c r="Q55" s="2">
        <f t="shared" si="11"/>
        <v>44772.740999999922</v>
      </c>
    </row>
    <row r="56" spans="1:17" x14ac:dyDescent="0.2">
      <c r="A56" s="63" t="s">
        <v>63</v>
      </c>
      <c r="B56" s="64" t="s">
        <v>58</v>
      </c>
      <c r="C56" s="65">
        <v>59799.072600000072</v>
      </c>
      <c r="D56" s="8"/>
      <c r="E56">
        <f t="shared" si="7"/>
        <v>20649.521747936011</v>
      </c>
      <c r="F56">
        <f t="shared" si="1"/>
        <v>20649.5</v>
      </c>
      <c r="G56">
        <f t="shared" si="8"/>
        <v>6.5505000748089515E-3</v>
      </c>
      <c r="K56">
        <f t="shared" si="9"/>
        <v>6.5505000748089515E-3</v>
      </c>
      <c r="O56">
        <f t="shared" ca="1" si="10"/>
        <v>6.9960389026771912E-3</v>
      </c>
      <c r="Q56" s="2">
        <f t="shared" si="11"/>
        <v>44780.572600000072</v>
      </c>
    </row>
    <row r="57" spans="1:17" x14ac:dyDescent="0.2">
      <c r="A57" s="63" t="s">
        <v>63</v>
      </c>
      <c r="B57" s="64" t="s">
        <v>58</v>
      </c>
      <c r="C57" s="65">
        <v>59799.073199999984</v>
      </c>
      <c r="D57" s="8"/>
      <c r="E57">
        <f t="shared" si="7"/>
        <v>20649.52373996098</v>
      </c>
      <c r="F57">
        <f t="shared" si="1"/>
        <v>20649.5</v>
      </c>
      <c r="G57">
        <f t="shared" si="8"/>
        <v>7.1504999868921004E-3</v>
      </c>
      <c r="K57">
        <f t="shared" si="9"/>
        <v>7.1504999868921004E-3</v>
      </c>
      <c r="O57">
        <f t="shared" ca="1" si="10"/>
        <v>6.9960389026771912E-3</v>
      </c>
      <c r="Q57" s="2">
        <f t="shared" si="11"/>
        <v>44780.573199999984</v>
      </c>
    </row>
    <row r="58" spans="1:17" x14ac:dyDescent="0.2">
      <c r="A58" s="63" t="s">
        <v>63</v>
      </c>
      <c r="B58" s="64" t="s">
        <v>50</v>
      </c>
      <c r="C58" s="65">
        <v>59799.223400000017</v>
      </c>
      <c r="D58" s="8"/>
      <c r="E58">
        <f t="shared" si="7"/>
        <v>20650.022410284229</v>
      </c>
      <c r="F58">
        <f t="shared" si="1"/>
        <v>20650</v>
      </c>
      <c r="G58">
        <f t="shared" si="8"/>
        <v>6.7500000222935341E-3</v>
      </c>
      <c r="K58">
        <f t="shared" si="9"/>
        <v>6.7500000222935341E-3</v>
      </c>
      <c r="O58">
        <f t="shared" ca="1" si="10"/>
        <v>6.9959160374901044E-3</v>
      </c>
      <c r="Q58" s="2">
        <f t="shared" si="11"/>
        <v>44780.723400000017</v>
      </c>
    </row>
    <row r="59" spans="1:17" x14ac:dyDescent="0.2">
      <c r="A59" s="63" t="s">
        <v>63</v>
      </c>
      <c r="B59" s="64" t="s">
        <v>50</v>
      </c>
      <c r="C59" s="65">
        <v>59799.224400000181</v>
      </c>
      <c r="D59" s="8"/>
      <c r="E59">
        <f t="shared" si="7"/>
        <v>20650.02573032687</v>
      </c>
      <c r="F59">
        <f t="shared" si="1"/>
        <v>20650</v>
      </c>
      <c r="G59">
        <f t="shared" si="8"/>
        <v>7.7500001862063073E-3</v>
      </c>
      <c r="K59">
        <f t="shared" si="9"/>
        <v>7.7500001862063073E-3</v>
      </c>
      <c r="O59">
        <f t="shared" ca="1" si="10"/>
        <v>6.9959160374901044E-3</v>
      </c>
      <c r="Q59" s="2">
        <f t="shared" si="11"/>
        <v>44780.724400000181</v>
      </c>
    </row>
    <row r="60" spans="1:17" x14ac:dyDescent="0.2">
      <c r="C60" s="8"/>
      <c r="D60" s="8"/>
    </row>
    <row r="61" spans="1:17" x14ac:dyDescent="0.2">
      <c r="C61" s="8"/>
      <c r="D61" s="8"/>
    </row>
    <row r="62" spans="1:17" x14ac:dyDescent="0.2">
      <c r="C62" s="8"/>
      <c r="D62" s="8"/>
    </row>
    <row r="63" spans="1:17" x14ac:dyDescent="0.2">
      <c r="C63" s="8"/>
      <c r="D63" s="8"/>
    </row>
    <row r="64" spans="1:17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U51">
    <sortCondition ref="C21:C51"/>
  </sortState>
  <phoneticPr fontId="6" type="noConversion"/>
  <hyperlinks>
    <hyperlink ref="H61941" r:id="rId1" display="http://vsolj.cetus-net.org/bulletin.html" xr:uid="{00000000-0004-0000-0000-000000000000}"/>
    <hyperlink ref="H61934" r:id="rId2" display="https://www.aavso.org/ejaavso" xr:uid="{00000000-0004-0000-0000-000001000000}"/>
    <hyperlink ref="I61941" r:id="rId3" display="http://vsolj.cetus-net.org/bulletin.html" xr:uid="{00000000-0004-0000-0000-000002000000}"/>
    <hyperlink ref="AQ55584" r:id="rId4" display="http://cdsbib.u-strasbg.fr/cgi-bin/cdsbib?1990RMxAA..21..381G" xr:uid="{00000000-0004-0000-0000-000003000000}"/>
    <hyperlink ref="H61938" r:id="rId5" display="https://www.aavso.org/ejaavso" xr:uid="{00000000-0004-0000-0000-000004000000}"/>
    <hyperlink ref="AP2948" r:id="rId6" display="http://cdsbib.u-strasbg.fr/cgi-bin/cdsbib?1990RMxAA..21..381G" xr:uid="{00000000-0004-0000-0000-000005000000}"/>
    <hyperlink ref="AP2951" r:id="rId7" display="http://cdsbib.u-strasbg.fr/cgi-bin/cdsbib?1990RMxAA..21..381G" xr:uid="{00000000-0004-0000-0000-000006000000}"/>
    <hyperlink ref="AP2949" r:id="rId8" display="http://cdsbib.u-strasbg.fr/cgi-bin/cdsbib?1990RMxAA..21..381G" xr:uid="{00000000-0004-0000-0000-000007000000}"/>
    <hyperlink ref="AP2933" r:id="rId9" display="http://cdsbib.u-strasbg.fr/cgi-bin/cdsbib?1990RMxAA..21..381G" xr:uid="{00000000-0004-0000-0000-000008000000}"/>
    <hyperlink ref="AQ3162" r:id="rId10" display="http://cdsbib.u-strasbg.fr/cgi-bin/cdsbib?1990RMxAA..21..381G" xr:uid="{00000000-0004-0000-0000-000009000000}"/>
    <hyperlink ref="AQ3166" r:id="rId11" display="http://cdsbib.u-strasbg.fr/cgi-bin/cdsbib?1990RMxAA..21..381G" xr:uid="{00000000-0004-0000-0000-00000A000000}"/>
    <hyperlink ref="AQ62854" r:id="rId12" display="http://cdsbib.u-strasbg.fr/cgi-bin/cdsbib?1990RMxAA..21..381G" xr:uid="{00000000-0004-0000-0000-00000B000000}"/>
    <hyperlink ref="AQ63515" r:id="rId13" display="http://cdsbib.u-strasbg.fr/cgi-bin/cdsbib?1990RMxAA..21..381G" xr:uid="{00000000-0004-0000-0000-00000E000000}"/>
    <hyperlink ref="AQ63514" r:id="rId14" display="http://cdsbib.u-strasbg.fr/cgi-bin/cdsbib?1990RMxAA..21..381G" xr:uid="{00000000-0004-0000-0000-00000F000000}"/>
    <hyperlink ref="AP1224" r:id="rId15" display="http://cdsbib.u-strasbg.fr/cgi-bin/cdsbib?1990RMxAA..21..381G" xr:uid="{00000000-0004-0000-0000-000010000000}"/>
    <hyperlink ref="AP1242" r:id="rId16" display="http://cdsbib.u-strasbg.fr/cgi-bin/cdsbib?1990RMxAA..21..381G" xr:uid="{00000000-0004-0000-0000-000011000000}"/>
    <hyperlink ref="AP1243" r:id="rId17" display="http://cdsbib.u-strasbg.fr/cgi-bin/cdsbib?1990RMxAA..21..381G" xr:uid="{00000000-0004-0000-0000-000012000000}"/>
    <hyperlink ref="AP1239" r:id="rId18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2023-08-22T08:45:50Z</dcterms:modified>
</cp:coreProperties>
</file>