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4131E5A-E8C0-440B-B115-FE8D59F7BD2D}" xr6:coauthVersionLast="47" xr6:coauthVersionMax="47" xr10:uidLastSave="{00000000-0000-0000-0000-000000000000}"/>
  <bookViews>
    <workbookView xWindow="-285" yWindow="0" windowWidth="14325" windowHeight="147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1" i="1"/>
  <c r="F21" i="1" s="1"/>
  <c r="G21" i="1" s="1"/>
  <c r="K21" i="1" s="1"/>
  <c r="Q21" i="1"/>
  <c r="A22" i="1"/>
  <c r="C22" i="1"/>
  <c r="C17" i="1" s="1"/>
  <c r="F15" i="1"/>
  <c r="F16" i="1" s="1"/>
  <c r="Q22" i="1" l="1"/>
  <c r="E22" i="1"/>
  <c r="F22" i="1" s="1"/>
  <c r="G22" i="1" s="1"/>
  <c r="C11" i="1"/>
  <c r="C12" i="1"/>
  <c r="O21" i="1" l="1"/>
  <c r="O23" i="1"/>
  <c r="C16" i="1"/>
  <c r="D18" i="1" s="1"/>
  <c r="C15" i="1"/>
  <c r="C18" i="1" s="1"/>
  <c r="O22" i="1"/>
  <c r="K22" i="1"/>
  <c r="F17" i="1" l="1"/>
  <c r="F18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<sst xmlns="http://schemas.openxmlformats.org/spreadsheetml/2006/main" count="60" uniqueCount="54">
  <si>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</si>
  <si>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</si>
  <si>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</si>
  <si>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</si>
  <si>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</si>
  <si>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</si>
  <si>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</si>
  <si>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</si>
  <si>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</si>
  <si>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</si>
  <si>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</si>
  <si>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</si>
  <si>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</si>
  <si>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</si>
  <si>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</si>
  <si>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</si>
  <si>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</si>
  <si>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</si>
  <si>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</si>
  <si>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</si>
  <si>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</si>
  <si>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</si>
  <si>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</si>
  <si>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</si>
  <si>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</si>
  <si>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</si>
  <si>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</si>
  <si>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</si>
  <si>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</si>
  <si>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</si>
  <si>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</si>
  <si>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</si>
  <si>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</si>
  <si>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</si>
  <si>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</si>
  <si>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</si>
  <si>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</si>
  <si>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</si>
  <si>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</si>
  <si>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</si>
  <si>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</si>
  <si>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</si>
  <si>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</si>
  <si>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V0560 Vul</t>
  </si>
  <si>
    <t>2015b</t>
  </si>
  <si>
    <t>G2133-2623</t>
  </si>
  <si>
    <t>EB</t>
  </si>
  <si>
    <t>JBAV, 60</t>
  </si>
  <si>
    <t>I</t>
  </si>
  <si>
    <t>F21</t>
  </si>
  <si>
    <t>G21</t>
  </si>
  <si>
    <t>IBVS 6010</t>
  </si>
  <si>
    <t>.0004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</si>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</sst>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6" xfId="0" applyFon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V0560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2.6804999994055834E-2</c:v>
                </c:pt>
                <c:pt idx="1">
                  <c:v>0</c:v>
                </c:pt>
                <c:pt idx="2">
                  <c:v>7.9795000005105976E-2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3.0885590724197449E-2</c:v>
                </c:pt>
                <c:pt idx="1">
                  <c:v>-2.3936826445775036E-3</c:v>
                </c:pt>
                <c:pt idx="2">
                  <c:v>7.8108091919541878E-2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9" t="s">
        <v>43</v>
      </c>
      <c r="G1" s="40" t="s">
        <v>44</v>
      </c>
      <c r="H1" s="31"/>
      <c r="I1" s="34" t="s">
        <v>45</v>
      </c>
      <c r="J1" s="41" t="s">
        <v>43</v>
      </c>
      <c r="K1" s="42">
        <v>19.313700000000001</v>
      </c>
      <c r="L1" s="43">
        <v>26.354199999999999</v>
      </c>
      <c r="M1" s="35">
        <v>55555.5</v>
      </c>
      <c r="N1" s="35">
        <v>1.1105661538461802</v>
      </c>
      <c r="O1" s="36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52736.14</v>
      </c>
      <c r="D7" s="29" t="s">
        <v>53</v>
      </c>
    </row>
    <row r="8" spans="1:15" x14ac:dyDescent="0.2">
      <c r="A8" t="s">
        <v>3</v>
      </c>
      <c r="C8" s="8">
        <v>1.1115299999999999</v>
      </c>
      <c r="D8" s="29" t="s">
        <v>53</v>
      </c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-2.3936826445775036E-3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1.346521277312359E-5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59380.944441359308</v>
      </c>
      <c r="E15" s="14" t="s">
        <v>30</v>
      </c>
      <c r="F15" s="33">
        <f ca="1">NOW()+15018.5+$C$5/24</f>
        <v>60186.723555787037</v>
      </c>
    </row>
    <row r="16" spans="1:15" x14ac:dyDescent="0.2">
      <c r="A16" s="16" t="s">
        <v>4</v>
      </c>
      <c r="B16" s="10"/>
      <c r="C16" s="17">
        <f ca="1">+C8+C12</f>
        <v>1.1115434652127731</v>
      </c>
      <c r="E16" s="14" t="s">
        <v>35</v>
      </c>
      <c r="F16" s="15">
        <f ca="1">ROUND(2*(F15-$C$7)/$C$8,0)/2+F14</f>
        <v>6704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726</v>
      </c>
    </row>
    <row r="18" spans="1:21" ht="14.25" thickTop="1" thickBot="1" x14ac:dyDescent="0.25">
      <c r="A18" s="16" t="s">
        <v>5</v>
      </c>
      <c r="B18" s="10"/>
      <c r="C18" s="19">
        <f ca="1">+C15</f>
        <v>59380.944441359308</v>
      </c>
      <c r="D18" s="20">
        <f ca="1">+C16</f>
        <v>1.1115434652127731</v>
      </c>
      <c r="E18" s="14" t="s">
        <v>31</v>
      </c>
      <c r="F18" s="18">
        <f ca="1">+$C$15+$C$16*F17-15018.5-$C$5/24</f>
        <v>45169.820830437115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51</v>
      </c>
      <c r="B21" s="48" t="s">
        <v>48</v>
      </c>
      <c r="C21" s="47">
        <v>55483.313199999997</v>
      </c>
      <c r="D21" s="47" t="s">
        <v>52</v>
      </c>
      <c r="E21">
        <f>+(C21-C$7)/C$8</f>
        <v>2471.5241154084888</v>
      </c>
      <c r="F21">
        <f>ROUND(2*E21,0)/2</f>
        <v>2471.5</v>
      </c>
      <c r="G21">
        <f>+C21-(C$7+F21*C$8)</f>
        <v>2.6804999994055834E-2</v>
      </c>
      <c r="K21">
        <f>+G21</f>
        <v>2.6804999994055834E-2</v>
      </c>
      <c r="O21">
        <f ca="1">+C$11+C$12*$F21</f>
        <v>3.0885590724197449E-2</v>
      </c>
      <c r="Q21" s="38">
        <f>+C21-15018.5</f>
        <v>40464.813199999997</v>
      </c>
    </row>
    <row r="22" spans="1:21" x14ac:dyDescent="0.2">
      <c r="A22" t="str">
        <f>$D$7</f>
        <v>VSX</v>
      </c>
      <c r="C22" s="8">
        <f>$C$7</f>
        <v>52736.14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-2.3936826445775036E-3</v>
      </c>
      <c r="Q22" s="38">
        <f>+C22-15018.5</f>
        <v>37717.64</v>
      </c>
    </row>
    <row r="23" spans="1:21" x14ac:dyDescent="0.2">
      <c r="A23" s="44" t="s">
        <v>47</v>
      </c>
      <c r="B23" s="45" t="s">
        <v>48</v>
      </c>
      <c r="C23" s="46">
        <v>59381.501900000003</v>
      </c>
      <c r="D23" s="44">
        <v>1.6000000000000001E-3</v>
      </c>
      <c r="E23">
        <f>+(C23-C$7)/C$8</f>
        <v>5978.5717884357637</v>
      </c>
      <c r="F23">
        <f>ROUND(2*E23,0)/2</f>
        <v>5978.5</v>
      </c>
      <c r="G23">
        <f>+C23-(C$7+F23*C$8)</f>
        <v>7.9795000005105976E-2</v>
      </c>
      <c r="K23">
        <f>+G23</f>
        <v>7.9795000005105976E-2</v>
      </c>
      <c r="O23">
        <f ca="1">+C$11+C$12*$F23</f>
        <v>7.8108091919541878E-2</v>
      </c>
      <c r="Q23" s="38">
        <f>+C23-15018.5</f>
        <v>44363.001900000003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2023-08-30T05:21:55Z</dcterms:modified>
</cp:coreProperties>
</file>