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1CA178B-7232-42CF-9988-9E8101EB08AF}" xr6:coauthVersionLast="47" xr6:coauthVersionMax="47" xr10:uidLastSave="{00000000-0000-0000-0000-000000000000}"/>
  <bookViews>
    <workbookView xWindow="0" yWindow="0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1" i="1"/>
  <c r="C12" i="1"/>
  <c r="C16" i="1" l="1"/>
  <c r="D18" i="1" s="1"/>
  <c r="O22" i="1"/>
  <c r="S22" i="1" s="1"/>
  <c r="O24" i="1"/>
  <c r="S24" i="1" s="1"/>
  <c r="O23" i="1"/>
  <c r="S23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<sst xmlns="http://schemas.openxmlformats.org/spreadsheetml/2006/main" count="58" uniqueCount="52">
  <si>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</si>
  <si>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</si>
  <si>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</si>
  <si>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</si>
  <si>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</si>
  <si>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</si>
  <si>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</si>
  <si>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</si>
  <si>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</si>
  <si>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</si>
  <si>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</si>
  <si>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</si>
  <si>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</si>
  <si>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</si>
  <si>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</si>
  <si>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</si>
  <si>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</si>
  <si>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</si>
  <si>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</si>
  <si>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</si>
  <si>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</si>
  <si>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</si>
  <si>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</si>
  <si>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</si>
  <si>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</si>
  <si>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</si>
  <si>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</si>
  <si>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</si>
  <si>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</si>
  <si>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</si>
  <si>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</si>
  <si>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</si>
  <si>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</si>
  <si>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</si>
  <si>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</si>
  <si>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</si>
  <si>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</si>
  <si>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</si>
  <si>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</si>
  <si>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</si>
  <si>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</si>
  <si>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</si>
  <si>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</si>
  <si>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G2157-0014</t>
  </si>
  <si>
    <t>G2157-0014_Vul.xls</t>
  </si>
  <si>
    <t>EC</t>
  </si>
  <si>
    <t>Vul</t>
  </si>
  <si>
    <t>VSX</t>
  </si>
  <si>
    <t>IBVS 5918</t>
  </si>
  <si>
    <t>I</t>
  </si>
  <si>
    <t>IBVS 6010</t>
  </si>
  <si>
    <t>V0584 Vul / GSC 2157-0014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</si>
</sst>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2157-0014 -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8F-43CA-9E30-B210255EE6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2.7009999990696087E-2</c:v>
                </c:pt>
                <c:pt idx="2">
                  <c:v>5.4139999992912635E-2</c:v>
                </c:pt>
                <c:pt idx="3">
                  <c:v>5.4119999993417878E-2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8F-43CA-9E30-B210255EE6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8F-43CA-9E30-B210255EE6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8F-43CA-9E30-B210255EE6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8F-43CA-9E30-B210255EE6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8F-43CA-9E30-B210255EE6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8F-43CA-9E30-B210255EE6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-2.5005566565190276E-3</c:v>
                </c:pt>
                <c:pt idx="1">
                  <c:v>3.5887008891968421E-2</c:v>
                </c:pt>
                <c:pt idx="2">
                  <c:v>5.0893120429028792E-2</c:v>
                </c:pt>
                <c:pt idx="3">
                  <c:v>5.0990427312548402E-2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8F-43CA-9E30-B210255EE60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8F-43CA-9E30-B210255EE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948128"/>
        <c:axId val="1"/>
      </c:scatterChart>
      <c:valAx>
        <c:axId val="51494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948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EC2F85-FD95-AE25-3B46-FBE8D40C6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28" sqref="E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52755.23</v>
      </c>
      <c r="D7" s="30" t="s">
        <v>47</v>
      </c>
    </row>
    <row r="8" spans="1:7" x14ac:dyDescent="0.2">
      <c r="A8" t="s">
        <v>3</v>
      </c>
      <c r="C8" s="8">
        <v>0.35382999999999998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-2.5005566565190276E-3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6.9504916799723792E-6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60186.724717592588</v>
      </c>
    </row>
    <row r="15" spans="1:7" x14ac:dyDescent="0.2">
      <c r="A15" s="12" t="s">
        <v>17</v>
      </c>
      <c r="B15" s="10"/>
      <c r="C15" s="13">
        <f ca="1">(C7+C11)+(C8+C12)*INT(MAX(F21:F3533))</f>
        <v>55478.356670427318</v>
      </c>
      <c r="D15" s="14" t="s">
        <v>39</v>
      </c>
      <c r="E15" s="15">
        <f ca="1">ROUND(2*(E14-$C$7)/$C$8,0)/2+E13</f>
        <v>21004</v>
      </c>
    </row>
    <row r="16" spans="1:7" x14ac:dyDescent="0.2">
      <c r="A16" s="16" t="s">
        <v>4</v>
      </c>
      <c r="B16" s="10"/>
      <c r="C16" s="17">
        <f ca="1">+C8+C12</f>
        <v>0.35383695049167996</v>
      </c>
      <c r="D16" s="14" t="s">
        <v>40</v>
      </c>
      <c r="E16" s="24">
        <f ca="1">ROUND(2*(E14-$C$15)/$C$16,0)/2+E13</f>
        <v>13307.5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45168.937722428687</v>
      </c>
    </row>
    <row r="18" spans="1:19" ht="14.25" thickTop="1" thickBot="1" x14ac:dyDescent="0.25">
      <c r="A18" s="16" t="s">
        <v>5</v>
      </c>
      <c r="B18" s="10"/>
      <c r="C18" s="19">
        <f ca="1">+C15</f>
        <v>55478.356670427318</v>
      </c>
      <c r="D18" s="20">
        <f ca="1">+C16</f>
        <v>0.35383695049167996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5.9270713030113208E-3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52755.23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-2.5005566565190276E-3</v>
      </c>
      <c r="Q21" s="2">
        <f>+C21-15018.5</f>
        <v>37736.730000000003</v>
      </c>
      <c r="S21">
        <f ca="1">+(O21-G21)^2</f>
        <v>6.252783592461618E-6</v>
      </c>
    </row>
    <row r="22" spans="1:19" x14ac:dyDescent="0.2">
      <c r="A22" s="33" t="s">
        <v>48</v>
      </c>
      <c r="B22" s="34" t="s">
        <v>49</v>
      </c>
      <c r="C22" s="33">
        <v>54709.460099999997</v>
      </c>
      <c r="D22" s="33">
        <v>2.9999999999999997E-4</v>
      </c>
      <c r="E22">
        <f>+(C22-C$7)/C$8</f>
        <v>5523.0763360935862</v>
      </c>
      <c r="F22">
        <f>ROUND(2*E22,0)/2</f>
        <v>5523</v>
      </c>
      <c r="G22">
        <f>+C22-(C$7+F22*C$8)</f>
        <v>2.7009999990696087E-2</v>
      </c>
      <c r="I22">
        <f>+G22</f>
        <v>2.7009999990696087E-2</v>
      </c>
      <c r="O22">
        <f ca="1">+C$11+C$12*$F22</f>
        <v>3.5887008891968421E-2</v>
      </c>
      <c r="Q22" s="2">
        <f>+C22-15018.5</f>
        <v>39690.960099999997</v>
      </c>
      <c r="S22">
        <f ca="1">+(O22-G22)^2</f>
        <v>7.8801287033268241E-5</v>
      </c>
    </row>
    <row r="23" spans="1:19" x14ac:dyDescent="0.2">
      <c r="A23" s="33" t="s">
        <v>50</v>
      </c>
      <c r="B23" s="34" t="s">
        <v>49</v>
      </c>
      <c r="C23" s="33">
        <v>55473.406199999998</v>
      </c>
      <c r="D23" s="33">
        <v>4.0000000000000002E-4</v>
      </c>
      <c r="E23">
        <f>+(C23-C$7)/C$8</f>
        <v>7682.153011333111</v>
      </c>
      <c r="F23">
        <f>ROUND(2*E23,0)/2</f>
        <v>7682</v>
      </c>
      <c r="G23">
        <f>+C23-(C$7+F23*C$8)</f>
        <v>5.4139999992912635E-2</v>
      </c>
      <c r="I23">
        <f>+G23</f>
        <v>5.4139999992912635E-2</v>
      </c>
      <c r="O23">
        <f ca="1">+C$11+C$12*$F23</f>
        <v>5.0893120429028792E-2</v>
      </c>
      <c r="Q23" s="2">
        <f>+C23-15018.5</f>
        <v>40454.906199999998</v>
      </c>
      <c r="S23">
        <f ca="1">+(O23-G23)^2</f>
        <v>1.0542226902366538E-5</v>
      </c>
    </row>
    <row r="24" spans="1:19" x14ac:dyDescent="0.2">
      <c r="A24" s="33" t="s">
        <v>50</v>
      </c>
      <c r="B24" s="34" t="s">
        <v>49</v>
      </c>
      <c r="C24" s="33">
        <v>55478.359799999998</v>
      </c>
      <c r="D24" s="33">
        <v>5.0000000000000001E-4</v>
      </c>
      <c r="E24">
        <f>+(C24-C$7)/C$8</f>
        <v>7696.1529548087929</v>
      </c>
      <c r="F24">
        <f>ROUND(2*E24,0)/2</f>
        <v>7696</v>
      </c>
      <c r="G24">
        <f>+C24-(C$7+F24*C$8)</f>
        <v>5.4119999993417878E-2</v>
      </c>
      <c r="I24">
        <f>+G24</f>
        <v>5.4119999993417878E-2</v>
      </c>
      <c r="O24">
        <f ca="1">+C$11+C$12*$F24</f>
        <v>5.0990427312548402E-2</v>
      </c>
      <c r="Q24" s="2">
        <f>+C24-15018.5</f>
        <v>40459.859799999998</v>
      </c>
      <c r="S24">
        <f ca="1">+(O24-G24)^2</f>
        <v>9.7942251648445583E-6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2023-08-30T05:23:35Z</dcterms:modified>
</cp:coreProperties>
</file>