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865ABD2-F7F9-478D-8A75-C4F485FADA05}" xr6:coauthVersionLast="47" xr6:coauthVersionMax="47" xr10:uidLastSave="{00000000-0000-0000-0000-000000000000}"/>
  <bookViews>
    <workbookView xWindow="0" yWindow="0" windowWidth="14325" windowHeight="147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Q23" i="1"/>
  <c r="F11" i="1"/>
  <c r="C21" i="1"/>
  <c r="A21" i="1"/>
  <c r="D8" i="1"/>
  <c r="H20" i="1"/>
  <c r="G11" i="1"/>
  <c r="E14" i="1"/>
  <c r="C17" i="1"/>
  <c r="Q21" i="1"/>
  <c r="E23" i="1"/>
  <c r="F23" i="1"/>
  <c r="G23" i="1"/>
  <c r="I23" i="1"/>
  <c r="E21" i="1"/>
  <c r="F21" i="1"/>
  <c r="G21" i="1"/>
  <c r="H21" i="1"/>
  <c r="C11" i="1"/>
  <c r="E15" i="1" l="1"/>
  <c r="C12" i="1"/>
  <c r="C16" i="1" l="1"/>
  <c r="D18" i="1" s="1"/>
  <c r="O23" i="1"/>
  <c r="S23" i="1" s="1"/>
  <c r="C15" i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<sst xmlns="http://schemas.openxmlformats.org/spreadsheetml/2006/main" count="55" uniqueCount="51">
  <si>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</si>
  <si>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</si>
  <si>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</si>
  <si>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</si>
  <si>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</si>
  <si>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</si>
  <si>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</si>
  <si>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</si>
  <si>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</si>
  <si>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</si>
  <si>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</si>
  <si>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</si>
  <si>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</si>
  <si>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</si>
  <si>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</si>
  <si>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</si>
  <si>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</si>
  <si>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</si>
  <si>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</si>
  <si>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</si>
  <si>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</si>
  <si>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</si>
  <si>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</si>
  <si>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</si>
  <si>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</si>
  <si>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</si>
  <si>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</si>
  <si>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</si>
  <si>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</si>
  <si>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</si>
  <si>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</si>
  <si>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</si>
  <si>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</si>
  <si>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</si>
  <si>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</si>
  <si>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</si>
  <si>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</si>
  <si>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</si>
  <si>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</si>
  <si>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</si>
  <si>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</si>
  <si>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</si>
  <si>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</si>
  <si>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G2161-1573</t>
  </si>
  <si>
    <t>G2161-1573_Vul.xls</t>
  </si>
  <si>
    <t>EC</t>
  </si>
  <si>
    <t>Vul</t>
  </si>
  <si>
    <t>VSX</t>
  </si>
  <si>
    <t>IBVS 6010</t>
  </si>
  <si>
    <t>I</t>
  </si>
  <si>
    <t>V0588 Vul / GSC 2161-1573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</si>
</sst>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2161-1573 -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</c:v>
                </c:pt>
                <c:pt idx="2">
                  <c:v>2655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61-41E8-9446-27BD97D4B6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</c:v>
                </c:pt>
                <c:pt idx="2">
                  <c:v>2655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8.6100000167789403E-2</c:v>
                </c:pt>
                <c:pt idx="2">
                  <c:v>3.6300000167102553E-2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61-41E8-9446-27BD97D4B6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</c:v>
                </c:pt>
                <c:pt idx="2">
                  <c:v>2655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61-41E8-9446-27BD97D4B6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</c:v>
                </c:pt>
                <c:pt idx="2">
                  <c:v>2655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61-41E8-9446-27BD97D4B6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</c:v>
                </c:pt>
                <c:pt idx="2">
                  <c:v>2655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61-41E8-9446-27BD97D4B6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</c:v>
                </c:pt>
                <c:pt idx="2">
                  <c:v>2655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61-41E8-9446-27BD97D4B6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</c:v>
                </c:pt>
                <c:pt idx="2">
                  <c:v>2655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61-41E8-9446-27BD97D4B6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</c:v>
                </c:pt>
                <c:pt idx="2">
                  <c:v>2655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4.7045456969090071E-5</c:v>
                </c:pt>
                <c:pt idx="1">
                  <c:v>6.1118862517206489E-2</c:v>
                </c:pt>
                <c:pt idx="2">
                  <c:v>6.1234092360716377E-2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61-41E8-9446-27BD97D4B68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</c:v>
                </c:pt>
                <c:pt idx="2">
                  <c:v>2655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61-41E8-9446-27BD97D4B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451648"/>
        <c:axId val="1"/>
      </c:scatterChart>
      <c:valAx>
        <c:axId val="346451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451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0</xdr:row>
      <xdr:rowOff>19050</xdr:rowOff>
    </xdr:from>
    <xdr:to>
      <xdr:col>16</xdr:col>
      <xdr:colOff>495300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CBCF5BC-2C82-69F7-5C07-1E2045298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29" sqref="E2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52756.069999999832</v>
      </c>
      <c r="D7" s="30" t="s">
        <v>47</v>
      </c>
    </row>
    <row r="8" spans="1:7" x14ac:dyDescent="0.2">
      <c r="A8" t="s">
        <v>3</v>
      </c>
      <c r="C8" s="8">
        <v>1.02536</v>
      </c>
      <c r="D8" s="30" t="str">
        <f>D7</f>
        <v>VSX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4.7045456969090071E-5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2.3045968701976378E-5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60186.725635416668</v>
      </c>
    </row>
    <row r="15" spans="1:7" x14ac:dyDescent="0.2">
      <c r="A15" s="12" t="s">
        <v>17</v>
      </c>
      <c r="B15" s="10"/>
      <c r="C15" s="13">
        <f ca="1">(C7+C11)+(C8+C12)*INT(MAX(F21:F3533))</f>
        <v>55478.46203409219</v>
      </c>
      <c r="D15" s="14" t="s">
        <v>39</v>
      </c>
      <c r="E15" s="15">
        <f ca="1">ROUND(2*(E14-$C$7)/$C$8,0)/2+E13</f>
        <v>7248</v>
      </c>
    </row>
    <row r="16" spans="1:7" x14ac:dyDescent="0.2">
      <c r="A16" s="16" t="s">
        <v>4</v>
      </c>
      <c r="B16" s="10"/>
      <c r="C16" s="17">
        <f ca="1">+C8+C12</f>
        <v>1.0253830459687021</v>
      </c>
      <c r="D16" s="14" t="s">
        <v>40</v>
      </c>
      <c r="E16" s="24">
        <f ca="1">ROUND(2*(E14-$C$15)/$C$16,0)/2+E13</f>
        <v>4592.5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45169.429506036788</v>
      </c>
    </row>
    <row r="18" spans="1:19" ht="14.25" thickTop="1" thickBot="1" x14ac:dyDescent="0.25">
      <c r="A18" s="16" t="s">
        <v>5</v>
      </c>
      <c r="B18" s="10"/>
      <c r="C18" s="19">
        <f ca="1">+C15</f>
        <v>55478.46203409219</v>
      </c>
      <c r="D18" s="20">
        <f ca="1">+C16</f>
        <v>1.0253830459687021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2.4957648177583024E-2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52756.069999999832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4.7045456969090071E-5</v>
      </c>
      <c r="Q21" s="2">
        <f>+C21-15018.5</f>
        <v>37737.569999999832</v>
      </c>
      <c r="S21">
        <f ca="1">+(O21-G21)^2</f>
        <v>2.2132750214305057E-9</v>
      </c>
    </row>
    <row r="22" spans="1:19" x14ac:dyDescent="0.2">
      <c r="A22" s="33" t="s">
        <v>48</v>
      </c>
      <c r="B22" s="34" t="s">
        <v>49</v>
      </c>
      <c r="C22" s="33">
        <v>55473.360099999998</v>
      </c>
      <c r="D22" s="33">
        <v>6.9999999999999999E-4</v>
      </c>
      <c r="E22">
        <f>+(C22-C$7)/C$8</f>
        <v>2650.0839705080807</v>
      </c>
      <c r="F22">
        <f>ROUND(2*E22,0)/2</f>
        <v>2650</v>
      </c>
      <c r="G22">
        <f>+C22-(C$7+F22*C$8)</f>
        <v>8.6100000167789403E-2</v>
      </c>
      <c r="I22">
        <f>+G22</f>
        <v>8.6100000167789403E-2</v>
      </c>
      <c r="O22">
        <f ca="1">+C$11+C$12*$F22</f>
        <v>6.1118862517206489E-2</v>
      </c>
      <c r="Q22" s="2">
        <f>+C22-15018.5</f>
        <v>40454.860099999998</v>
      </c>
      <c r="S22">
        <f ca="1">+(O22-G22)^2</f>
        <v>6.2405723831737128E-4</v>
      </c>
    </row>
    <row r="23" spans="1:19" x14ac:dyDescent="0.2">
      <c r="A23" s="33" t="s">
        <v>48</v>
      </c>
      <c r="B23" s="34" t="s">
        <v>49</v>
      </c>
      <c r="C23" s="33">
        <v>55478.437100000003</v>
      </c>
      <c r="D23" s="33">
        <v>1.1000000000000001E-3</v>
      </c>
      <c r="E23">
        <f>+(C23-C$7)/C$8</f>
        <v>2655.0354022003689</v>
      </c>
      <c r="F23">
        <f>ROUND(2*E23,0)/2</f>
        <v>2655</v>
      </c>
      <c r="G23">
        <f>+C23-(C$7+F23*C$8)</f>
        <v>3.6300000167102553E-2</v>
      </c>
      <c r="I23">
        <f>+G23</f>
        <v>3.6300000167102553E-2</v>
      </c>
      <c r="O23">
        <f ca="1">+C$11+C$12*$F23</f>
        <v>6.1234092360716377E-2</v>
      </c>
      <c r="Q23" s="2">
        <f>+C23-15018.5</f>
        <v>40459.937100000003</v>
      </c>
      <c r="S23">
        <f ca="1">+(O23-G23)^2</f>
        <v>6.2170895351963381E-4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2023-08-30T05:24:54Z</dcterms:modified>
</cp:coreProperties>
</file>