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D065BFF-67F0-4E65-B9D4-D8E1A8239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G11" i="1" l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<sst xmlns="http://schemas.openxmlformats.org/spreadsheetml/2006/main" count="59" uniqueCount="50">
  <si>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</si>
  <si>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</si>
  <si>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</si>
  <si>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</si>
  <si>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</si>
  <si>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</si>
  <si>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</si>
  <si>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</si>
  <si>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</si>
  <si>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</si>
  <si>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</si>
  <si>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</si>
  <si>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</si>
  <si>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</si>
  <si>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</si>
  <si>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</si>
  <si>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</si>
  <si>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</si>
  <si>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</si>
  <si>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</si>
  <si>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</si>
  <si>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</si>
  <si>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</si>
  <si>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</si>
  <si>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</si>
  <si>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</si>
  <si>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</si>
  <si>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</si>
  <si>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</si>
  <si>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</si>
  <si>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</si>
  <si>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</si>
  <si>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</si>
  <si>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</si>
  <si>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</si>
  <si>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</si>
  <si>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</si>
  <si>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</si>
  <si>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</si>
  <si>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</si>
  <si>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</si>
  <si>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</si>
  <si>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</si>
  <si>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</si>
  <si>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</si>
  <si>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RRD</t>
  </si>
  <si>
    <t>VSX</t>
  </si>
  <si>
    <t>I</t>
  </si>
  <si>
    <t>JAAVSO, 51, 130</t>
  </si>
  <si>
    <t>AC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</si>
</sst>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00B05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</a:t>
            </a:r>
            <a:r>
              <a:rPr lang="en-AU" baseline="0"/>
              <a:t> And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-0.13425600000482518</c:v>
                </c:pt>
                <c:pt idx="2">
                  <c:v>0.15440079999098089</c:v>
                </c:pt>
                <c:pt idx="3">
                  <c:v>-8.4635999999591149E-2</c:v>
                </c:pt>
                <c:pt idx="4">
                  <c:v>-0.12030159999994794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2.3503664754376263E-4</c:v>
                </c:pt>
                <c:pt idx="1">
                  <c:v>-4.6143309642600688E-2</c:v>
                </c:pt>
                <c:pt idx="2">
                  <c:v>-4.6202469668079893E-2</c:v>
                </c:pt>
                <c:pt idx="3">
                  <c:v>-4.632494129977368E-2</c:v>
                </c:pt>
                <c:pt idx="4">
                  <c:v>-4.63571160504729E-2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>
        <v>28009.31</v>
      </c>
      <c r="D7" s="39" t="s">
        <v>46</v>
      </c>
    </row>
    <row r="8" spans="1:15" x14ac:dyDescent="0.2">
      <c r="A8" t="s">
        <v>3</v>
      </c>
      <c r="C8">
        <v>0.71123760000000003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2.3503664754376263E-4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-1.0378951838456854E-6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59937.430744483951</v>
      </c>
      <c r="E15" s="10" t="s">
        <v>30</v>
      </c>
      <c r="F15" s="25">
        <f ca="1">NOW()+15018.5+$C$5/24</f>
        <v>60318.600204513888</v>
      </c>
    </row>
    <row r="16" spans="1:15" x14ac:dyDescent="0.2">
      <c r="A16" s="12" t="s">
        <v>4</v>
      </c>
      <c r="B16" s="7"/>
      <c r="C16" s="13">
        <f ca="1">+C8+C12</f>
        <v>0.71123656210481623</v>
      </c>
      <c r="E16" s="10" t="s">
        <v>35</v>
      </c>
      <c r="F16" s="11">
        <f ca="1">ROUND(2*(F15-$C$7)/$C$8,0)/2+F14</f>
        <v>45428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537</v>
      </c>
    </row>
    <row r="18" spans="1:21" ht="14.25" thickTop="1" thickBot="1" x14ac:dyDescent="0.25">
      <c r="A18" s="12" t="s">
        <v>5</v>
      </c>
      <c r="B18" s="7"/>
      <c r="C18" s="15">
        <f ca="1">+C15</f>
        <v>59937.430744483951</v>
      </c>
      <c r="D18" s="16">
        <f ca="1">+C16</f>
        <v>0.71123656210481623</v>
      </c>
      <c r="E18" s="10" t="s">
        <v>31</v>
      </c>
      <c r="F18" s="14">
        <f ca="1">+$C$15+$C$16*F17-15018.5-$C$5/24</f>
        <v>45301.260611667574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28009.31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2.3503664754376263E-4</v>
      </c>
      <c r="Q21" s="1">
        <f>+C21-15018.5</f>
        <v>12990.810000000001</v>
      </c>
    </row>
    <row r="22" spans="1:21" ht="12" customHeight="1" x14ac:dyDescent="0.2">
      <c r="A22" s="43" t="s">
        <v>48</v>
      </c>
      <c r="B22" s="42" t="s">
        <v>47</v>
      </c>
      <c r="C22" s="41">
        <v>59790.827899999997</v>
      </c>
      <c r="D22" s="41">
        <v>1.1999999999999999E-3</v>
      </c>
      <c r="E22">
        <f t="shared" ref="E22:E25" si="0">+(C22-C$7)/C$8</f>
        <v>44684.811236076377</v>
      </c>
      <c r="F22">
        <f t="shared" ref="F22:F25" si="1">ROUND(2*E22,0)/2</f>
        <v>44685</v>
      </c>
      <c r="G22">
        <f t="shared" ref="G22:G25" si="2">+C22-(C$7+F22*C$8)</f>
        <v>-0.13425600000482518</v>
      </c>
      <c r="I22">
        <f t="shared" ref="I22:I25" si="3">+G22</f>
        <v>-0.13425600000482518</v>
      </c>
      <c r="O22">
        <f t="shared" ref="O22:O25" ca="1" si="4">+C$11+C$12*$F22</f>
        <v>-4.6143309642600688E-2</v>
      </c>
      <c r="Q22" s="1">
        <f t="shared" ref="Q22:Q25" si="5">+C22-15018.5</f>
        <v>44772.327899999997</v>
      </c>
    </row>
    <row r="23" spans="1:21" ht="12" customHeight="1" x14ac:dyDescent="0.2">
      <c r="A23" s="43" t="s">
        <v>48</v>
      </c>
      <c r="B23" s="42" t="s">
        <v>47</v>
      </c>
      <c r="C23" s="41">
        <v>59831.657099999997</v>
      </c>
      <c r="D23" s="41">
        <v>3.8999999999999998E-3</v>
      </c>
      <c r="E23">
        <f t="shared" si="0"/>
        <v>44742.217087510551</v>
      </c>
      <c r="F23">
        <f t="shared" si="1"/>
        <v>44742</v>
      </c>
      <c r="G23">
        <f t="shared" si="2"/>
        <v>0.15440079999098089</v>
      </c>
      <c r="I23">
        <f t="shared" si="3"/>
        <v>0.15440079999098089</v>
      </c>
      <c r="O23">
        <f t="shared" ca="1" si="4"/>
        <v>-4.6202469668079893E-2</v>
      </c>
      <c r="Q23" s="1">
        <f t="shared" si="5"/>
        <v>44813.157099999997</v>
      </c>
    </row>
    <row r="24" spans="1:21" ht="12" customHeight="1" x14ac:dyDescent="0.2">
      <c r="A24" s="43" t="s">
        <v>48</v>
      </c>
      <c r="B24" s="42" t="s">
        <v>47</v>
      </c>
      <c r="C24" s="41">
        <v>59915.344100000002</v>
      </c>
      <c r="D24" s="41">
        <v>1.9E-3</v>
      </c>
      <c r="E24">
        <f t="shared" si="0"/>
        <v>44859.881001791808</v>
      </c>
      <c r="F24">
        <f t="shared" si="1"/>
        <v>44860</v>
      </c>
      <c r="G24">
        <f t="shared" si="2"/>
        <v>-8.4635999999591149E-2</v>
      </c>
      <c r="I24">
        <f t="shared" si="3"/>
        <v>-8.4635999999591149E-2</v>
      </c>
      <c r="O24">
        <f t="shared" ca="1" si="4"/>
        <v>-4.632494129977368E-2</v>
      </c>
      <c r="Q24" s="1">
        <f t="shared" si="5"/>
        <v>44896.844100000002</v>
      </c>
    </row>
    <row r="25" spans="1:21" ht="12" customHeight="1" x14ac:dyDescent="0.2">
      <c r="A25" s="43" t="s">
        <v>48</v>
      </c>
      <c r="B25" s="42" t="s">
        <v>47</v>
      </c>
      <c r="C25" s="41">
        <v>59937.356800000001</v>
      </c>
      <c r="D25" s="41">
        <v>2.0999999999999999E-3</v>
      </c>
      <c r="E25">
        <f t="shared" si="0"/>
        <v>44890.830855961496</v>
      </c>
      <c r="F25">
        <f t="shared" si="1"/>
        <v>44891</v>
      </c>
      <c r="G25">
        <f t="shared" si="2"/>
        <v>-0.12030159999994794</v>
      </c>
      <c r="I25">
        <f t="shared" si="3"/>
        <v>-0.12030159999994794</v>
      </c>
      <c r="O25">
        <f t="shared" ca="1" si="4"/>
        <v>-4.63571160504729E-2</v>
      </c>
      <c r="Q25" s="1">
        <f t="shared" si="5"/>
        <v>44918.856800000001</v>
      </c>
    </row>
    <row r="26" spans="1:21" ht="12" customHeight="1" x14ac:dyDescent="0.2">
      <c r="C26" s="6"/>
      <c r="D26" s="6"/>
      <c r="Q26" s="1"/>
    </row>
    <row r="27" spans="1:21" ht="12" customHeight="1" x14ac:dyDescent="0.2">
      <c r="C27" s="6"/>
      <c r="D27" s="6"/>
      <c r="Q27" s="1"/>
    </row>
    <row r="28" spans="1:21" ht="12" customHeight="1" x14ac:dyDescent="0.2">
      <c r="C28" s="6"/>
      <c r="D28" s="6"/>
      <c r="Q28" s="1"/>
    </row>
    <row r="29" spans="1:21" ht="12" customHeight="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2024-01-09T01:24:17Z</dcterms:modified>
</cp:coreProperties>
</file>