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31E4508-3AD4-4679-96A0-DD69E335DF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D9" i="1"/>
  <c r="E21" i="1"/>
  <c r="F21" i="1"/>
  <c r="G21" i="1"/>
  <c r="I21" i="1"/>
  <c r="E9" i="1"/>
  <c r="F16" i="1"/>
  <c r="F17" i="1" s="1"/>
  <c r="C17" i="1"/>
  <c r="Q21" i="1"/>
  <c r="C12" i="1"/>
  <c r="C11" i="1"/>
  <c r="O21" i="1" l="1"/>
  <c r="O22" i="1"/>
  <c r="C15" i="1"/>
  <c r="F18" i="1" s="1"/>
  <c r="C16" i="1"/>
  <c r="D18" i="1" s="1"/>
  <c r="C18" i="1" l="1"/>
  <c r="F19" i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<sst xmlns="http://schemas.openxmlformats.org/spreadsheetml/2006/main" count="61" uniqueCount="53">
  <si>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</si>
  <si>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</si>
  <si>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</si>
  <si>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</si>
  <si>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</si>
  <si>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</si>
  <si>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</si>
  <si>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</si>
  <si>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</si>
  <si>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</si>
  <si>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</si>
  <si>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</si>
  <si>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</si>
  <si>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</si>
  <si>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</si>
  <si>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</si>
  <si>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</si>
  <si>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</si>
  <si>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</si>
  <si>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</si>
  <si>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</si>
  <si>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</si>
  <si>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</si>
  <si>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</si>
  <si>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</si>
  <si>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</si>
  <si>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</si>
  <si>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</si>
  <si>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</si>
  <si>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</si>
  <si>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</si>
  <si>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</si>
  <si>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</si>
  <si>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</si>
  <si>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</si>
  <si>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</si>
  <si>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</si>
  <si>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</si>
  <si>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</si>
  <si>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</si>
  <si>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</si>
  <si>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</si>
  <si>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G3645-1372</t>
  </si>
  <si>
    <t>2019G</t>
  </si>
  <si>
    <t>EW</t>
  </si>
  <si>
    <t>pr_</t>
  </si>
  <si>
    <t>G3645</t>
  </si>
  <si>
    <t>And</t>
  </si>
  <si>
    <t>yes</t>
  </si>
  <si>
    <t>VSX</t>
  </si>
  <si>
    <t>GSC 3645-1372</t>
  </si>
  <si>
    <t>OEJV 0191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</si>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</sst>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3" borderId="6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3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3645-1372 -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AB-41C8-9053-57DDAF8A12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1.221199992869515E-3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AB-41C8-9053-57DDAF8A12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AB-41C8-9053-57DDAF8A12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AB-41C8-9053-57DDAF8A12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AB-41C8-9053-57DDAF8A12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AB-41C8-9053-57DDAF8A12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AB-41C8-9053-57DDAF8A12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1.221199992869515E-3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AB-41C8-9053-57DDAF8A128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AB-41C8-9053-57DDAF8A1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134368"/>
        <c:axId val="1"/>
      </c:scatterChart>
      <c:valAx>
        <c:axId val="791134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134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85725</xdr:colOff>
      <xdr:row>18</xdr:row>
      <xdr:rowOff>142875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A46D1FA-3A6C-19E6-0CBC-7E5B6C4BB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50</v>
      </c>
      <c r="F1" s="36" t="s">
        <v>42</v>
      </c>
      <c r="G1" s="37" t="s">
        <v>43</v>
      </c>
      <c r="H1" s="38"/>
      <c r="I1" s="39" t="s">
        <v>42</v>
      </c>
      <c r="J1" s="36" t="s">
        <v>42</v>
      </c>
      <c r="K1" s="40">
        <v>2.2210999999999999</v>
      </c>
      <c r="L1" s="32">
        <v>38.531999999999996</v>
      </c>
      <c r="M1" s="41">
        <v>56893.429000000004</v>
      </c>
      <c r="N1" s="33">
        <v>0.37137940000000003</v>
      </c>
      <c r="O1" s="32" t="s">
        <v>44</v>
      </c>
      <c r="P1" s="32">
        <v>12.4</v>
      </c>
      <c r="Q1" s="32">
        <v>13</v>
      </c>
      <c r="R1" s="42" t="s">
        <v>45</v>
      </c>
      <c r="S1" s="43" t="s">
        <v>13</v>
      </c>
      <c r="T1" s="44" t="s">
        <v>46</v>
      </c>
      <c r="U1" s="45">
        <v>9999</v>
      </c>
      <c r="V1" s="31" t="s">
        <v>47</v>
      </c>
      <c r="W1" s="46" t="s">
        <v>48</v>
      </c>
    </row>
    <row r="2" spans="1:23" x14ac:dyDescent="0.2">
      <c r="A2" t="s">
        <v>23</v>
      </c>
      <c r="B2" t="s">
        <v>44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 t="s">
        <v>37</v>
      </c>
      <c r="D4" s="28" t="s">
        <v>37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47">
        <v>56893.429000000004</v>
      </c>
      <c r="D7" s="29" t="s">
        <v>49</v>
      </c>
    </row>
    <row r="8" spans="1:23" x14ac:dyDescent="0.2">
      <c r="A8" t="s">
        <v>3</v>
      </c>
      <c r="C8" s="47">
        <v>0.37137940000000003</v>
      </c>
      <c r="D8" s="29" t="s">
        <v>49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23" x14ac:dyDescent="0.2">
      <c r="A12" s="10" t="s">
        <v>16</v>
      </c>
      <c r="B12" s="10"/>
      <c r="C12" s="21">
        <f ca="1">SLOPE(INDIRECT($E$9):G992,INDIRECT($D$9):F992)</f>
        <v>3.6983646059040431E-7</v>
      </c>
      <c r="D12" s="3"/>
      <c r="E12" s="10"/>
    </row>
    <row r="13" spans="1:23" x14ac:dyDescent="0.2">
      <c r="A13" s="10" t="s">
        <v>18</v>
      </c>
      <c r="B13" s="10"/>
      <c r="C13" s="3" t="s">
        <v>13</v>
      </c>
    </row>
    <row r="14" spans="1:23" x14ac:dyDescent="0.2">
      <c r="A14" s="10"/>
      <c r="B14" s="10"/>
      <c r="C14" s="10"/>
    </row>
    <row r="15" spans="1:23" x14ac:dyDescent="0.2">
      <c r="A15" s="12" t="s">
        <v>17</v>
      </c>
      <c r="B15" s="10"/>
      <c r="C15" s="13">
        <f ca="1">(C7+C11)+(C8+C12)*INT(MAX(F21:F3533))</f>
        <v>58119.724999999999</v>
      </c>
      <c r="E15" s="14" t="s">
        <v>34</v>
      </c>
      <c r="F15" s="34">
        <v>1</v>
      </c>
    </row>
    <row r="16" spans="1:23" x14ac:dyDescent="0.2">
      <c r="A16" s="16" t="s">
        <v>4</v>
      </c>
      <c r="B16" s="10"/>
      <c r="C16" s="17">
        <f ca="1">+C8+C12</f>
        <v>0.37137976983646059</v>
      </c>
      <c r="E16" s="14" t="s">
        <v>30</v>
      </c>
      <c r="F16" s="35">
        <f ca="1">NOW()+15018.5+$C$5/24</f>
        <v>60318.615058333329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9224</v>
      </c>
    </row>
    <row r="18" spans="1:21" ht="14.25" thickTop="1" thickBot="1" x14ac:dyDescent="0.25">
      <c r="A18" s="16" t="s">
        <v>5</v>
      </c>
      <c r="B18" s="10"/>
      <c r="C18" s="19">
        <f ca="1">+C15</f>
        <v>58119.724999999999</v>
      </c>
      <c r="D18" s="20">
        <f ca="1">+C16</f>
        <v>0.37137976983646059</v>
      </c>
      <c r="E18" s="14" t="s">
        <v>36</v>
      </c>
      <c r="F18" s="23">
        <f ca="1">ROUND(2*(F16-$C$15)/$C$16,0)/2+F15</f>
        <v>5922</v>
      </c>
    </row>
    <row r="19" spans="1:21" ht="13.5" thickTop="1" x14ac:dyDescent="0.2">
      <c r="E19" s="14" t="s">
        <v>31</v>
      </c>
      <c r="F19" s="18">
        <f ca="1">+$C$15+$C$16*F18-15018.5-$C$5/24</f>
        <v>45300.931830304857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49</v>
      </c>
      <c r="C21" s="8">
        <v>56893.429000000004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41874.929000000004</v>
      </c>
    </row>
    <row r="22" spans="1:21" x14ac:dyDescent="0.2">
      <c r="A22" t="s">
        <v>51</v>
      </c>
      <c r="B22" t="s">
        <v>52</v>
      </c>
      <c r="C22" s="8">
        <v>58119.724999999999</v>
      </c>
      <c r="D22" s="8">
        <v>5.0000000000000001E-3</v>
      </c>
      <c r="E22">
        <f>+(C22-C$7)/C$8</f>
        <v>3302.0032882814576</v>
      </c>
      <c r="F22">
        <f>ROUND(2*E22,0)/2</f>
        <v>3302</v>
      </c>
      <c r="G22">
        <f>+C22-(C$7+F22*C$8)</f>
        <v>1.221199992869515E-3</v>
      </c>
      <c r="I22">
        <f>+G22</f>
        <v>1.221199992869515E-3</v>
      </c>
      <c r="O22">
        <f ca="1">+C$11+C$12*$F22</f>
        <v>1.221199992869515E-3</v>
      </c>
      <c r="Q22" s="2">
        <f>+C22-15018.5</f>
        <v>43101.224999999999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2024-01-09T01:45:41Z</dcterms:modified>
</cp:coreProperties>
</file>