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54E83C1-DB9A-48B2-BB03-AD5F47B1F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Q25" i="1"/>
  <c r="E24" i="1"/>
  <c r="F24" i="1" s="1"/>
  <c r="G24" i="1" s="1"/>
  <c r="I24" i="1" s="1"/>
  <c r="C21" i="1"/>
  <c r="C17" i="1" s="1"/>
  <c r="Q23" i="1"/>
  <c r="Q24" i="1"/>
  <c r="E14" i="1"/>
  <c r="E23" i="1"/>
  <c r="F23" i="1" s="1"/>
  <c r="G23" i="1" s="1"/>
  <c r="I23" i="1" s="1"/>
  <c r="E25" i="1"/>
  <c r="F25" i="1" s="1"/>
  <c r="G25" i="1" s="1"/>
  <c r="I25" i="1" s="1"/>
  <c r="C12" i="1"/>
  <c r="E21" i="1" l="1"/>
  <c r="F21" i="1" s="1"/>
  <c r="G21" i="1" s="1"/>
  <c r="H21" i="1" s="1"/>
  <c r="Q21" i="1"/>
  <c r="C16" i="1"/>
  <c r="D18" i="1" s="1"/>
  <c r="E15" i="1"/>
  <c r="C11" i="1"/>
  <c r="O25" i="1" l="1"/>
  <c r="O24" i="1"/>
  <c r="C15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<sst xmlns="http://schemas.openxmlformats.org/spreadsheetml/2006/main" count="52" uniqueCount="49">
  <si>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</si>
  <si>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</si>
  <si>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</si>
  <si>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</si>
  <si>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</si>
  <si>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</si>
  <si>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</si>
  <si>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</si>
  <si>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</si>
  <si>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</si>
  <si>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</si>
  <si>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</si>
  <si>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</si>
  <si>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</si>
  <si>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</si>
  <si>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</si>
  <si>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</si>
  <si>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</si>
  <si>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</si>
  <si>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</si>
  <si>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</si>
  <si>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</si>
  <si>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</si>
  <si>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</si>
  <si>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</si>
  <si>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</si>
  <si>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</si>
  <si>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</si>
  <si>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</si>
  <si>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</si>
  <si>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</si>
  <si>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</si>
  <si>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</si>
  <si>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</si>
  <si>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</si>
  <si>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</si>
  <si>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</si>
  <si>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</si>
  <si>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</si>
  <si>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</si>
  <si>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</si>
  <si>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V422 And / GSC 3631-1314</t>
  </si>
  <si>
    <t>EB</t>
  </si>
  <si>
    <t>IBVS 5960</t>
  </si>
  <si>
    <t>I</t>
  </si>
  <si>
    <t>GCVS</t>
  </si>
  <si>
    <t>IBVS 6010</t>
  </si>
  <si>
    <t>IBVS 6042</t>
  </si>
  <si>
    <t>IBVS 5984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</si>
</sst>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5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V422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AD-4460-905A-5DCFA754AB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-6.4671500003896654E-3</c:v>
                </c:pt>
                <c:pt idx="2">
                  <c:v>-1.7589999988558702E-3</c:v>
                </c:pt>
                <c:pt idx="3">
                  <c:v>-2.8142000010120682E-3</c:v>
                </c:pt>
                <c:pt idx="4">
                  <c:v>-9.3681999933323823E-3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AD-4460-905A-5DCFA754AB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AD-4460-905A-5DCFA754AB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AD-4460-905A-5DCFA754AB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AD-4460-905A-5DCFA754AB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AD-4460-905A-5DCFA754AB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AD-4460-905A-5DCFA754AB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1.9060440236637222E-2</c:v>
                </c:pt>
                <c:pt idx="1">
                  <c:v>-3.233107636907654E-3</c:v>
                </c:pt>
                <c:pt idx="2">
                  <c:v>-3.857338700015981E-3</c:v>
                </c:pt>
                <c:pt idx="3">
                  <c:v>-5.3109471850006362E-3</c:v>
                </c:pt>
                <c:pt idx="4">
                  <c:v>-8.0071564716657183E-3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AD-4460-905A-5DCFA754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064752"/>
        <c:axId val="1"/>
      </c:scatterChart>
      <c:valAx>
        <c:axId val="66906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064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16</xdr:col>
      <xdr:colOff>647700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278C3-9123-2A56-4E43-5789FB42B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selection activeCell="E31" sqref="E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51535.714999999997</v>
      </c>
      <c r="D4" s="9">
        <v>1.0155848999999999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51535.714999999997</v>
      </c>
    </row>
    <row r="8" spans="1:7" x14ac:dyDescent="0.2">
      <c r="A8" t="s">
        <v>3</v>
      </c>
      <c r="C8">
        <v>1.0155848999999999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1.9060440236637222E-2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SLOPE(INDIRECT($G$11):G991,INDIRECT($F$11):F991)</f>
        <v>-5.8613245362284407E-6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60319.529945601847</v>
      </c>
    </row>
    <row r="15" spans="1:7" x14ac:dyDescent="0.2">
      <c r="A15" s="14" t="s">
        <v>18</v>
      </c>
      <c r="B15" s="12"/>
      <c r="C15" s="15">
        <f ca="1">(C7+C11)+(C8+C12)*INT(MAX(F21:F3532))</f>
        <v>56225.678061043523</v>
      </c>
      <c r="D15" s="16" t="s">
        <v>39</v>
      </c>
      <c r="E15" s="17">
        <f ca="1">ROUND(2*(E14-$C$7)/$C$8,0)/2+E13</f>
        <v>8650</v>
      </c>
    </row>
    <row r="16" spans="1:7" x14ac:dyDescent="0.2">
      <c r="A16" s="18" t="s">
        <v>4</v>
      </c>
      <c r="B16" s="12"/>
      <c r="C16" s="19">
        <f ca="1">+C8+C12</f>
        <v>1.0155790386754637</v>
      </c>
      <c r="D16" s="16" t="s">
        <v>40</v>
      </c>
      <c r="E16" s="26">
        <f ca="1">ROUND(2*(E14-$C$15)/$C$16,0)/2+E13</f>
        <v>4032</v>
      </c>
    </row>
    <row r="17" spans="1:17" ht="13.5" thickBot="1" x14ac:dyDescent="0.25">
      <c r="A17" s="16" t="s">
        <v>31</v>
      </c>
      <c r="B17" s="12"/>
      <c r="C17" s="12">
        <f>COUNT(C21:C2190)</f>
        <v>5</v>
      </c>
      <c r="D17" s="16" t="s">
        <v>35</v>
      </c>
      <c r="E17" s="20">
        <f ca="1">+$C$15+$C$16*E16-15018.5-$C$9/24</f>
        <v>45302.388578316328</v>
      </c>
    </row>
    <row r="18" spans="1:17" ht="14.25" thickTop="1" thickBot="1" x14ac:dyDescent="0.25">
      <c r="A18" s="18" t="s">
        <v>5</v>
      </c>
      <c r="B18" s="12"/>
      <c r="C18" s="21">
        <f ca="1">+C15</f>
        <v>56225.678061043523</v>
      </c>
      <c r="D18" s="22">
        <f ca="1">+C16</f>
        <v>1.0155790386754637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51535.714999999997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1.9060440236637222E-2</v>
      </c>
      <c r="Q21" s="2">
        <f>+C21-15018.5</f>
        <v>36517.214999999997</v>
      </c>
    </row>
    <row r="22" spans="1:17" x14ac:dyDescent="0.2">
      <c r="A22" s="35" t="s">
        <v>48</v>
      </c>
      <c r="B22" s="35"/>
      <c r="C22" s="36">
        <v>55398.485699999997</v>
      </c>
      <c r="D22" s="36">
        <v>7.1000000000000004E-3</v>
      </c>
      <c r="E22">
        <f>+(C22-C$7)/C$8</f>
        <v>3803.493632093192</v>
      </c>
      <c r="F22">
        <f>ROUND(2*E22,0)/2</f>
        <v>3803.5</v>
      </c>
      <c r="G22">
        <f>+C22-(C$7+F22*C$8)</f>
        <v>-6.4671500003896654E-3</v>
      </c>
      <c r="I22">
        <f>+G22</f>
        <v>-6.4671500003896654E-3</v>
      </c>
      <c r="O22">
        <f ca="1">+C$11+C$12*$F22</f>
        <v>-3.233107636907654E-3</v>
      </c>
      <c r="Q22" s="2">
        <f>+C22-15018.5</f>
        <v>40379.985699999997</v>
      </c>
    </row>
    <row r="23" spans="1:17" x14ac:dyDescent="0.2">
      <c r="A23" s="30" t="s">
        <v>43</v>
      </c>
      <c r="B23" s="31" t="s">
        <v>44</v>
      </c>
      <c r="C23" s="30">
        <v>55506.650199999996</v>
      </c>
      <c r="D23" s="30">
        <v>6.9999999999999999E-4</v>
      </c>
      <c r="E23">
        <f>+(C23-C$7)/C$8</f>
        <v>3909.9982679931536</v>
      </c>
      <c r="F23">
        <f>ROUND(2*E23,0)/2</f>
        <v>3910</v>
      </c>
      <c r="G23">
        <f>+C23-(C$7+F23*C$8)</f>
        <v>-1.7589999988558702E-3</v>
      </c>
      <c r="I23">
        <f>+G23</f>
        <v>-1.7589999988558702E-3</v>
      </c>
      <c r="O23">
        <f ca="1">+C$11+C$12*$F23</f>
        <v>-3.857338700015981E-3</v>
      </c>
      <c r="Q23" s="2">
        <f>+C23-15018.5</f>
        <v>40488.150199999996</v>
      </c>
    </row>
    <row r="24" spans="1:17" x14ac:dyDescent="0.2">
      <c r="A24" s="30" t="s">
        <v>46</v>
      </c>
      <c r="B24" s="31" t="s">
        <v>44</v>
      </c>
      <c r="C24" s="30">
        <v>55758.514199999998</v>
      </c>
      <c r="D24" s="37">
        <v>2.0999999999999999E-3</v>
      </c>
      <c r="E24">
        <f>+(C24-C$7)/C$8</f>
        <v>4157.9972289859779</v>
      </c>
      <c r="F24">
        <f>ROUND(2*E24,0)/2</f>
        <v>4158</v>
      </c>
      <c r="G24">
        <f>+C24-(C$7+F24*C$8)</f>
        <v>-2.8142000010120682E-3</v>
      </c>
      <c r="I24">
        <f>+G24</f>
        <v>-2.8142000010120682E-3</v>
      </c>
      <c r="O24">
        <f ca="1">+C$11+C$12*$F24</f>
        <v>-5.3109471850006362E-3</v>
      </c>
      <c r="Q24" s="2">
        <f>+C24-15018.5</f>
        <v>40740.014199999998</v>
      </c>
    </row>
    <row r="25" spans="1:17" x14ac:dyDescent="0.2">
      <c r="A25" s="32" t="s">
        <v>47</v>
      </c>
      <c r="B25" s="33" t="s">
        <v>44</v>
      </c>
      <c r="C25" s="34">
        <v>56225.676700000004</v>
      </c>
      <c r="D25" s="34">
        <v>3.0000000000000003E-4</v>
      </c>
      <c r="E25">
        <f>+(C25-C$7)/C$8</f>
        <v>4617.9907755619524</v>
      </c>
      <c r="F25">
        <f>ROUND(2*E25,0)/2</f>
        <v>4618</v>
      </c>
      <c r="G25">
        <f>+C25-(C$7+F25*C$8)</f>
        <v>-9.3681999933323823E-3</v>
      </c>
      <c r="I25">
        <f>+G25</f>
        <v>-9.3681999933323823E-3</v>
      </c>
      <c r="O25">
        <f ca="1">+C$11+C$12*$F25</f>
        <v>-8.0071564716657183E-3</v>
      </c>
      <c r="Q25" s="2">
        <f>+C25-15018.5</f>
        <v>41207.176700000004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2024-01-09T23:43:07Z</dcterms:modified>
</cp:coreProperties>
</file>