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E1F375-7A5D-47A3-9256-69DC9474F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<sst xmlns="http://schemas.openxmlformats.org/spreadsheetml/2006/main" count="54" uniqueCount="48">
  <si>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</si>
  <si>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</si>
  <si>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</si>
  <si>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</si>
  <si>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</si>
  <si>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</si>
  <si>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</si>
  <si>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</si>
  <si>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</si>
  <si>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</si>
  <si>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</si>
  <si>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</si>
  <si>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</si>
  <si>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</si>
  <si>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</si>
  <si>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</si>
  <si>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</si>
  <si>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</si>
  <si>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</si>
  <si>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</si>
  <si>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</si>
  <si>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</si>
  <si>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</si>
  <si>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</si>
  <si>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</si>
  <si>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</si>
  <si>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</si>
  <si>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</si>
  <si>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</si>
  <si>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</si>
  <si>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</si>
  <si>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</si>
  <si>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</si>
  <si>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</si>
  <si>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</si>
  <si>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</si>
  <si>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</si>
  <si>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</si>
  <si>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</si>
  <si>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</si>
  <si>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</si>
  <si>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</si>
  <si>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</si>
  <si>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6033</t>
  </si>
  <si>
    <t>I</t>
  </si>
  <si>
    <t>EB</t>
  </si>
  <si>
    <t>IBVS 6118</t>
  </si>
  <si>
    <t>V0487 And / GSC 2261-0184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</si>
</sst>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7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V0487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72-47C5-84CC-4E7F4DFB05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-0.4570400000011432</c:v>
                </c:pt>
                <c:pt idx="2">
                  <c:v>-0.5383200000069337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72-47C5-84CC-4E7F4DFB05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72-47C5-84CC-4E7F4DFB05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72-47C5-84CC-4E7F4DFB05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72-47C5-84CC-4E7F4DFB05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72-47C5-84CC-4E7F4DFB05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72-47C5-84CC-4E7F4DFB05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-7.5152173604227657E-3</c:v>
                </c:pt>
                <c:pt idx="1">
                  <c:v>-0.4570400000011432</c:v>
                </c:pt>
                <c:pt idx="2">
                  <c:v>-0.5383200000069337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72-47C5-84CC-4E7F4DFB05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72-47C5-84CC-4E7F4DFB0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34024"/>
        <c:axId val="1"/>
      </c:scatterChart>
      <c:valAx>
        <c:axId val="669134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34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16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8E02B8-1A6A-6768-FBC1-9E3C92050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51594.91</v>
      </c>
      <c r="D7" s="8" t="s">
        <v>42</v>
      </c>
    </row>
    <row r="8" spans="1:7" x14ac:dyDescent="0.2">
      <c r="A8" t="s">
        <v>3</v>
      </c>
      <c r="C8" s="38">
        <v>1.04068</v>
      </c>
      <c r="D8" s="8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-7.5152173604227657E-3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-1.1043478261656318E-4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60319.538382291663</v>
      </c>
    </row>
    <row r="15" spans="1:7" x14ac:dyDescent="0.2">
      <c r="A15" s="12" t="s">
        <v>17</v>
      </c>
      <c r="B15" s="10"/>
      <c r="C15" s="13">
        <f ca="1">(C7+C11)+(C8+C12)*INT(MAX(F21:F3533))</f>
        <v>56595.879815217391</v>
      </c>
      <c r="D15" s="14" t="s">
        <v>39</v>
      </c>
      <c r="E15" s="15">
        <f ca="1">ROUND(2*(E14-$C$7)/$C$8,0)/2+E13</f>
        <v>8384.5</v>
      </c>
    </row>
    <row r="16" spans="1:7" x14ac:dyDescent="0.2">
      <c r="A16" s="16" t="s">
        <v>4</v>
      </c>
      <c r="B16" s="10"/>
      <c r="C16" s="17">
        <f ca="1">+C8+C12</f>
        <v>1.0405695652173834</v>
      </c>
      <c r="D16" s="14" t="s">
        <v>40</v>
      </c>
      <c r="E16" s="24">
        <f ca="1">ROUND(2*(E14-$C$15)/$C$16,0)/2+E13</f>
        <v>3579.5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45302.494407246348</v>
      </c>
    </row>
    <row r="18" spans="1:18" ht="14.25" thickTop="1" thickBot="1" x14ac:dyDescent="0.25">
      <c r="A18" s="16" t="s">
        <v>5</v>
      </c>
      <c r="B18" s="10"/>
      <c r="C18" s="19">
        <f ca="1">+C15</f>
        <v>56595.879815217391</v>
      </c>
      <c r="D18" s="20">
        <f ca="1">+C16</f>
        <v>1.0405695652173834</v>
      </c>
      <c r="E18" s="21" t="s">
        <v>35</v>
      </c>
    </row>
    <row r="19" spans="1:18" ht="13.5" thickTop="1" x14ac:dyDescent="0.2">
      <c r="A19" s="25" t="s">
        <v>36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8" t="s">
        <v>42</v>
      </c>
      <c r="C21" s="8">
        <v>51594.91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-7.5152173604227657E-3</v>
      </c>
      <c r="Q21" s="2">
        <f>+C21-15018.5</f>
        <v>36576.410000000003</v>
      </c>
    </row>
    <row r="22" spans="1:18" x14ac:dyDescent="0.2">
      <c r="A22" s="30" t="s">
        <v>43</v>
      </c>
      <c r="B22" s="31" t="s">
        <v>44</v>
      </c>
      <c r="C22" s="32">
        <v>55830.5409</v>
      </c>
      <c r="D22" s="32">
        <v>2.8999999999999998E-3</v>
      </c>
      <c r="E22">
        <f>+(C22-C$7)/C$8</f>
        <v>4070.0608256140181</v>
      </c>
      <c r="F22" s="37">
        <f>ROUND(2*E22,0)/2+0.5</f>
        <v>4070.5</v>
      </c>
      <c r="G22">
        <f>+C22-(C$7+F22*C$8)</f>
        <v>-0.4570400000011432</v>
      </c>
      <c r="I22">
        <f>+G22</f>
        <v>-0.4570400000011432</v>
      </c>
      <c r="O22">
        <f ca="1">+C$11+C$12*$F22</f>
        <v>-0.4570400000011432</v>
      </c>
      <c r="Q22" s="2">
        <f>+C22-15018.5</f>
        <v>40812.0409</v>
      </c>
    </row>
    <row r="23" spans="1:18" x14ac:dyDescent="0.2">
      <c r="A23" s="33" t="s">
        <v>46</v>
      </c>
      <c r="B23" s="34" t="s">
        <v>44</v>
      </c>
      <c r="C23" s="35">
        <v>56596.400099999999</v>
      </c>
      <c r="D23" s="36">
        <v>1.7100000000000001E-2</v>
      </c>
      <c r="E23">
        <f>+(C23-C$7)/C$8</f>
        <v>4805.982722835065</v>
      </c>
      <c r="F23" s="37">
        <f>ROUND(2*E23,0)/2+0.5</f>
        <v>4806.5</v>
      </c>
      <c r="G23">
        <f>+C23-(C$7+F23*C$8)</f>
        <v>-0.5383200000069337</v>
      </c>
      <c r="I23">
        <f>+G23</f>
        <v>-0.5383200000069337</v>
      </c>
      <c r="O23">
        <f ca="1">+C$11+C$12*$F23</f>
        <v>-0.5383200000069337</v>
      </c>
      <c r="Q23" s="2">
        <f>+C23-15018.5</f>
        <v>41577.900099999999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2024-01-09T23:55:16Z</dcterms:modified>
</cp:coreProperties>
</file>