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29C53F8-1614-4309-BAE4-5A7EBE491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J28" i="1"/>
  <c r="Q28" i="1"/>
  <c r="E29" i="1"/>
  <c r="F29" i="1"/>
  <c r="G29" i="1"/>
  <c r="J29" i="1"/>
  <c r="Q29" i="1"/>
  <c r="E26" i="1"/>
  <c r="F26" i="1"/>
  <c r="G26" i="1"/>
  <c r="I26" i="1"/>
  <c r="E27" i="1"/>
  <c r="F27" i="1"/>
  <c r="G27" i="1"/>
  <c r="I27" i="1"/>
  <c r="Q26" i="1"/>
  <c r="Q27" i="1"/>
  <c r="E24" i="1"/>
  <c r="F24" i="1"/>
  <c r="G24" i="1"/>
  <c r="I24" i="1"/>
  <c r="E25" i="1"/>
  <c r="F25" i="1"/>
  <c r="G25" i="1"/>
  <c r="I25" i="1"/>
  <c r="F11" i="1"/>
  <c r="Q24" i="1"/>
  <c r="Q25" i="1"/>
  <c r="F21" i="1"/>
  <c r="G21" i="1"/>
  <c r="H21" i="1"/>
  <c r="E22" i="1"/>
  <c r="F22" i="1"/>
  <c r="G22" i="1"/>
  <c r="I22" i="1"/>
  <c r="E23" i="1"/>
  <c r="F23" i="1"/>
  <c r="G23" i="1"/>
  <c r="I23" i="1"/>
  <c r="G11" i="1"/>
  <c r="Q22" i="1"/>
  <c r="Q23" i="1"/>
  <c r="E21" i="1"/>
  <c r="E14" i="1"/>
  <c r="C17" i="1"/>
  <c r="Q21" i="1"/>
  <c r="C12" i="1"/>
  <c r="C16" i="1" l="1"/>
  <c r="D18" i="1" s="1"/>
  <c r="E15" i="1"/>
  <c r="C11" i="1"/>
  <c r="O21" i="1" l="1"/>
  <c r="O25" i="1"/>
  <c r="O27" i="1"/>
  <c r="O23" i="1"/>
  <c r="O26" i="1"/>
  <c r="O22" i="1"/>
  <c r="O29" i="1"/>
  <c r="C15" i="1"/>
  <c r="O28" i="1"/>
  <c r="O24" i="1"/>
  <c r="C18" i="1" l="1"/>
  <c r="E16" i="1"/>
  <c r="E17" i="1" s="1"/>
</calcChain>
</file>

<file path=xl/sharedStrings.xml><?xml version="1.0" encoding="utf-8"?>
<sst xmlns="http://schemas.openxmlformats.org/spreadsheetml/2006/main" count="66" uniqueCount="51">
  <si>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</si>
  <si>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</si>
  <si>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</si>
  <si>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</si>
  <si>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</si>
  <si>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</si>
  <si>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</si>
  <si>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</si>
  <si>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</si>
  <si>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</si>
  <si>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</si>
  <si>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</si>
  <si>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</si>
  <si>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</si>
  <si>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</si>
  <si>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</si>
  <si>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</si>
  <si>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</si>
  <si>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</si>
  <si>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</si>
  <si>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</si>
  <si>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</si>
  <si>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</si>
  <si>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</si>
  <si>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</si>
  <si>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</si>
  <si>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</si>
  <si>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</si>
  <si>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</si>
  <si>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</si>
  <si>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</si>
  <si>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</si>
  <si>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</si>
  <si>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</si>
  <si>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</si>
  <si>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</si>
  <si>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</si>
  <si>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</si>
  <si>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</si>
  <si>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</si>
  <si>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</si>
  <si>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IBVS 6033</t>
  </si>
  <si>
    <t>I</t>
  </si>
  <si>
    <t>IBVS 6042</t>
  </si>
  <si>
    <t>I:</t>
  </si>
  <si>
    <t>VSX</t>
  </si>
  <si>
    <t xml:space="preserve">V0502 And / GSC 2275-1333 </t>
  </si>
  <si>
    <t>EW</t>
  </si>
  <si>
    <t>IBVS 6118</t>
  </si>
  <si>
    <t>JBAV, 60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</si>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</sst>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6992481203006"/>
          <c:y val="0.14076246334310852"/>
          <c:w val="0.7654135338345864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0.15944999999919673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D0-446C-BD44-7BFF9C806A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1.5800000001036096E-2</c:v>
                </c:pt>
                <c:pt idx="2">
                  <c:v>1.3000000035390258E-3</c:v>
                </c:pt>
                <c:pt idx="3">
                  <c:v>1.8500000005587935E-2</c:v>
                </c:pt>
                <c:pt idx="4">
                  <c:v>1.6199999998207204E-2</c:v>
                </c:pt>
                <c:pt idx="5">
                  <c:v>-5.1999999996041879E-3</c:v>
                </c:pt>
                <c:pt idx="6">
                  <c:v>-4.2499999981373549E-3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D0-446C-BD44-7BFF9C806A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-1.4299999995273538E-2</c:v>
                </c:pt>
                <c:pt idx="8">
                  <c:v>-1.5649999993911479E-2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D0-446C-BD44-7BFF9C806A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D0-446C-BD44-7BFF9C806A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D0-446C-BD44-7BFF9C806A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D0-446C-BD44-7BFF9C806A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D0-446C-BD44-7BFF9C806A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4.8198557670666789E-2</c:v>
                </c:pt>
                <c:pt idx="1">
                  <c:v>1.0284994330590179E-2</c:v>
                </c:pt>
                <c:pt idx="2">
                  <c:v>7.0532513157607196E-3</c:v>
                </c:pt>
                <c:pt idx="3">
                  <c:v>1.092697202161716E-2</c:v>
                </c:pt>
                <c:pt idx="4">
                  <c:v>1.0653790025435463E-2</c:v>
                </c:pt>
                <c:pt idx="5">
                  <c:v>4.1438630564256604E-3</c:v>
                </c:pt>
                <c:pt idx="6">
                  <c:v>4.1424971464447541E-3</c:v>
                </c:pt>
                <c:pt idx="7">
                  <c:v>-1.7402000982424663E-2</c:v>
                </c:pt>
                <c:pt idx="8">
                  <c:v>-1.7403366892405576E-2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D0-446C-BD44-7BFF9C806A9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DD0-446C-BD44-7BFF9C806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123584"/>
        <c:axId val="1"/>
      </c:scatterChart>
      <c:valAx>
        <c:axId val="66912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03759398496240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123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66675</xdr:rowOff>
    </xdr:from>
    <xdr:to>
      <xdr:col>17</xdr:col>
      <xdr:colOff>152400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59D0136-D3C2-7F46-C993-61D826212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5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x14ac:dyDescent="0.2">
      <c r="A2" t="s">
        <v>23</v>
      </c>
      <c r="B2" s="30" t="s">
        <v>47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51453.701999999997</v>
      </c>
      <c r="D7" s="8" t="s">
        <v>45</v>
      </c>
    </row>
    <row r="8" spans="1:7" x14ac:dyDescent="0.2">
      <c r="A8" t="s">
        <v>3</v>
      </c>
      <c r="C8" s="8">
        <v>0.31890000000000002</v>
      </c>
      <c r="D8" s="8" t="s">
        <v>45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4.8197191760685883E-2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-2.7318199618169554E-6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60319.540792361106</v>
      </c>
    </row>
    <row r="15" spans="1:7" x14ac:dyDescent="0.2">
      <c r="A15" s="12" t="s">
        <v>17</v>
      </c>
      <c r="B15" s="10"/>
      <c r="C15" s="13">
        <f ca="1">(C7+C11)+(C8+C12)*INT(MAX(F21:F3533))</f>
        <v>59111.430297999017</v>
      </c>
      <c r="D15" s="14" t="s">
        <v>38</v>
      </c>
      <c r="E15" s="15">
        <f ca="1">ROUND(2*(E14-$C$7)/$C$8,0)/2+E13</f>
        <v>27802.5</v>
      </c>
    </row>
    <row r="16" spans="1:7" x14ac:dyDescent="0.2">
      <c r="A16" s="16" t="s">
        <v>4</v>
      </c>
      <c r="B16" s="10"/>
      <c r="C16" s="17">
        <f ca="1">+C8+C12</f>
        <v>0.31889726818003822</v>
      </c>
      <c r="D16" s="14" t="s">
        <v>39</v>
      </c>
      <c r="E16" s="24">
        <f ca="1">ROUND(2*(E14-$C$15)/$C$16,0)/2+E13</f>
        <v>3789.5</v>
      </c>
    </row>
    <row r="17" spans="1:18" ht="13.5" thickBot="1" x14ac:dyDescent="0.25">
      <c r="A17" s="14" t="s">
        <v>29</v>
      </c>
      <c r="B17" s="10"/>
      <c r="C17" s="10">
        <f>COUNT(C21:C2191)</f>
        <v>9</v>
      </c>
      <c r="D17" s="14" t="s">
        <v>33</v>
      </c>
      <c r="E17" s="18">
        <f ca="1">+$C$15+$C$16*E16-15018.5-$C$9/24</f>
        <v>45301.787329100611</v>
      </c>
    </row>
    <row r="18" spans="1:18" ht="14.25" thickTop="1" thickBot="1" x14ac:dyDescent="0.25">
      <c r="A18" s="16" t="s">
        <v>5</v>
      </c>
      <c r="B18" s="10"/>
      <c r="C18" s="19">
        <f ca="1">+C15</f>
        <v>59111.430297999017</v>
      </c>
      <c r="D18" s="20">
        <f ca="1">+C16</f>
        <v>0.31889726818003822</v>
      </c>
      <c r="E18" s="21" t="s">
        <v>34</v>
      </c>
    </row>
    <row r="19" spans="1:18" ht="13.5" thickTop="1" x14ac:dyDescent="0.2">
      <c r="A19" s="25" t="s">
        <v>35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1" t="s">
        <v>45</v>
      </c>
      <c r="B21" s="31"/>
      <c r="C21" s="32">
        <v>51453.701999999997</v>
      </c>
      <c r="D21" s="32" t="s">
        <v>13</v>
      </c>
      <c r="E21">
        <f t="shared" ref="E21:E27" si="0">+(C21-C$7)/C$8</f>
        <v>0</v>
      </c>
      <c r="F21">
        <f>ROUND(2*E21,0)/2-0.5</f>
        <v>-0.5</v>
      </c>
      <c r="G21">
        <f t="shared" ref="G21:G27" si="1">+C21-(C$7+F21*C$8)</f>
        <v>0.15944999999919673</v>
      </c>
      <c r="H21">
        <f>+G21</f>
        <v>0.15944999999919673</v>
      </c>
      <c r="O21">
        <f t="shared" ref="O21:O27" ca="1" si="2">+C$11+C$12*$F21</f>
        <v>4.8198557670666789E-2</v>
      </c>
      <c r="Q21" s="2">
        <f t="shared" ref="Q21:Q27" si="3">+C21-15018.5</f>
        <v>36435.201999999997</v>
      </c>
    </row>
    <row r="22" spans="1:18" x14ac:dyDescent="0.2">
      <c r="A22" s="33" t="s">
        <v>41</v>
      </c>
      <c r="B22" s="34" t="s">
        <v>42</v>
      </c>
      <c r="C22" s="35">
        <v>55879.411999999997</v>
      </c>
      <c r="D22" s="35">
        <v>8.9999999999999998E-4</v>
      </c>
      <c r="E22">
        <f t="shared" si="0"/>
        <v>13878.049545312007</v>
      </c>
      <c r="F22">
        <f t="shared" ref="F22:F27" si="4">ROUND(2*E22,0)/2</f>
        <v>13878</v>
      </c>
      <c r="G22">
        <f t="shared" si="1"/>
        <v>1.5800000001036096E-2</v>
      </c>
      <c r="I22">
        <f t="shared" ref="I22:I27" si="5">+G22</f>
        <v>1.5800000001036096E-2</v>
      </c>
      <c r="O22">
        <f t="shared" ca="1" si="2"/>
        <v>1.0284994330590179E-2</v>
      </c>
      <c r="Q22" s="2">
        <f t="shared" si="3"/>
        <v>40860.911999999997</v>
      </c>
    </row>
    <row r="23" spans="1:18" x14ac:dyDescent="0.2">
      <c r="A23" s="36" t="s">
        <v>43</v>
      </c>
      <c r="B23" s="37" t="s">
        <v>44</v>
      </c>
      <c r="C23" s="32">
        <v>56256.656199999998</v>
      </c>
      <c r="D23" s="32">
        <v>6.0000000000000006E-4</v>
      </c>
      <c r="E23">
        <f t="shared" si="0"/>
        <v>15061.004076513012</v>
      </c>
      <c r="F23">
        <f t="shared" si="4"/>
        <v>15061</v>
      </c>
      <c r="G23">
        <f t="shared" si="1"/>
        <v>1.3000000035390258E-3</v>
      </c>
      <c r="I23">
        <f t="shared" si="5"/>
        <v>1.3000000035390258E-3</v>
      </c>
      <c r="O23">
        <f t="shared" ca="1" si="2"/>
        <v>7.0532513157607196E-3</v>
      </c>
      <c r="Q23" s="2">
        <f t="shared" si="3"/>
        <v>41238.156199999998</v>
      </c>
    </row>
    <row r="24" spans="1:18" x14ac:dyDescent="0.2">
      <c r="A24" s="33" t="s">
        <v>41</v>
      </c>
      <c r="B24" s="34" t="s">
        <v>42</v>
      </c>
      <c r="C24" s="35">
        <v>55804.4732</v>
      </c>
      <c r="D24" s="35">
        <v>1.5E-3</v>
      </c>
      <c r="E24">
        <f t="shared" si="0"/>
        <v>13643.058011915969</v>
      </c>
      <c r="F24">
        <f t="shared" si="4"/>
        <v>13643</v>
      </c>
      <c r="G24">
        <f t="shared" si="1"/>
        <v>1.8500000005587935E-2</v>
      </c>
      <c r="I24">
        <f t="shared" si="5"/>
        <v>1.8500000005587935E-2</v>
      </c>
      <c r="O24">
        <f t="shared" ca="1" si="2"/>
        <v>1.092697202161716E-2</v>
      </c>
      <c r="Q24" s="2">
        <f t="shared" si="3"/>
        <v>40785.9732</v>
      </c>
    </row>
    <row r="25" spans="1:18" x14ac:dyDescent="0.2">
      <c r="A25" s="33" t="s">
        <v>41</v>
      </c>
      <c r="B25" s="34" t="s">
        <v>42</v>
      </c>
      <c r="C25" s="35">
        <v>55836.3609</v>
      </c>
      <c r="D25" s="35">
        <v>6.9999999999999999E-4</v>
      </c>
      <c r="E25">
        <f t="shared" si="0"/>
        <v>13743.050799623712</v>
      </c>
      <c r="F25">
        <f t="shared" si="4"/>
        <v>13743</v>
      </c>
      <c r="G25">
        <f t="shared" si="1"/>
        <v>1.6199999998207204E-2</v>
      </c>
      <c r="I25">
        <f t="shared" si="5"/>
        <v>1.6199999998207204E-2</v>
      </c>
      <c r="O25">
        <f t="shared" ca="1" si="2"/>
        <v>1.0653790025435463E-2</v>
      </c>
      <c r="Q25" s="2">
        <f t="shared" si="3"/>
        <v>40817.8609</v>
      </c>
    </row>
    <row r="26" spans="1:18" x14ac:dyDescent="0.2">
      <c r="A26" s="38" t="s">
        <v>48</v>
      </c>
      <c r="B26" s="39" t="s">
        <v>42</v>
      </c>
      <c r="C26" s="40">
        <v>56596.278200000001</v>
      </c>
      <c r="D26" s="41">
        <v>2.5000000000000001E-3</v>
      </c>
      <c r="E26">
        <f t="shared" si="0"/>
        <v>16125.983693947956</v>
      </c>
      <c r="F26">
        <f t="shared" si="4"/>
        <v>16126</v>
      </c>
      <c r="G26">
        <f t="shared" si="1"/>
        <v>-5.1999999996041879E-3</v>
      </c>
      <c r="I26">
        <f t="shared" si="5"/>
        <v>-5.1999999996041879E-3</v>
      </c>
      <c r="O26">
        <f t="shared" ca="1" si="2"/>
        <v>4.1438630564256604E-3</v>
      </c>
      <c r="Q26" s="2">
        <f t="shared" si="3"/>
        <v>41577.778200000001</v>
      </c>
    </row>
    <row r="27" spans="1:18" x14ac:dyDescent="0.2">
      <c r="A27" s="38" t="s">
        <v>48</v>
      </c>
      <c r="B27" s="39" t="s">
        <v>42</v>
      </c>
      <c r="C27" s="40">
        <v>56596.438600000001</v>
      </c>
      <c r="D27" s="41">
        <v>1E-3</v>
      </c>
      <c r="E27">
        <f t="shared" si="0"/>
        <v>16126.486672938236</v>
      </c>
      <c r="F27">
        <f t="shared" si="4"/>
        <v>16126.5</v>
      </c>
      <c r="G27">
        <f t="shared" si="1"/>
        <v>-4.2499999981373549E-3</v>
      </c>
      <c r="I27">
        <f t="shared" si="5"/>
        <v>-4.2499999981373549E-3</v>
      </c>
      <c r="O27">
        <f t="shared" ca="1" si="2"/>
        <v>4.1424971464447541E-3</v>
      </c>
      <c r="Q27" s="2">
        <f t="shared" si="3"/>
        <v>41577.938600000001</v>
      </c>
    </row>
    <row r="28" spans="1:18" x14ac:dyDescent="0.2">
      <c r="A28" s="42" t="s">
        <v>49</v>
      </c>
      <c r="B28" s="43" t="s">
        <v>42</v>
      </c>
      <c r="C28" s="44">
        <v>59111.433400000002</v>
      </c>
      <c r="D28" s="44">
        <v>3.7000000000000002E-3</v>
      </c>
      <c r="E28">
        <f>+(C28-C$7)/C$8</f>
        <v>24012.955158356865</v>
      </c>
      <c r="F28">
        <f>ROUND(2*E28,0)/2</f>
        <v>24013</v>
      </c>
      <c r="G28">
        <f>+C28-(C$7+F28*C$8)</f>
        <v>-1.4299999995273538E-2</v>
      </c>
      <c r="J28">
        <f>+G28</f>
        <v>-1.4299999995273538E-2</v>
      </c>
      <c r="O28">
        <f ca="1">+C$11+C$12*$F28</f>
        <v>-1.7402000982424663E-2</v>
      </c>
      <c r="Q28" s="2">
        <f>+C28-15018.5</f>
        <v>44092.933400000002</v>
      </c>
    </row>
    <row r="29" spans="1:18" x14ac:dyDescent="0.2">
      <c r="A29" s="42" t="s">
        <v>49</v>
      </c>
      <c r="B29" s="43" t="s">
        <v>42</v>
      </c>
      <c r="C29" s="44">
        <v>59111.591500000002</v>
      </c>
      <c r="D29" s="44">
        <v>2.3999999999999998E-3</v>
      </c>
      <c r="E29">
        <f>+(C29-C$7)/C$8</f>
        <v>24013.450925054891</v>
      </c>
      <c r="F29">
        <f>ROUND(2*E29,0)/2</f>
        <v>24013.5</v>
      </c>
      <c r="G29">
        <f>+C29-(C$7+F29*C$8)</f>
        <v>-1.5649999993911479E-2</v>
      </c>
      <c r="J29">
        <f>+G29</f>
        <v>-1.5649999993911479E-2</v>
      </c>
      <c r="O29">
        <f ca="1">+C$11+C$12*$F29</f>
        <v>-1.7403366892405576E-2</v>
      </c>
      <c r="Q29" s="2">
        <f>+C29-15018.5</f>
        <v>44093.091500000002</v>
      </c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2024-01-09T23:58:44Z</dcterms:modified>
</cp:coreProperties>
</file>