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F391014-83EE-41DE-BAA0-59D4ABE69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30" i="1"/>
  <c r="F30" i="1"/>
  <c r="G30" i="1"/>
  <c r="K30" i="1"/>
  <c r="Q30" i="1"/>
  <c r="E28" i="1"/>
  <c r="F28" i="1"/>
  <c r="G28" i="1"/>
  <c r="K28" i="1"/>
  <c r="E29" i="1"/>
  <c r="F29" i="1"/>
  <c r="G29" i="1"/>
  <c r="K29" i="1"/>
  <c r="Q28" i="1"/>
  <c r="Q29" i="1"/>
  <c r="E27" i="1"/>
  <c r="F27" i="1"/>
  <c r="G27" i="1"/>
  <c r="K27" i="1"/>
  <c r="D9" i="1"/>
  <c r="C9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C21" i="1"/>
  <c r="Q25" i="1"/>
  <c r="Q26" i="1"/>
  <c r="Q22" i="1"/>
  <c r="Q23" i="1"/>
  <c r="Q24" i="1"/>
  <c r="A21" i="1"/>
  <c r="F16" i="1"/>
  <c r="F17" i="1" s="1"/>
  <c r="C17" i="1"/>
  <c r="Q21" i="1"/>
  <c r="C12" i="1"/>
  <c r="C11" i="1"/>
  <c r="C16" i="1" l="1"/>
  <c r="D18" i="1" s="1"/>
  <c r="O37" i="1"/>
  <c r="O26" i="1"/>
  <c r="O31" i="1"/>
  <c r="O27" i="1"/>
  <c r="O28" i="1"/>
  <c r="O34" i="1"/>
  <c r="O38" i="1"/>
  <c r="O32" i="1"/>
  <c r="O23" i="1"/>
  <c r="O36" i="1"/>
  <c r="O29" i="1"/>
  <c r="O25" i="1"/>
  <c r="O22" i="1"/>
  <c r="C15" i="1"/>
  <c r="O35" i="1"/>
  <c r="O21" i="1"/>
  <c r="O39" i="1"/>
  <c r="O24" i="1"/>
  <c r="O33" i="1"/>
  <c r="O30" i="1"/>
  <c r="C18" i="1" l="1"/>
  <c r="F18" i="1"/>
  <c r="F19" i="1" s="1"/>
</calcChain>
</file>

<file path=xl/sharedStrings.xml><?xml version="1.0" encoding="utf-8"?>
<sst xmlns="http://schemas.openxmlformats.org/spreadsheetml/2006/main" count="87" uniqueCount="60">
  <si>
    <t>IBVS 6244</t>
  </si>
  <si>
    <t>PE</t>
  </si>
  <si>
    <t>CCD</t>
  </si>
  <si>
    <t>pg</t>
  </si>
  <si>
    <t>0.0020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</si>
  <si>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</si>
  <si>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</si>
  <si>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</si>
  <si>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</si>
  <si>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</si>
  <si>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</si>
  <si>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</si>
  <si>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</si>
  <si>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</si>
  <si>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</si>
  <si>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</si>
  <si>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</si>
  <si>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</si>
  <si>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</si>
  <si>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</si>
  <si>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</si>
  <si>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</si>
  <si>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</si>
  <si>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</si>
  <si>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</si>
  <si>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</si>
  <si>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</si>
  <si>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</si>
  <si>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</si>
  <si>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</si>
  <si>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</si>
  <si>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</si>
  <si>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</si>
  <si>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</si>
  <si>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</si>
  <si>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</si>
  <si>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</si>
  <si>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</si>
  <si>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</si>
  <si>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</si>
  <si>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</si>
  <si>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</si>
  <si>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</si>
  <si>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</si>
  <si>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V0600 And</t>
  </si>
  <si>
    <t>V0600 And / GSC 3627-1727</t>
  </si>
  <si>
    <t>EW</t>
  </si>
  <si>
    <t>VSX</t>
  </si>
  <si>
    <t>IBVS 5920</t>
  </si>
  <si>
    <t>I</t>
  </si>
  <si>
    <t>IBVS 6011</t>
  </si>
  <si>
    <t>II</t>
  </si>
  <si>
    <t>IBVS 6042</t>
  </si>
  <si>
    <t>G3627-1727</t>
  </si>
  <si>
    <t>OEJV 0179</t>
  </si>
  <si>
    <t>vis</t>
  </si>
  <si>
    <t>OEJV 0211</t>
  </si>
  <si>
    <t>JAVSO 49, 106</t>
  </si>
  <si>
    <t>JAVSO, 49, 106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</si>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</sst>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9" fillId="24" borderId="0" xfId="0" applyFont="1" applyFill="1" applyAlignment="1"/>
    <xf numFmtId="0" fontId="32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1-4848-A642-53300A1EFF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81-4848-A642-53300A1EFF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81-4848-A642-53300A1EFF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0.20147499999438878</c:v>
                </c:pt>
                <c:pt idx="2">
                  <c:v>0.24478999999701045</c:v>
                </c:pt>
                <c:pt idx="3">
                  <c:v>0.26522499999555293</c:v>
                </c:pt>
                <c:pt idx="4">
                  <c:v>0.3301999999966938</c:v>
                </c:pt>
                <c:pt idx="5">
                  <c:v>0.35594499999569962</c:v>
                </c:pt>
                <c:pt idx="6">
                  <c:v>0.37445999999908963</c:v>
                </c:pt>
                <c:pt idx="7">
                  <c:v>0.37955499991949182</c:v>
                </c:pt>
                <c:pt idx="8">
                  <c:v>0.37972499981697183</c:v>
                </c:pt>
                <c:pt idx="9">
                  <c:v>0.41461900000285823</c:v>
                </c:pt>
                <c:pt idx="10">
                  <c:v>0.3570899999976973</c:v>
                </c:pt>
                <c:pt idx="11">
                  <c:v>0.35781500000302913</c:v>
                </c:pt>
                <c:pt idx="12">
                  <c:v>0.35992999999871245</c:v>
                </c:pt>
                <c:pt idx="13">
                  <c:v>0.45983500000147615</c:v>
                </c:pt>
                <c:pt idx="14">
                  <c:v>0.45184999999764841</c:v>
                </c:pt>
                <c:pt idx="15">
                  <c:v>0.4614099999962491</c:v>
                </c:pt>
                <c:pt idx="16">
                  <c:v>0.45752499999798601</c:v>
                </c:pt>
                <c:pt idx="17">
                  <c:v>0.46030999999493361</c:v>
                </c:pt>
                <c:pt idx="18">
                  <c:v>0.45982499999809079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81-4848-A642-53300A1EFF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81-4848-A642-53300A1EFF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81-4848-A642-53300A1EFF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5.9999999999999995E-4</c:v>
                  </c:pt>
                  <c:pt idx="6">
                    <c:v>2E-3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1.03E-4</c:v>
                  </c:pt>
                  <c:pt idx="10">
                    <c:v>5.0000000000000001E-4</c:v>
                  </c:pt>
                  <c:pt idx="11">
                    <c:v>6.9999999999999999E-4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2.8999999999999998E-3</c:v>
                  </c:pt>
                  <c:pt idx="15">
                    <c:v>1.5E-3</c:v>
                  </c:pt>
                  <c:pt idx="16">
                    <c:v>4.4999999999999997E-3</c:v>
                  </c:pt>
                  <c:pt idx="17">
                    <c:v>1.4E-3</c:v>
                  </c:pt>
                  <c:pt idx="18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81-4848-A642-53300A1EFF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0.11970881581614737</c:v>
                </c:pt>
                <c:pt idx="1">
                  <c:v>0.2732133626588289</c:v>
                </c:pt>
                <c:pt idx="2">
                  <c:v>0.30388165485937735</c:v>
                </c:pt>
                <c:pt idx="3">
                  <c:v>0.31830659740199108</c:v>
                </c:pt>
                <c:pt idx="4">
                  <c:v>0.3605866014062038</c:v>
                </c:pt>
                <c:pt idx="5">
                  <c:v>0.37682179677214156</c:v>
                </c:pt>
                <c:pt idx="6">
                  <c:v>0.38948541224341293</c:v>
                </c:pt>
                <c:pt idx="7">
                  <c:v>0.39112442493480093</c:v>
                </c:pt>
                <c:pt idx="8">
                  <c:v>0.39112442493480093</c:v>
                </c:pt>
                <c:pt idx="9">
                  <c:v>0.42097728793565392</c:v>
                </c:pt>
                <c:pt idx="10">
                  <c:v>0.23962583392337045</c:v>
                </c:pt>
                <c:pt idx="11">
                  <c:v>0.23974814830332475</c:v>
                </c:pt>
                <c:pt idx="12">
                  <c:v>0.24040864595507816</c:v>
                </c:pt>
                <c:pt idx="13">
                  <c:v>0.45100954536043991</c:v>
                </c:pt>
                <c:pt idx="14">
                  <c:v>0.45101769965243688</c:v>
                </c:pt>
                <c:pt idx="15">
                  <c:v>0.45105031682042473</c:v>
                </c:pt>
                <c:pt idx="16">
                  <c:v>0.4510584711124217</c:v>
                </c:pt>
                <c:pt idx="17">
                  <c:v>0.4512134026603638</c:v>
                </c:pt>
                <c:pt idx="18">
                  <c:v>0.45122155695236077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81-4848-A642-53300A1EFF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9412.5</c:v>
                </c:pt>
                <c:pt idx="2">
                  <c:v>11293</c:v>
                </c:pt>
                <c:pt idx="3">
                  <c:v>12177.5</c:v>
                </c:pt>
                <c:pt idx="4">
                  <c:v>14770</c:v>
                </c:pt>
                <c:pt idx="5">
                  <c:v>15765.5</c:v>
                </c:pt>
                <c:pt idx="6">
                  <c:v>16542</c:v>
                </c:pt>
                <c:pt idx="7">
                  <c:v>16642.5</c:v>
                </c:pt>
                <c:pt idx="8">
                  <c:v>16642.5</c:v>
                </c:pt>
                <c:pt idx="9">
                  <c:v>18473</c:v>
                </c:pt>
                <c:pt idx="10">
                  <c:v>7353</c:v>
                </c:pt>
                <c:pt idx="11">
                  <c:v>7360.5</c:v>
                </c:pt>
                <c:pt idx="12">
                  <c:v>7401</c:v>
                </c:pt>
                <c:pt idx="13">
                  <c:v>20314.5</c:v>
                </c:pt>
                <c:pt idx="14">
                  <c:v>20315</c:v>
                </c:pt>
                <c:pt idx="15">
                  <c:v>20317</c:v>
                </c:pt>
                <c:pt idx="16">
                  <c:v>20317.5</c:v>
                </c:pt>
                <c:pt idx="17">
                  <c:v>20327</c:v>
                </c:pt>
                <c:pt idx="18">
                  <c:v>20327.5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81-4848-A642-53300A1EF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290840"/>
        <c:axId val="1"/>
      </c:scatterChart>
      <c:valAx>
        <c:axId val="701290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29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6E9994F-5BCE-D8A9-54DC-0A101949F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29</v>
      </c>
      <c r="B2" t="s">
        <v>46</v>
      </c>
      <c r="C2" s="3"/>
      <c r="D2" s="3"/>
      <c r="E2" s="30" t="s">
        <v>44</v>
      </c>
      <c r="F2" t="s">
        <v>53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56">
        <v>51400.783000000003</v>
      </c>
      <c r="D7" s="29" t="s">
        <v>47</v>
      </c>
    </row>
    <row r="8" spans="1:6" x14ac:dyDescent="0.2">
      <c r="A8" t="s">
        <v>9</v>
      </c>
      <c r="C8" s="56">
        <v>0.39677000000000001</v>
      </c>
      <c r="D8" s="29" t="s">
        <v>47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0.11970881581614737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1.6308583993910387E-5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59466.378003402664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0.39678630858399394</v>
      </c>
      <c r="E16" s="14" t="s">
        <v>36</v>
      </c>
      <c r="F16" s="15">
        <f ca="1">NOW()+15018.5+$C$5/24</f>
        <v>60319.553264120368</v>
      </c>
    </row>
    <row r="17" spans="1:21" ht="13.5" thickBot="1" x14ac:dyDescent="0.25">
      <c r="A17" s="14" t="s">
        <v>33</v>
      </c>
      <c r="B17" s="10"/>
      <c r="C17" s="10">
        <f>COUNT(C21:C2191)</f>
        <v>19</v>
      </c>
      <c r="E17" s="14" t="s">
        <v>41</v>
      </c>
      <c r="F17" s="15">
        <f ca="1">ROUND(2*(F16-$C$7)/$C$8,0)/2+F15</f>
        <v>22479.5</v>
      </c>
    </row>
    <row r="18" spans="1:21" ht="14.25" thickTop="1" thickBot="1" x14ac:dyDescent="0.25">
      <c r="A18" s="16" t="s">
        <v>11</v>
      </c>
      <c r="B18" s="10"/>
      <c r="C18" s="19">
        <f ca="1">+C15</f>
        <v>59466.378003402664</v>
      </c>
      <c r="D18" s="20">
        <f ca="1">+C16</f>
        <v>0.39678630858399394</v>
      </c>
      <c r="E18" s="14" t="s">
        <v>42</v>
      </c>
      <c r="F18" s="23">
        <f ca="1">ROUND(2*(F16-$C$15)/$C$16,0)/2+F15</f>
        <v>2151</v>
      </c>
    </row>
    <row r="19" spans="1:21" ht="13.5" thickTop="1" x14ac:dyDescent="0.2">
      <c r="E19" s="14" t="s">
        <v>37</v>
      </c>
      <c r="F19" s="18">
        <f ca="1">+$C$15+$C$16*F18-15018.5-$C$5/24</f>
        <v>45301.761186500167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3</v>
      </c>
      <c r="I20" s="7" t="s">
        <v>55</v>
      </c>
      <c r="J20" s="7" t="s">
        <v>1</v>
      </c>
      <c r="K20" s="7" t="s">
        <v>2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tr">
        <f>D7</f>
        <v>VSX</v>
      </c>
      <c r="C21" s="8">
        <f>C$7</f>
        <v>51400.783000000003</v>
      </c>
      <c r="D21" s="8" t="s">
        <v>19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0.11970881581614737</v>
      </c>
      <c r="Q21" s="2">
        <f t="shared" ref="Q21:Q27" si="3">+C21-15018.5</f>
        <v>36382.283000000003</v>
      </c>
    </row>
    <row r="22" spans="1:21" x14ac:dyDescent="0.2">
      <c r="A22" s="33" t="s">
        <v>48</v>
      </c>
      <c r="B22" s="34" t="s">
        <v>49</v>
      </c>
      <c r="C22" s="33">
        <v>55135.5821</v>
      </c>
      <c r="D22" s="33">
        <v>8.9999999999999998E-4</v>
      </c>
      <c r="E22">
        <f t="shared" si="0"/>
        <v>9413.0077878871798</v>
      </c>
      <c r="F22" s="31">
        <f>ROUND(2*E22,0)/2-0.5</f>
        <v>9412.5</v>
      </c>
      <c r="G22">
        <f t="shared" si="1"/>
        <v>0.20147499999438878</v>
      </c>
      <c r="K22">
        <f t="shared" ref="K22:K27" si="4">+G22</f>
        <v>0.20147499999438878</v>
      </c>
      <c r="O22">
        <f t="shared" ca="1" si="2"/>
        <v>0.2732133626588289</v>
      </c>
      <c r="Q22" s="2">
        <f t="shared" si="3"/>
        <v>40117.0821</v>
      </c>
    </row>
    <row r="23" spans="1:21" x14ac:dyDescent="0.2">
      <c r="A23" s="33" t="s">
        <v>50</v>
      </c>
      <c r="B23" s="34" t="s">
        <v>51</v>
      </c>
      <c r="C23" s="33">
        <v>55881.751400000001</v>
      </c>
      <c r="D23" s="33">
        <v>5.0000000000000001E-4</v>
      </c>
      <c r="E23">
        <f t="shared" si="0"/>
        <v>11293.616956927181</v>
      </c>
      <c r="F23" s="31">
        <f>ROUND(2*E23,0)/2-0.5</f>
        <v>11293</v>
      </c>
      <c r="G23">
        <f t="shared" si="1"/>
        <v>0.24478999999701045</v>
      </c>
      <c r="K23">
        <f t="shared" si="4"/>
        <v>0.24478999999701045</v>
      </c>
      <c r="O23">
        <f t="shared" ca="1" si="2"/>
        <v>0.30388165485937735</v>
      </c>
      <c r="Q23" s="2">
        <f t="shared" si="3"/>
        <v>40863.251400000001</v>
      </c>
    </row>
    <row r="24" spans="1:21" x14ac:dyDescent="0.2">
      <c r="A24" s="35" t="s">
        <v>52</v>
      </c>
      <c r="B24" s="36" t="s">
        <v>51</v>
      </c>
      <c r="C24" s="37">
        <v>56232.714899999999</v>
      </c>
      <c r="D24" s="37">
        <v>4.0000000000000002E-4</v>
      </c>
      <c r="E24">
        <f t="shared" si="0"/>
        <v>12178.168460317049</v>
      </c>
      <c r="F24" s="31">
        <f>ROUND(2*E24,0)/2-0.5</f>
        <v>12177.5</v>
      </c>
      <c r="G24">
        <f t="shared" si="1"/>
        <v>0.26522499999555293</v>
      </c>
      <c r="K24">
        <f t="shared" si="4"/>
        <v>0.26522499999555293</v>
      </c>
      <c r="O24">
        <f t="shared" ca="1" si="2"/>
        <v>0.31830659740199108</v>
      </c>
      <c r="Q24" s="2">
        <f t="shared" si="3"/>
        <v>41214.214899999999</v>
      </c>
    </row>
    <row r="25" spans="1:21" x14ac:dyDescent="0.2">
      <c r="A25" s="38" t="s">
        <v>5</v>
      </c>
      <c r="B25" s="39" t="s">
        <v>49</v>
      </c>
      <c r="C25" s="40">
        <v>57261.4061</v>
      </c>
      <c r="D25" s="40" t="s">
        <v>4</v>
      </c>
      <c r="E25">
        <f t="shared" si="0"/>
        <v>14770.832220177928</v>
      </c>
      <c r="F25" s="32">
        <f t="shared" ref="F25:F30" si="5">ROUND(2*E25,0)/2-1</f>
        <v>14770</v>
      </c>
      <c r="G25">
        <f t="shared" si="1"/>
        <v>0.3301999999966938</v>
      </c>
      <c r="K25">
        <f t="shared" si="4"/>
        <v>0.3301999999966938</v>
      </c>
      <c r="O25">
        <f t="shared" ca="1" si="2"/>
        <v>0.3605866014062038</v>
      </c>
      <c r="Q25" s="2">
        <f t="shared" si="3"/>
        <v>42242.9061</v>
      </c>
    </row>
    <row r="26" spans="1:21" x14ac:dyDescent="0.2">
      <c r="A26" s="41" t="s">
        <v>54</v>
      </c>
      <c r="B26" s="42" t="s">
        <v>51</v>
      </c>
      <c r="C26" s="43">
        <v>57656.416380000002</v>
      </c>
      <c r="D26" s="43">
        <v>5.9999999999999995E-4</v>
      </c>
      <c r="E26">
        <f t="shared" si="0"/>
        <v>15766.397106636085</v>
      </c>
      <c r="F26" s="32">
        <f t="shared" si="5"/>
        <v>15765.5</v>
      </c>
      <c r="G26">
        <f t="shared" si="1"/>
        <v>0.35594499999569962</v>
      </c>
      <c r="K26">
        <f t="shared" si="4"/>
        <v>0.35594499999569962</v>
      </c>
      <c r="O26">
        <f t="shared" ca="1" si="2"/>
        <v>0.37682179677214156</v>
      </c>
      <c r="Q26" s="2">
        <f t="shared" si="3"/>
        <v>42637.916380000002</v>
      </c>
    </row>
    <row r="27" spans="1:21" x14ac:dyDescent="0.2">
      <c r="A27" s="41" t="s">
        <v>0</v>
      </c>
      <c r="B27" s="44" t="s">
        <v>49</v>
      </c>
      <c r="C27" s="45">
        <v>57964.5268</v>
      </c>
      <c r="D27" s="45">
        <v>2E-3</v>
      </c>
      <c r="E27">
        <f t="shared" si="0"/>
        <v>16542.943770950416</v>
      </c>
      <c r="F27" s="32">
        <f t="shared" si="5"/>
        <v>16542</v>
      </c>
      <c r="G27">
        <f t="shared" si="1"/>
        <v>0.37445999999908963</v>
      </c>
      <c r="K27">
        <f t="shared" si="4"/>
        <v>0.37445999999908963</v>
      </c>
      <c r="O27">
        <f t="shared" ca="1" si="2"/>
        <v>0.38948541224341293</v>
      </c>
      <c r="Q27" s="2">
        <f t="shared" si="3"/>
        <v>42946.0268</v>
      </c>
    </row>
    <row r="28" spans="1:21" x14ac:dyDescent="0.2">
      <c r="A28" s="46" t="s">
        <v>56</v>
      </c>
      <c r="B28" s="47" t="s">
        <v>51</v>
      </c>
      <c r="C28" s="48">
        <v>58004.407279999927</v>
      </c>
      <c r="D28" s="48">
        <v>2.0000000000000001E-4</v>
      </c>
      <c r="E28">
        <f>+(C28-C$7)/C$8</f>
        <v>16643.456612142862</v>
      </c>
      <c r="F28" s="32">
        <f t="shared" si="5"/>
        <v>16642.5</v>
      </c>
      <c r="G28">
        <f>+C28-(C$7+F28*C$8)</f>
        <v>0.37955499991949182</v>
      </c>
      <c r="K28">
        <f>+G28</f>
        <v>0.37955499991949182</v>
      </c>
      <c r="O28">
        <f ca="1">+C$11+C$12*$F28</f>
        <v>0.39112442493480093</v>
      </c>
      <c r="Q28" s="2">
        <f>+C28-15018.5</f>
        <v>42985.907279999927</v>
      </c>
    </row>
    <row r="29" spans="1:21" x14ac:dyDescent="0.2">
      <c r="A29" s="46" t="s">
        <v>56</v>
      </c>
      <c r="B29" s="47" t="s">
        <v>51</v>
      </c>
      <c r="C29" s="48">
        <v>58004.407449999824</v>
      </c>
      <c r="D29" s="48">
        <v>2.0000000000000001E-4</v>
      </c>
      <c r="E29">
        <f>+(C29-C$7)/C$8</f>
        <v>16643.457040602418</v>
      </c>
      <c r="F29" s="32">
        <f t="shared" si="5"/>
        <v>16642.5</v>
      </c>
      <c r="G29">
        <f>+C29-(C$7+F29*C$8)</f>
        <v>0.37972499981697183</v>
      </c>
      <c r="K29">
        <f>+G29</f>
        <v>0.37972499981697183</v>
      </c>
      <c r="O29">
        <f ca="1">+C$11+C$12*$F29</f>
        <v>0.39112442493480093</v>
      </c>
      <c r="Q29" s="2">
        <f>+C29-15018.5</f>
        <v>42985.907449999824</v>
      </c>
    </row>
    <row r="30" spans="1:21" ht="12" customHeight="1" x14ac:dyDescent="0.2">
      <c r="A30" s="49" t="s">
        <v>57</v>
      </c>
      <c r="B30" s="50" t="s">
        <v>49</v>
      </c>
      <c r="C30" s="51">
        <v>58730.729829000004</v>
      </c>
      <c r="D30" s="51">
        <v>1.03E-4</v>
      </c>
      <c r="E30">
        <f>+(C30-C$7)/C$8</f>
        <v>18474.044985760014</v>
      </c>
      <c r="F30" s="32">
        <f t="shared" si="5"/>
        <v>18473</v>
      </c>
      <c r="G30">
        <f>+C30-(C$7+F30*C$8)</f>
        <v>0.41461900000285823</v>
      </c>
      <c r="K30">
        <f>+G30</f>
        <v>0.41461900000285823</v>
      </c>
      <c r="O30">
        <f ca="1">+C$11+C$12*$F30</f>
        <v>0.42097728793565392</v>
      </c>
      <c r="Q30" s="2">
        <f>+C30-15018.5</f>
        <v>43712.229829000004</v>
      </c>
    </row>
    <row r="31" spans="1:21" ht="12" customHeight="1" x14ac:dyDescent="0.2">
      <c r="A31" s="52" t="s">
        <v>58</v>
      </c>
      <c r="B31" s="53" t="s">
        <v>51</v>
      </c>
      <c r="C31" s="54">
        <v>54318.589899999999</v>
      </c>
      <c r="D31" s="55">
        <v>5.0000000000000001E-4</v>
      </c>
      <c r="E31">
        <f t="shared" ref="E31:E39" si="6">+(C31-C$7)/C$8</f>
        <v>7353.8999924389336</v>
      </c>
      <c r="F31" s="32">
        <f t="shared" ref="F31:F39" si="7">ROUND(2*E31,0)/2-1</f>
        <v>7353</v>
      </c>
      <c r="G31">
        <f t="shared" ref="G31:G39" si="8">+C31-(C$7+F31*C$8)</f>
        <v>0.3570899999976973</v>
      </c>
      <c r="K31">
        <f t="shared" ref="K31:K39" si="9">+G31</f>
        <v>0.3570899999976973</v>
      </c>
      <c r="O31">
        <f t="shared" ref="O31:O39" ca="1" si="10">+C$11+C$12*$F31</f>
        <v>0.23962583392337045</v>
      </c>
      <c r="Q31" s="2">
        <f t="shared" ref="Q31:Q39" si="11">+C31-15018.5</f>
        <v>39300.089899999999</v>
      </c>
    </row>
    <row r="32" spans="1:21" ht="12" customHeight="1" x14ac:dyDescent="0.2">
      <c r="A32" s="52" t="s">
        <v>58</v>
      </c>
      <c r="B32" s="53" t="s">
        <v>49</v>
      </c>
      <c r="C32" s="54">
        <v>54321.566400000003</v>
      </c>
      <c r="D32" s="55">
        <v>6.9999999999999999E-4</v>
      </c>
      <c r="E32">
        <f t="shared" si="6"/>
        <v>7361.4018196940297</v>
      </c>
      <c r="F32" s="32">
        <f t="shared" si="7"/>
        <v>7360.5</v>
      </c>
      <c r="G32">
        <f t="shared" si="8"/>
        <v>0.35781500000302913</v>
      </c>
      <c r="K32">
        <f t="shared" si="9"/>
        <v>0.35781500000302913</v>
      </c>
      <c r="O32">
        <f t="shared" ca="1" si="10"/>
        <v>0.23974814830332475</v>
      </c>
      <c r="Q32" s="2">
        <f t="shared" si="11"/>
        <v>39303.066400000003</v>
      </c>
    </row>
    <row r="33" spans="1:17" ht="12" customHeight="1" x14ac:dyDescent="0.2">
      <c r="A33" s="52" t="s">
        <v>58</v>
      </c>
      <c r="B33" s="53" t="s">
        <v>51</v>
      </c>
      <c r="C33" s="54">
        <v>54337.637699999999</v>
      </c>
      <c r="D33" s="55">
        <v>2.9999999999999997E-4</v>
      </c>
      <c r="E33">
        <f t="shared" si="6"/>
        <v>7401.9071502381639</v>
      </c>
      <c r="F33" s="32">
        <f t="shared" si="7"/>
        <v>7401</v>
      </c>
      <c r="G33">
        <f t="shared" si="8"/>
        <v>0.35992999999871245</v>
      </c>
      <c r="K33">
        <f t="shared" si="9"/>
        <v>0.35992999999871245</v>
      </c>
      <c r="O33">
        <f t="shared" ca="1" si="10"/>
        <v>0.24040864595507816</v>
      </c>
      <c r="Q33" s="2">
        <f t="shared" si="11"/>
        <v>39319.137699999999</v>
      </c>
    </row>
    <row r="34" spans="1:17" ht="12" customHeight="1" x14ac:dyDescent="0.2">
      <c r="A34" s="52" t="s">
        <v>59</v>
      </c>
      <c r="B34" s="53" t="s">
        <v>49</v>
      </c>
      <c r="C34" s="55">
        <v>59461.427000000003</v>
      </c>
      <c r="D34" s="55">
        <v>2.3E-3</v>
      </c>
      <c r="E34">
        <f t="shared" si="6"/>
        <v>20315.65894598886</v>
      </c>
      <c r="F34" s="32">
        <f t="shared" si="7"/>
        <v>20314.5</v>
      </c>
      <c r="G34">
        <f t="shared" si="8"/>
        <v>0.45983500000147615</v>
      </c>
      <c r="K34">
        <f t="shared" si="9"/>
        <v>0.45983500000147615</v>
      </c>
      <c r="O34">
        <f t="shared" ca="1" si="10"/>
        <v>0.45100954536043991</v>
      </c>
      <c r="Q34" s="2">
        <f t="shared" si="11"/>
        <v>44442.927000000003</v>
      </c>
    </row>
    <row r="35" spans="1:17" ht="12" customHeight="1" x14ac:dyDescent="0.2">
      <c r="A35" s="52" t="s">
        <v>59</v>
      </c>
      <c r="B35" s="53" t="s">
        <v>49</v>
      </c>
      <c r="C35" s="55">
        <v>59461.617400000003</v>
      </c>
      <c r="D35" s="55">
        <v>2.8999999999999998E-3</v>
      </c>
      <c r="E35">
        <f t="shared" si="6"/>
        <v>20316.138820979406</v>
      </c>
      <c r="F35" s="32">
        <f t="shared" si="7"/>
        <v>20315</v>
      </c>
      <c r="G35">
        <f t="shared" si="8"/>
        <v>0.45184999999764841</v>
      </c>
      <c r="K35">
        <f t="shared" si="9"/>
        <v>0.45184999999764841</v>
      </c>
      <c r="O35">
        <f t="shared" ca="1" si="10"/>
        <v>0.45101769965243688</v>
      </c>
      <c r="Q35" s="2">
        <f t="shared" si="11"/>
        <v>44443.117400000003</v>
      </c>
    </row>
    <row r="36" spans="1:17" ht="12" customHeight="1" x14ac:dyDescent="0.2">
      <c r="A36" s="52" t="s">
        <v>59</v>
      </c>
      <c r="B36" s="53" t="s">
        <v>49</v>
      </c>
      <c r="C36" s="55">
        <v>59462.4205</v>
      </c>
      <c r="D36" s="55">
        <v>1.5E-3</v>
      </c>
      <c r="E36">
        <f t="shared" si="6"/>
        <v>20318.162915543002</v>
      </c>
      <c r="F36" s="32">
        <f t="shared" si="7"/>
        <v>20317</v>
      </c>
      <c r="G36">
        <f t="shared" si="8"/>
        <v>0.4614099999962491</v>
      </c>
      <c r="K36">
        <f t="shared" si="9"/>
        <v>0.4614099999962491</v>
      </c>
      <c r="O36">
        <f t="shared" ca="1" si="10"/>
        <v>0.45105031682042473</v>
      </c>
      <c r="Q36" s="2">
        <f t="shared" si="11"/>
        <v>44443.9205</v>
      </c>
    </row>
    <row r="37" spans="1:17" ht="12" customHeight="1" x14ac:dyDescent="0.2">
      <c r="A37" s="52" t="s">
        <v>59</v>
      </c>
      <c r="B37" s="53" t="s">
        <v>49</v>
      </c>
      <c r="C37" s="55">
        <v>59462.614999999998</v>
      </c>
      <c r="D37" s="55">
        <v>4.4999999999999997E-3</v>
      </c>
      <c r="E37">
        <f t="shared" si="6"/>
        <v>20318.653123976095</v>
      </c>
      <c r="F37" s="32">
        <f t="shared" si="7"/>
        <v>20317.5</v>
      </c>
      <c r="G37">
        <f t="shared" si="8"/>
        <v>0.45752499999798601</v>
      </c>
      <c r="K37">
        <f t="shared" si="9"/>
        <v>0.45752499999798601</v>
      </c>
      <c r="O37">
        <f t="shared" ca="1" si="10"/>
        <v>0.4510584711124217</v>
      </c>
      <c r="Q37" s="2">
        <f t="shared" si="11"/>
        <v>44444.114999999998</v>
      </c>
    </row>
    <row r="38" spans="1:17" ht="12" customHeight="1" x14ac:dyDescent="0.2">
      <c r="A38" s="52" t="s">
        <v>59</v>
      </c>
      <c r="B38" s="53" t="s">
        <v>49</v>
      </c>
      <c r="C38" s="55">
        <v>59466.3871</v>
      </c>
      <c r="D38" s="55">
        <v>1.4E-3</v>
      </c>
      <c r="E38">
        <f t="shared" si="6"/>
        <v>20328.160143155976</v>
      </c>
      <c r="F38" s="32">
        <f t="shared" si="7"/>
        <v>20327</v>
      </c>
      <c r="G38">
        <f t="shared" si="8"/>
        <v>0.46030999999493361</v>
      </c>
      <c r="K38">
        <f t="shared" si="9"/>
        <v>0.46030999999493361</v>
      </c>
      <c r="O38">
        <f t="shared" ca="1" si="10"/>
        <v>0.4512134026603638</v>
      </c>
      <c r="Q38" s="2">
        <f t="shared" si="11"/>
        <v>44447.8871</v>
      </c>
    </row>
    <row r="39" spans="1:17" ht="12" customHeight="1" x14ac:dyDescent="0.2">
      <c r="A39" s="52" t="s">
        <v>59</v>
      </c>
      <c r="B39" s="53" t="s">
        <v>49</v>
      </c>
      <c r="C39" s="55">
        <v>59466.584999999999</v>
      </c>
      <c r="D39" s="55">
        <v>3.0999999999999999E-3</v>
      </c>
      <c r="E39">
        <f t="shared" si="6"/>
        <v>20328.658920785332</v>
      </c>
      <c r="F39" s="32">
        <f t="shared" si="7"/>
        <v>20327.5</v>
      </c>
      <c r="G39">
        <f t="shared" si="8"/>
        <v>0.45982499999809079</v>
      </c>
      <c r="K39">
        <f t="shared" si="9"/>
        <v>0.45982499999809079</v>
      </c>
      <c r="O39">
        <f t="shared" ca="1" si="10"/>
        <v>0.45122155695236077</v>
      </c>
      <c r="Q39" s="2">
        <f t="shared" si="11"/>
        <v>44448.084999999999</v>
      </c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9" name="Range1"/>
  </protectedRanges>
  <phoneticPr fontId="8" type="noConversion"/>
  <hyperlinks>
    <hyperlink ref="H3484" r:id="rId1" display="http://vsolj.cetus-net.org/bulletin.html" xr:uid="{00000000-0004-0000-0000-000000000000}"/>
    <hyperlink ref="H64865" r:id="rId2" display="http://vsolj.cetus-net.org/bulletin.html" xr:uid="{00000000-0004-0000-0000-000001000000}"/>
    <hyperlink ref="H64858" r:id="rId3" display="https://www.aavso.org/ejaavso" xr:uid="{00000000-0004-0000-0000-000002000000}"/>
    <hyperlink ref="AP1716" r:id="rId4" display="http://cdsbib.u-strasbg.fr/cgi-bin/cdsbib?1990RMxAA..21..381G" xr:uid="{00000000-0004-0000-0000-000003000000}"/>
    <hyperlink ref="AP1713" r:id="rId5" display="http://cdsbib.u-strasbg.fr/cgi-bin/cdsbib?1990RMxAA..21..381G" xr:uid="{00000000-0004-0000-0000-000004000000}"/>
    <hyperlink ref="AP1715" r:id="rId6" display="http://cdsbib.u-strasbg.fr/cgi-bin/cdsbib?1990RMxAA..21..381G" xr:uid="{00000000-0004-0000-0000-000005000000}"/>
    <hyperlink ref="AP1691" r:id="rId7" display="http://cdsbib.u-strasbg.fr/cgi-bin/cdsbib?1990RMxAA..21..381G" xr:uid="{00000000-0004-0000-0000-000006000000}"/>
    <hyperlink ref="I64865" r:id="rId8" display="http://vsolj.cetus-net.org/bulletin.html" xr:uid="{00000000-0004-0000-0000-000007000000}"/>
    <hyperlink ref="AQ1852" r:id="rId9" display="http://cdsbib.u-strasbg.fr/cgi-bin/cdsbib?1990RMxAA..21..381G" xr:uid="{00000000-0004-0000-0000-000008000000}"/>
    <hyperlink ref="AQ3496" r:id="rId10" display="http://cdsbib.u-strasbg.fr/cgi-bin/cdsbib?1990RMxAA..21..381G" xr:uid="{00000000-0004-0000-0000-000009000000}"/>
    <hyperlink ref="AQ1853" r:id="rId11" display="http://cdsbib.u-strasbg.fr/cgi-bin/cdsbib?1990RMxAA..21..381G" xr:uid="{00000000-0004-0000-0000-00000A000000}"/>
    <hyperlink ref="H64862" r:id="rId12" display="https://www.aavso.org/ejaavso" xr:uid="{00000000-0004-0000-0000-00000B000000}"/>
    <hyperlink ref="H2703" r:id="rId13" display="http://vsolj.cetus-net.org/bulletin.html" xr:uid="{00000000-0004-0000-0000-00000C000000}"/>
    <hyperlink ref="AP5941" r:id="rId14" display="http://cdsbib.u-strasbg.fr/cgi-bin/cdsbib?1990RMxAA..21..381G" xr:uid="{00000000-0004-0000-0000-00000D000000}"/>
    <hyperlink ref="AP5944" r:id="rId15" display="http://cdsbib.u-strasbg.fr/cgi-bin/cdsbib?1990RMxAA..21..381G" xr:uid="{00000000-0004-0000-0000-00000E000000}"/>
    <hyperlink ref="AP5942" r:id="rId16" display="http://cdsbib.u-strasbg.fr/cgi-bin/cdsbib?1990RMxAA..21..381G" xr:uid="{00000000-0004-0000-0000-00000F000000}"/>
    <hyperlink ref="AP5920" r:id="rId17" display="http://cdsbib.u-strasbg.fr/cgi-bin/cdsbib?1990RMxAA..21..381G" xr:uid="{00000000-0004-0000-0000-000010000000}"/>
    <hyperlink ref="I2703" r:id="rId18" display="http://vsolj.cetus-net.org/bulletin.html" xr:uid="{00000000-0004-0000-0000-000011000000}"/>
    <hyperlink ref="AQ6054" r:id="rId19" display="http://cdsbib.u-strasbg.fr/cgi-bin/cdsbib?1990RMxAA..21..381G" xr:uid="{00000000-0004-0000-0000-000012000000}"/>
    <hyperlink ref="AQ606" r:id="rId20" display="http://cdsbib.u-strasbg.fr/cgi-bin/cdsbib?1990RMxAA..21..381G" xr:uid="{00000000-0004-0000-0000-000013000000}"/>
    <hyperlink ref="AQ605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2024-01-10T00:16:42Z</dcterms:modified>
</cp:coreProperties>
</file>