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E0CBFC9-7ED9-4C78-BF3F-25D9D1AEC165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C8" i="1" l="1"/>
  <c r="E21" i="1"/>
  <c r="F21" i="1"/>
  <c r="G21" i="1"/>
  <c r="I21" i="1"/>
  <c r="E22" i="1"/>
  <c r="F22" i="1"/>
  <c r="G22" i="1"/>
  <c r="K22" i="1"/>
  <c r="E23" i="1"/>
  <c r="F23" i="1"/>
  <c r="G23" i="1"/>
  <c r="K23" i="1"/>
  <c r="D9" i="1"/>
  <c r="C9" i="1"/>
  <c r="Q22" i="1"/>
  <c r="Q23" i="1"/>
  <c r="D8" i="1"/>
  <c r="F16" i="1"/>
  <c r="F17" i="1" s="1"/>
  <c r="C17" i="1"/>
  <c r="Q21" i="1"/>
  <c r="C12" i="1"/>
  <c r="C11" i="1"/>
  <c r="O22" i="1" l="1"/>
  <c r="O21" i="1"/>
  <c r="C15" i="1"/>
  <c r="F18" i="1" s="1"/>
  <c r="O23" i="1"/>
  <c r="C16" i="1"/>
  <c r="D18" i="1" s="1"/>
  <c r="F19" i="1" l="1"/>
  <c r="C18" i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<sst xmlns="http://schemas.openxmlformats.org/spreadsheetml/2006/main" count="57" uniqueCount="50">
  <si>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</si>
  <si>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</si>
  <si>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</si>
  <si>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</si>
  <si>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</si>
  <si>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</si>
  <si>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</si>
  <si>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</si>
  <si>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</si>
  <si>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</si>
  <si>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</si>
  <si>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</si>
  <si>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</si>
  <si>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</si>
  <si>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</si>
  <si>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</si>
  <si>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</si>
  <si>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</si>
  <si>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</si>
  <si>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</si>
  <si>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</si>
  <si>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</si>
  <si>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</si>
  <si>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</si>
  <si>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</si>
  <si>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</si>
  <si>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</si>
  <si>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</si>
  <si>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</si>
  <si>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</si>
  <si>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</si>
  <si>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</si>
  <si>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</si>
  <si>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</si>
  <si>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</si>
  <si>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</si>
  <si>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</si>
  <si>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</si>
  <si>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</si>
  <si>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</si>
  <si>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</si>
  <si>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V0713 And  </t>
  </si>
  <si>
    <t>2017K</t>
  </si>
  <si>
    <t>G2772-0101</t>
  </si>
  <si>
    <t xml:space="preserve">             </t>
  </si>
  <si>
    <t>pr_6</t>
  </si>
  <si>
    <t>V0713 And   / GSC 2772-0101</t>
  </si>
  <si>
    <t>GCVS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</si>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</sst>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V0713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12691</c:v>
                </c:pt>
                <c:pt idx="2">
                  <c:v>12763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3B-4B1B-BBE1-46180E1E9B61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12691</c:v>
                </c:pt>
                <c:pt idx="2">
                  <c:v>12763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3B-4B1B-BBE1-46180E1E9B61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12691</c:v>
                </c:pt>
                <c:pt idx="2">
                  <c:v>12763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3B-4B1B-BBE1-46180E1E9B61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12691</c:v>
                </c:pt>
                <c:pt idx="2">
                  <c:v>12763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  <c:pt idx="1">
                  <c:v>-2.9885999996622559E-2</c:v>
                </c:pt>
                <c:pt idx="2">
                  <c:v>-3.2858000005944632E-2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3B-4B1B-BBE1-46180E1E9B61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12691</c:v>
                </c:pt>
                <c:pt idx="2">
                  <c:v>12763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3B-4B1B-BBE1-46180E1E9B61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12691</c:v>
                </c:pt>
                <c:pt idx="2">
                  <c:v>12763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3B-4B1B-BBE1-46180E1E9B61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12691</c:v>
                </c:pt>
                <c:pt idx="2">
                  <c:v>12763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3B-4B1B-BBE1-46180E1E9B61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12691</c:v>
                </c:pt>
                <c:pt idx="2">
                  <c:v>12763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7.9044799857971859E-6</c:v>
                </c:pt>
                <c:pt idx="1">
                  <c:v>-3.1287178858549577E-2</c:v>
                </c:pt>
                <c:pt idx="2">
                  <c:v>-3.146472562400341E-2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3B-4B1B-BBE1-46180E1E9B61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12691</c:v>
                </c:pt>
                <c:pt idx="2">
                  <c:v>12763</c:v>
                </c:pt>
              </c:numCache>
            </c:numRef>
          </c:xVal>
          <c:yVal>
            <c:numRef>
              <c:f>A!$U$21:$U$999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3B-4B1B-BBE1-46180E1E9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682184"/>
        <c:axId val="1"/>
      </c:scatterChart>
      <c:valAx>
        <c:axId val="541682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682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5032F68-1627-E58C-61B5-3936ED609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23.550799999999999</v>
      </c>
      <c r="L1" s="32">
        <v>33.222859999999997</v>
      </c>
      <c r="M1" s="33">
        <v>53255.882100000003</v>
      </c>
      <c r="N1" s="33">
        <v>0.31845600000000002</v>
      </c>
      <c r="O1" s="31" t="s">
        <v>44</v>
      </c>
      <c r="P1" s="42">
        <v>12.01</v>
      </c>
      <c r="Q1" s="42">
        <v>12.13</v>
      </c>
      <c r="R1" s="43" t="s">
        <v>45</v>
      </c>
      <c r="S1" s="31" t="s">
        <v>13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53255.882100000003</v>
      </c>
      <c r="D4" s="27">
        <v>0.31845600000000002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53255.882100000003</v>
      </c>
      <c r="D7" s="28" t="s">
        <v>47</v>
      </c>
    </row>
    <row r="8" spans="1:19" x14ac:dyDescent="0.2">
      <c r="A8" t="s">
        <v>3</v>
      </c>
      <c r="C8" s="47">
        <f>N1</f>
        <v>0.31845600000000002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7.9044799857971859E-6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-2.4659272979698508E-6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57320.304563274374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0.31845353407270205</v>
      </c>
      <c r="E16" s="14" t="s">
        <v>30</v>
      </c>
      <c r="F16" s="35">
        <f ca="1">NOW()+15018.5+$C$5/24</f>
        <v>60319.576727893516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22182</v>
      </c>
    </row>
    <row r="18" spans="1:21" ht="14.25" thickTop="1" thickBot="1" x14ac:dyDescent="0.25">
      <c r="A18" s="16" t="s">
        <v>5</v>
      </c>
      <c r="B18" s="10"/>
      <c r="C18" s="19">
        <f ca="1">+C15</f>
        <v>57320.304563274374</v>
      </c>
      <c r="D18" s="20">
        <f ca="1">+C16</f>
        <v>0.31845353407270205</v>
      </c>
      <c r="E18" s="14" t="s">
        <v>36</v>
      </c>
      <c r="F18" s="23">
        <f ca="1">ROUND(2*(F16-$C$15)/$C$16,0)/2+F15</f>
        <v>9419</v>
      </c>
    </row>
    <row r="19" spans="1:21" ht="13.5" thickTop="1" x14ac:dyDescent="0.2">
      <c r="E19" s="14" t="s">
        <v>31</v>
      </c>
      <c r="F19" s="18">
        <f ca="1">+$C$15+$C$16*F18-15018.5-$C$5/24</f>
        <v>45301.714234038489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53255.882100000003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7.9044799857971859E-6</v>
      </c>
      <c r="Q21" s="2">
        <f>+C21-15018.5</f>
        <v>38237.382100000003</v>
      </c>
    </row>
    <row r="22" spans="1:21" x14ac:dyDescent="0.2">
      <c r="A22" s="44" t="s">
        <v>49</v>
      </c>
      <c r="B22" s="45" t="s">
        <v>48</v>
      </c>
      <c r="C22" s="46">
        <v>57297.377310000003</v>
      </c>
      <c r="D22" s="46">
        <v>1.4E-3</v>
      </c>
      <c r="E22">
        <f>+(C22-C$7)/C$8</f>
        <v>12690.906153440352</v>
      </c>
      <c r="F22">
        <f>ROUND(2*E22,0)/2</f>
        <v>12691</v>
      </c>
      <c r="G22">
        <f>+C22-(C$7+F22*C$8)</f>
        <v>-2.9885999996622559E-2</v>
      </c>
      <c r="K22">
        <f>+G22</f>
        <v>-2.9885999996622559E-2</v>
      </c>
      <c r="O22">
        <f ca="1">+C$11+C$12*$F22</f>
        <v>-3.1287178858549577E-2</v>
      </c>
      <c r="Q22" s="2">
        <f>+C22-15018.5</f>
        <v>42278.877310000003</v>
      </c>
    </row>
    <row r="23" spans="1:21" x14ac:dyDescent="0.2">
      <c r="A23" s="44" t="s">
        <v>49</v>
      </c>
      <c r="B23" s="45" t="s">
        <v>48</v>
      </c>
      <c r="C23" s="46">
        <v>57320.303169999999</v>
      </c>
      <c r="D23" s="46">
        <v>2.0999999999999999E-3</v>
      </c>
      <c r="E23">
        <f>+(C23-C$7)/C$8</f>
        <v>12762.896820910884</v>
      </c>
      <c r="F23">
        <f>ROUND(2*E23,0)/2</f>
        <v>12763</v>
      </c>
      <c r="G23">
        <f>+C23-(C$7+F23*C$8)</f>
        <v>-3.2858000005944632E-2</v>
      </c>
      <c r="K23">
        <f>+G23</f>
        <v>-3.2858000005944632E-2</v>
      </c>
      <c r="O23">
        <f ca="1">+C$11+C$12*$F23</f>
        <v>-3.146472562400341E-2</v>
      </c>
      <c r="Q23" s="2">
        <f>+C23-15018.5</f>
        <v>42301.803169999999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2024-01-10T00:50:29Z</dcterms:modified>
</cp:coreProperties>
</file>