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C82D594-9B4B-4662-BA68-EAA3D8BA0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Q24" i="1"/>
  <c r="D9" i="1"/>
  <c r="C9" i="1"/>
  <c r="Q23" i="1"/>
  <c r="Q22" i="1"/>
  <c r="C8" i="1"/>
  <c r="E24" i="1"/>
  <c r="F24" i="1"/>
  <c r="G24" i="1"/>
  <c r="K24" i="1"/>
  <c r="D8" i="1"/>
  <c r="F16" i="1"/>
  <c r="F17" i="1" s="1"/>
  <c r="C17" i="1"/>
  <c r="Q21" i="1"/>
  <c r="E21" i="1"/>
  <c r="F21" i="1"/>
  <c r="G21" i="1"/>
  <c r="I21" i="1"/>
  <c r="E22" i="1"/>
  <c r="F22" i="1"/>
  <c r="G22" i="1"/>
  <c r="E23" i="1"/>
  <c r="F23" i="1"/>
  <c r="G23" i="1"/>
  <c r="K23" i="1"/>
  <c r="K22" i="1"/>
  <c r="C11" i="1"/>
  <c r="C12" i="1"/>
  <c r="O30" i="1" l="1"/>
  <c r="O29" i="1"/>
  <c r="O33" i="1"/>
  <c r="O32" i="1"/>
  <c r="O28" i="1"/>
  <c r="O31" i="1"/>
  <c r="C16" i="1"/>
  <c r="D18" i="1" s="1"/>
  <c r="O21" i="1"/>
  <c r="O22" i="1"/>
  <c r="O26" i="1"/>
  <c r="C15" i="1"/>
  <c r="O24" i="1"/>
  <c r="O23" i="1"/>
  <c r="O25" i="1"/>
  <c r="O27" i="1"/>
  <c r="C18" i="1" l="1"/>
  <c r="F18" i="1"/>
  <c r="F19" i="1" s="1"/>
</calcChain>
</file>

<file path=xl/sharedStrings.xml><?xml version="1.0" encoding="utf-8"?>
<sst xmlns="http://schemas.openxmlformats.org/spreadsheetml/2006/main" count="77" uniqueCount="56">
  <si>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</si>
  <si>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</si>
  <si>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</si>
  <si>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</si>
  <si>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</si>
  <si>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</si>
  <si>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</si>
  <si>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</si>
  <si>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</si>
  <si>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</si>
  <si>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</si>
  <si>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</si>
  <si>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</si>
  <si>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</si>
  <si>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</si>
  <si>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</si>
  <si>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</si>
  <si>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</si>
  <si>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</si>
  <si>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</si>
  <si>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</si>
  <si>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</si>
  <si>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</si>
  <si>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</si>
  <si>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</si>
  <si>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</si>
  <si>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</si>
  <si>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</si>
  <si>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</si>
  <si>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</si>
  <si>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</si>
  <si>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</si>
  <si>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</si>
  <si>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</si>
  <si>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</si>
  <si>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</si>
  <si>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</si>
  <si>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</si>
  <si>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</si>
  <si>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</si>
  <si>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</si>
  <si>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V0756 And  </t>
  </si>
  <si>
    <t>2017K</t>
  </si>
  <si>
    <t>G3285-1748</t>
  </si>
  <si>
    <t xml:space="preserve">EW        </t>
  </si>
  <si>
    <t>pr_6</t>
  </si>
  <si>
    <t xml:space="preserve">             </t>
  </si>
  <si>
    <t>V0756 And   / GSC 3285-1748</t>
  </si>
  <si>
    <t>GCVS</t>
  </si>
  <si>
    <t>IBVS 6196</t>
  </si>
  <si>
    <t>I</t>
  </si>
  <si>
    <t>OEJV 0137</t>
  </si>
  <si>
    <t>2019-07-12</t>
  </si>
  <si>
    <t>RHN 2019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</si>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</sst>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quotePrefix="1" applyFont="1">
      <alignment vertical="top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06-4636-BAE2-E5CAC6C320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06-4636-BAE2-E5CAC6C320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06-4636-BAE2-E5CAC6C320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-7.6227500030654483E-3</c:v>
                </c:pt>
                <c:pt idx="2">
                  <c:v>2.5604909998946823E-2</c:v>
                </c:pt>
                <c:pt idx="3">
                  <c:v>-3.6436689995753113E-2</c:v>
                </c:pt>
                <c:pt idx="4">
                  <c:v>-4.3199499996262603E-2</c:v>
                </c:pt>
                <c:pt idx="5">
                  <c:v>-4.8036030006187502E-2</c:v>
                </c:pt>
                <c:pt idx="6">
                  <c:v>-4.4656400001258589E-2</c:v>
                </c:pt>
                <c:pt idx="7">
                  <c:v>-4.9279750004643574E-2</c:v>
                </c:pt>
                <c:pt idx="8">
                  <c:v>-4.77251400006935E-2</c:v>
                </c:pt>
                <c:pt idx="9">
                  <c:v>-5.395136999868555E-2</c:v>
                </c:pt>
                <c:pt idx="10">
                  <c:v>-5.4370609999750741E-2</c:v>
                </c:pt>
                <c:pt idx="11">
                  <c:v>-5.6359000001975801E-2</c:v>
                </c:pt>
                <c:pt idx="12">
                  <c:v>-5.6176569996750914E-2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06-4636-BAE2-E5CAC6C320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06-4636-BAE2-E5CAC6C320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06-4636-BAE2-E5CAC6C320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06-4636-BAE2-E5CAC6C320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9.941515334338491E-2</c:v>
                </c:pt>
                <c:pt idx="1">
                  <c:v>-7.2763718847343728E-3</c:v>
                </c:pt>
                <c:pt idx="2">
                  <c:v>2.4994050684734037E-2</c:v>
                </c:pt>
                <c:pt idx="3">
                  <c:v>-3.4745173977332372E-2</c:v>
                </c:pt>
                <c:pt idx="4">
                  <c:v>-4.250565255742475E-2</c:v>
                </c:pt>
                <c:pt idx="5">
                  <c:v>-4.7038285934002222E-2</c:v>
                </c:pt>
                <c:pt idx="6">
                  <c:v>-4.7202889980450136E-2</c:v>
                </c:pt>
                <c:pt idx="7">
                  <c:v>-4.7825173570679974E-2</c:v>
                </c:pt>
                <c:pt idx="8">
                  <c:v>-4.9137991209422971E-2</c:v>
                </c:pt>
                <c:pt idx="9">
                  <c:v>-5.4513718482440909E-2</c:v>
                </c:pt>
                <c:pt idx="10">
                  <c:v>-5.5043663217346356E-2</c:v>
                </c:pt>
                <c:pt idx="11">
                  <c:v>-5.5955007572070059E-2</c:v>
                </c:pt>
                <c:pt idx="12">
                  <c:v>-5.5959022304910261E-2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06-4636-BAE2-E5CAC6C3203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13287.5</c:v>
                </c:pt>
                <c:pt idx="2">
                  <c:v>9268.5</c:v>
                </c:pt>
                <c:pt idx="3">
                  <c:v>16708.5</c:v>
                </c:pt>
                <c:pt idx="4">
                  <c:v>17675</c:v>
                </c:pt>
                <c:pt idx="5">
                  <c:v>18239.5</c:v>
                </c:pt>
                <c:pt idx="6">
                  <c:v>18260</c:v>
                </c:pt>
                <c:pt idx="7">
                  <c:v>18337.5</c:v>
                </c:pt>
                <c:pt idx="8">
                  <c:v>18501</c:v>
                </c:pt>
                <c:pt idx="9">
                  <c:v>19170.5</c:v>
                </c:pt>
                <c:pt idx="10">
                  <c:v>19236.5</c:v>
                </c:pt>
                <c:pt idx="11">
                  <c:v>19350</c:v>
                </c:pt>
                <c:pt idx="12">
                  <c:v>19350.5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06-4636-BAE2-E5CAC6C3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473376"/>
        <c:axId val="1"/>
      </c:scatterChart>
      <c:valAx>
        <c:axId val="63447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473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AA5DCE-FE6B-960E-2949-7042BD354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2.1202000000000001</v>
      </c>
      <c r="L1" s="32">
        <v>47.232840000000003</v>
      </c>
      <c r="M1" s="33">
        <v>51453.54</v>
      </c>
      <c r="N1" s="33">
        <v>0.43823514000000002</v>
      </c>
      <c r="O1" s="31" t="s">
        <v>44</v>
      </c>
      <c r="P1" s="32">
        <v>12.4</v>
      </c>
      <c r="Q1" s="32">
        <v>12.97</v>
      </c>
      <c r="R1" s="42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51453.54</v>
      </c>
      <c r="D4" s="27">
        <v>0.43823514000000002</v>
      </c>
      <c r="E4" s="48" t="s">
        <v>52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2">
        <v>51453.54</v>
      </c>
      <c r="D7" s="28" t="s">
        <v>48</v>
      </c>
    </row>
    <row r="8" spans="1:19" x14ac:dyDescent="0.2">
      <c r="A8" t="s">
        <v>3</v>
      </c>
      <c r="C8" s="52">
        <f>N1</f>
        <v>0.43823514000000002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9.941515334338491E-2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-8.0294656803852704E-6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59933.33400399243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0.43822711053431962</v>
      </c>
      <c r="E16" s="14" t="s">
        <v>30</v>
      </c>
      <c r="F16" s="35">
        <f ca="1">NOW()+15018.5+$C$5/24</f>
        <v>60319.586200231483</v>
      </c>
    </row>
    <row r="17" spans="1:21" ht="13.5" thickBot="1" x14ac:dyDescent="0.25">
      <c r="A17" s="14" t="s">
        <v>27</v>
      </c>
      <c r="B17" s="10"/>
      <c r="C17" s="10">
        <f>COUNT(C21:C2191)</f>
        <v>13</v>
      </c>
      <c r="E17" s="14" t="s">
        <v>35</v>
      </c>
      <c r="F17" s="15">
        <f ca="1">ROUND(2*(F16-$C$7)/$C$8,0)/2+F15</f>
        <v>20232.5</v>
      </c>
    </row>
    <row r="18" spans="1:21" ht="14.25" thickTop="1" thickBot="1" x14ac:dyDescent="0.25">
      <c r="A18" s="16" t="s">
        <v>5</v>
      </c>
      <c r="B18" s="10"/>
      <c r="C18" s="19">
        <f ca="1">+C15</f>
        <v>59933.33400399243</v>
      </c>
      <c r="D18" s="20">
        <f ca="1">+C16</f>
        <v>0.43822711053431962</v>
      </c>
      <c r="E18" s="14" t="s">
        <v>36</v>
      </c>
      <c r="F18" s="23">
        <f ca="1">ROUND(2*(F16-$C$15)/$C$16,0)/2+F15</f>
        <v>882.5</v>
      </c>
    </row>
    <row r="19" spans="1:21" ht="13.5" thickTop="1" x14ac:dyDescent="0.2">
      <c r="E19" s="14" t="s">
        <v>31</v>
      </c>
      <c r="F19" s="18">
        <f ca="1">+$C$15+$C$16*F18-15018.5-$C$5/24</f>
        <v>45301.965262372301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51453.54</v>
      </c>
      <c r="D21" s="8" t="s">
        <v>13</v>
      </c>
      <c r="E21">
        <f t="shared" ref="E21:E27" si="0">+(C21-C$7)/C$8</f>
        <v>0</v>
      </c>
      <c r="F21">
        <f t="shared" ref="F21:F33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9.941515334338491E-2</v>
      </c>
      <c r="Q21" s="2">
        <f t="shared" ref="Q21:Q27" si="4">+C21-15018.5</f>
        <v>36435.040000000001</v>
      </c>
    </row>
    <row r="22" spans="1:21" x14ac:dyDescent="0.2">
      <c r="A22" s="43" t="s">
        <v>49</v>
      </c>
      <c r="B22" s="44" t="s">
        <v>50</v>
      </c>
      <c r="C22" s="45">
        <v>57276.5818</v>
      </c>
      <c r="D22" s="45">
        <v>2.0000000000000001E-4</v>
      </c>
      <c r="E22">
        <f t="shared" si="0"/>
        <v>13287.482605799249</v>
      </c>
      <c r="F22">
        <f t="shared" si="1"/>
        <v>13287.5</v>
      </c>
      <c r="G22">
        <f t="shared" si="2"/>
        <v>-7.6227500030654483E-3</v>
      </c>
      <c r="K22">
        <f t="shared" ref="K22:K27" si="5">+G22</f>
        <v>-7.6227500030654483E-3</v>
      </c>
      <c r="O22">
        <f t="shared" ca="1" si="3"/>
        <v>-7.2763718847343728E-3</v>
      </c>
      <c r="Q22" s="2">
        <f t="shared" si="4"/>
        <v>42258.0818</v>
      </c>
    </row>
    <row r="23" spans="1:21" x14ac:dyDescent="0.2">
      <c r="A23" s="46" t="s">
        <v>51</v>
      </c>
      <c r="B23" s="47" t="s">
        <v>50</v>
      </c>
      <c r="C23" s="46">
        <v>55515.347999999998</v>
      </c>
      <c r="D23" s="46">
        <v>6.9999999999999999E-4</v>
      </c>
      <c r="E23">
        <f t="shared" si="0"/>
        <v>9268.558427331951</v>
      </c>
      <c r="F23">
        <f t="shared" si="1"/>
        <v>9268.5</v>
      </c>
      <c r="G23">
        <f t="shared" si="2"/>
        <v>2.5604909998946823E-2</v>
      </c>
      <c r="K23">
        <f t="shared" si="5"/>
        <v>2.5604909998946823E-2</v>
      </c>
      <c r="O23">
        <f t="shared" ca="1" si="3"/>
        <v>2.4994050684734037E-2</v>
      </c>
      <c r="Q23" s="2">
        <f t="shared" si="4"/>
        <v>40496.847999999998</v>
      </c>
    </row>
    <row r="24" spans="1:21" x14ac:dyDescent="0.2">
      <c r="A24" s="5" t="s">
        <v>53</v>
      </c>
      <c r="C24" s="8">
        <v>58775.755400000002</v>
      </c>
      <c r="D24" s="8">
        <v>2.9999999999999997E-4</v>
      </c>
      <c r="E24">
        <f t="shared" si="0"/>
        <v>16708.416855845928</v>
      </c>
      <c r="F24">
        <f t="shared" si="1"/>
        <v>16708.5</v>
      </c>
      <c r="G24">
        <f t="shared" si="2"/>
        <v>-3.6436689995753113E-2</v>
      </c>
      <c r="K24">
        <f t="shared" si="5"/>
        <v>-3.6436689995753113E-2</v>
      </c>
      <c r="O24">
        <f t="shared" ca="1" si="3"/>
        <v>-3.4745173977332372E-2</v>
      </c>
      <c r="Q24" s="2">
        <f t="shared" si="4"/>
        <v>43757.255400000002</v>
      </c>
    </row>
    <row r="25" spans="1:21" x14ac:dyDescent="0.2">
      <c r="A25" s="49" t="s">
        <v>54</v>
      </c>
      <c r="B25" s="50" t="s">
        <v>50</v>
      </c>
      <c r="C25" s="51">
        <v>59199.302900000002</v>
      </c>
      <c r="D25" s="51">
        <v>3.5000000000000001E-3</v>
      </c>
      <c r="E25">
        <f t="shared" si="0"/>
        <v>17674.901423925068</v>
      </c>
      <c r="F25">
        <f t="shared" si="1"/>
        <v>17675</v>
      </c>
      <c r="G25">
        <f t="shared" si="2"/>
        <v>-4.3199499996262603E-2</v>
      </c>
      <c r="K25">
        <f t="shared" si="5"/>
        <v>-4.3199499996262603E-2</v>
      </c>
      <c r="O25">
        <f t="shared" ca="1" si="3"/>
        <v>-4.250565255742475E-2</v>
      </c>
      <c r="Q25" s="2">
        <f t="shared" si="4"/>
        <v>44180.802900000002</v>
      </c>
    </row>
    <row r="26" spans="1:21" x14ac:dyDescent="0.2">
      <c r="A26" s="49" t="s">
        <v>54</v>
      </c>
      <c r="B26" s="50" t="s">
        <v>50</v>
      </c>
      <c r="C26" s="51">
        <v>59446.681799999998</v>
      </c>
      <c r="D26" s="51">
        <v>3.5000000000000001E-3</v>
      </c>
      <c r="E26">
        <f t="shared" si="0"/>
        <v>18239.390387543997</v>
      </c>
      <c r="F26">
        <f t="shared" si="1"/>
        <v>18239.5</v>
      </c>
      <c r="G26">
        <f t="shared" si="2"/>
        <v>-4.8036030006187502E-2</v>
      </c>
      <c r="K26">
        <f t="shared" si="5"/>
        <v>-4.8036030006187502E-2</v>
      </c>
      <c r="O26">
        <f t="shared" ca="1" si="3"/>
        <v>-4.7038285934002222E-2</v>
      </c>
      <c r="Q26" s="2">
        <f t="shared" si="4"/>
        <v>44428.181799999998</v>
      </c>
    </row>
    <row r="27" spans="1:21" x14ac:dyDescent="0.2">
      <c r="A27" s="49" t="s">
        <v>54</v>
      </c>
      <c r="B27" s="50" t="s">
        <v>50</v>
      </c>
      <c r="C27" s="51">
        <v>59455.669000000002</v>
      </c>
      <c r="D27" s="51">
        <v>3.5000000000000001E-3</v>
      </c>
      <c r="E27">
        <f t="shared" si="0"/>
        <v>18259.898099454098</v>
      </c>
      <c r="F27">
        <f t="shared" si="1"/>
        <v>18260</v>
      </c>
      <c r="G27">
        <f t="shared" si="2"/>
        <v>-4.4656400001258589E-2</v>
      </c>
      <c r="K27">
        <f t="shared" si="5"/>
        <v>-4.4656400001258589E-2</v>
      </c>
      <c r="O27">
        <f t="shared" ca="1" si="3"/>
        <v>-4.7202889980450136E-2</v>
      </c>
      <c r="Q27" s="2">
        <f t="shared" si="4"/>
        <v>44437.169000000002</v>
      </c>
    </row>
    <row r="28" spans="1:21" x14ac:dyDescent="0.2">
      <c r="A28" s="49" t="s">
        <v>55</v>
      </c>
      <c r="B28" s="50" t="s">
        <v>50</v>
      </c>
      <c r="C28" s="51">
        <v>59489.6276</v>
      </c>
      <c r="D28" s="51">
        <v>3.5000000000000001E-3</v>
      </c>
      <c r="E28">
        <f t="shared" ref="E28:E33" si="6">+(C28-C$7)/C$8</f>
        <v>18337.38754952421</v>
      </c>
      <c r="F28">
        <f t="shared" si="1"/>
        <v>18337.5</v>
      </c>
      <c r="G28">
        <f t="shared" ref="G28:G33" si="7">+C28-(C$7+F28*C$8)</f>
        <v>-4.9279750004643574E-2</v>
      </c>
      <c r="K28">
        <f t="shared" ref="K28:K33" si="8">+G28</f>
        <v>-4.9279750004643574E-2</v>
      </c>
      <c r="O28">
        <f t="shared" ref="O28:O33" ca="1" si="9">+C$11+C$12*$F28</f>
        <v>-4.7825173570679974E-2</v>
      </c>
      <c r="Q28" s="2">
        <f t="shared" ref="Q28:Q33" si="10">+C28-15018.5</f>
        <v>44471.1276</v>
      </c>
    </row>
    <row r="29" spans="1:21" x14ac:dyDescent="0.2">
      <c r="A29" s="49" t="s">
        <v>55</v>
      </c>
      <c r="B29" s="50" t="s">
        <v>50</v>
      </c>
      <c r="C29" s="51">
        <v>59561.280599999998</v>
      </c>
      <c r="D29" s="51">
        <v>3.5000000000000001E-3</v>
      </c>
      <c r="E29">
        <f t="shared" si="6"/>
        <v>18500.891096957668</v>
      </c>
      <c r="F29">
        <f t="shared" si="1"/>
        <v>18501</v>
      </c>
      <c r="G29">
        <f t="shared" si="7"/>
        <v>-4.77251400006935E-2</v>
      </c>
      <c r="K29">
        <f t="shared" si="8"/>
        <v>-4.77251400006935E-2</v>
      </c>
      <c r="O29">
        <f t="shared" ca="1" si="9"/>
        <v>-4.9137991209422971E-2</v>
      </c>
      <c r="Q29" s="2">
        <f t="shared" si="10"/>
        <v>44542.780599999998</v>
      </c>
    </row>
    <row r="30" spans="1:21" x14ac:dyDescent="0.2">
      <c r="A30" s="49" t="s">
        <v>55</v>
      </c>
      <c r="B30" s="50" t="s">
        <v>50</v>
      </c>
      <c r="C30" s="51">
        <v>59854.6728</v>
      </c>
      <c r="D30" s="51">
        <v>3.5000000000000001E-3</v>
      </c>
      <c r="E30">
        <f t="shared" si="6"/>
        <v>19170.376889447976</v>
      </c>
      <c r="F30">
        <f t="shared" si="1"/>
        <v>19170.5</v>
      </c>
      <c r="G30">
        <f t="shared" si="7"/>
        <v>-5.395136999868555E-2</v>
      </c>
      <c r="K30">
        <f t="shared" si="8"/>
        <v>-5.395136999868555E-2</v>
      </c>
      <c r="O30">
        <f t="shared" ca="1" si="9"/>
        <v>-5.4513718482440909E-2</v>
      </c>
      <c r="Q30" s="2">
        <f t="shared" si="10"/>
        <v>44836.1728</v>
      </c>
    </row>
    <row r="31" spans="1:21" x14ac:dyDescent="0.2">
      <c r="A31" s="49" t="s">
        <v>55</v>
      </c>
      <c r="B31" s="50" t="s">
        <v>50</v>
      </c>
      <c r="C31" s="51">
        <v>59883.5959</v>
      </c>
      <c r="D31" s="51">
        <v>3.5000000000000001E-3</v>
      </c>
      <c r="E31">
        <f t="shared" si="6"/>
        <v>19236.375932792609</v>
      </c>
      <c r="F31">
        <f t="shared" si="1"/>
        <v>19236.5</v>
      </c>
      <c r="G31">
        <f t="shared" si="7"/>
        <v>-5.4370609999750741E-2</v>
      </c>
      <c r="K31">
        <f t="shared" si="8"/>
        <v>-5.4370609999750741E-2</v>
      </c>
      <c r="O31">
        <f t="shared" ca="1" si="9"/>
        <v>-5.5043663217346356E-2</v>
      </c>
      <c r="Q31" s="2">
        <f t="shared" si="10"/>
        <v>44865.0959</v>
      </c>
    </row>
    <row r="32" spans="1:21" x14ac:dyDescent="0.2">
      <c r="A32" s="49" t="s">
        <v>55</v>
      </c>
      <c r="B32" s="50" t="s">
        <v>50</v>
      </c>
      <c r="C32" s="51">
        <v>59933.333599999998</v>
      </c>
      <c r="D32" s="51">
        <v>3.5000000000000001E-3</v>
      </c>
      <c r="E32">
        <f t="shared" si="6"/>
        <v>19349.871395525235</v>
      </c>
      <c r="F32">
        <f t="shared" si="1"/>
        <v>19350</v>
      </c>
      <c r="G32">
        <f t="shared" si="7"/>
        <v>-5.6359000001975801E-2</v>
      </c>
      <c r="K32">
        <f t="shared" si="8"/>
        <v>-5.6359000001975801E-2</v>
      </c>
      <c r="O32">
        <f t="shared" ca="1" si="9"/>
        <v>-5.5955007572070059E-2</v>
      </c>
      <c r="Q32" s="2">
        <f t="shared" si="10"/>
        <v>44914.833599999998</v>
      </c>
    </row>
    <row r="33" spans="1:17" x14ac:dyDescent="0.2">
      <c r="A33" s="49" t="s">
        <v>55</v>
      </c>
      <c r="B33" s="50" t="s">
        <v>50</v>
      </c>
      <c r="C33" s="51">
        <v>59933.552900000002</v>
      </c>
      <c r="D33" s="51">
        <v>3.5000000000000001E-3</v>
      </c>
      <c r="E33">
        <f t="shared" si="6"/>
        <v>19350.371811808614</v>
      </c>
      <c r="F33">
        <f t="shared" si="1"/>
        <v>19350.5</v>
      </c>
      <c r="G33">
        <f t="shared" si="7"/>
        <v>-5.6176569996750914E-2</v>
      </c>
      <c r="K33">
        <f t="shared" si="8"/>
        <v>-5.6176569996750914E-2</v>
      </c>
      <c r="O33">
        <f t="shared" ca="1" si="9"/>
        <v>-5.5959022304910261E-2</v>
      </c>
      <c r="Q33" s="2">
        <f t="shared" si="10"/>
        <v>44915.052900000002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2024-01-10T01:04:07Z</dcterms:modified>
</cp:coreProperties>
</file>