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9C82DAA-27CE-4317-9CFF-78B407D7A2D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C7" i="1"/>
  <c r="C8" i="1"/>
  <c r="E46" i="1"/>
  <c r="F46" i="1"/>
  <c r="E50" i="1"/>
  <c r="F50" i="1"/>
  <c r="E42" i="1"/>
  <c r="F42" i="1"/>
  <c r="E22" i="1"/>
  <c r="F22" i="1"/>
  <c r="Q54" i="1"/>
  <c r="Q52" i="1"/>
  <c r="Q53" i="1"/>
  <c r="Q51" i="1"/>
  <c r="E24" i="1"/>
  <c r="F24" i="1"/>
  <c r="E29" i="1"/>
  <c r="F29" i="1"/>
  <c r="G29" i="1"/>
  <c r="I29" i="1"/>
  <c r="E33" i="1"/>
  <c r="F33" i="1"/>
  <c r="E37" i="1"/>
  <c r="F37" i="1"/>
  <c r="G37" i="1"/>
  <c r="I37" i="1"/>
  <c r="E41" i="1"/>
  <c r="F41" i="1"/>
  <c r="F16" i="1"/>
  <c r="C17" i="1"/>
  <c r="Q23" i="1"/>
  <c r="Q22" i="1"/>
  <c r="Q21" i="1"/>
  <c r="Q50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25" i="1"/>
  <c r="G22" i="1"/>
  <c r="I22" i="1"/>
  <c r="E25" i="1"/>
  <c r="F25" i="1"/>
  <c r="G25" i="1"/>
  <c r="H25" i="1"/>
  <c r="G50" i="1"/>
  <c r="I50" i="1"/>
  <c r="E48" i="1"/>
  <c r="F48" i="1"/>
  <c r="G48" i="1"/>
  <c r="I48" i="1"/>
  <c r="E54" i="1"/>
  <c r="F54" i="1"/>
  <c r="G54" i="1"/>
  <c r="K54" i="1"/>
  <c r="G27" i="1"/>
  <c r="I27" i="1"/>
  <c r="E40" i="1"/>
  <c r="F40" i="1"/>
  <c r="G40" i="1"/>
  <c r="I40" i="1"/>
  <c r="E36" i="1"/>
  <c r="F36" i="1"/>
  <c r="G36" i="1"/>
  <c r="I36" i="1"/>
  <c r="E32" i="1"/>
  <c r="F32" i="1"/>
  <c r="E28" i="1"/>
  <c r="F28" i="1"/>
  <c r="G28" i="1"/>
  <c r="I28" i="1"/>
  <c r="E53" i="1"/>
  <c r="F53" i="1"/>
  <c r="E45" i="1"/>
  <c r="F45" i="1"/>
  <c r="G45" i="1"/>
  <c r="I45" i="1"/>
  <c r="E35" i="1"/>
  <c r="F35" i="1"/>
  <c r="G35" i="1"/>
  <c r="I35" i="1"/>
  <c r="E31" i="1"/>
  <c r="F31" i="1"/>
  <c r="E27" i="1"/>
  <c r="F27" i="1"/>
  <c r="E43" i="1"/>
  <c r="F43" i="1"/>
  <c r="G43" i="1"/>
  <c r="I43" i="1"/>
  <c r="E47" i="1"/>
  <c r="F47" i="1"/>
  <c r="G47" i="1"/>
  <c r="I47" i="1"/>
  <c r="G41" i="1"/>
  <c r="I41" i="1"/>
  <c r="E39" i="1"/>
  <c r="F39" i="1"/>
  <c r="G39" i="1"/>
  <c r="I39" i="1"/>
  <c r="G32" i="1"/>
  <c r="I32" i="1"/>
  <c r="G42" i="1"/>
  <c r="I42" i="1"/>
  <c r="E52" i="1"/>
  <c r="F52" i="1"/>
  <c r="G52" i="1"/>
  <c r="I52" i="1"/>
  <c r="G46" i="1"/>
  <c r="I46" i="1"/>
  <c r="E44" i="1"/>
  <c r="F44" i="1"/>
  <c r="G44" i="1"/>
  <c r="G33" i="1"/>
  <c r="I33" i="1"/>
  <c r="G24" i="1"/>
  <c r="I24" i="1"/>
  <c r="G31" i="1"/>
  <c r="I31" i="1"/>
  <c r="E38" i="1"/>
  <c r="F38" i="1"/>
  <c r="G38" i="1"/>
  <c r="I38" i="1"/>
  <c r="E34" i="1"/>
  <c r="F34" i="1"/>
  <c r="G34" i="1"/>
  <c r="I34" i="1"/>
  <c r="E30" i="1"/>
  <c r="F30" i="1"/>
  <c r="G30" i="1"/>
  <c r="I30" i="1"/>
  <c r="E26" i="1"/>
  <c r="F26" i="1"/>
  <c r="G26" i="1"/>
  <c r="I26" i="1"/>
  <c r="E21" i="1"/>
  <c r="F21" i="1"/>
  <c r="G21" i="1"/>
  <c r="I21" i="1"/>
  <c r="E49" i="1"/>
  <c r="F49" i="1"/>
  <c r="G49" i="1"/>
  <c r="I49" i="1"/>
  <c r="E23" i="1"/>
  <c r="F23" i="1"/>
  <c r="G23" i="1"/>
  <c r="I23" i="1"/>
  <c r="G53" i="1"/>
  <c r="I53" i="1"/>
  <c r="E51" i="1"/>
  <c r="F51" i="1"/>
  <c r="G51" i="1"/>
  <c r="K51" i="1"/>
  <c r="I44" i="1"/>
  <c r="C11" i="1"/>
  <c r="C12" i="1"/>
  <c r="C16" i="1" l="1"/>
  <c r="D18" i="1" s="1"/>
  <c r="O46" i="1"/>
  <c r="O54" i="1"/>
  <c r="O52" i="1"/>
  <c r="O47" i="1"/>
  <c r="O45" i="1"/>
  <c r="O50" i="1"/>
  <c r="O44" i="1"/>
  <c r="O53" i="1"/>
  <c r="O48" i="1"/>
  <c r="O51" i="1"/>
  <c r="O49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<sst xmlns="http://schemas.openxmlformats.org/spreadsheetml/2006/main" count="157" uniqueCount="76">
  <si>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</si>
  <si>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</si>
  <si>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</si>
  <si>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</si>
  <si>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</si>
  <si>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</si>
  <si>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</si>
  <si>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</si>
  <si>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</si>
  <si>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</si>
  <si>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</si>
  <si>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</si>
  <si>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</si>
  <si>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</si>
  <si>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</si>
  <si>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</si>
  <si>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</si>
  <si>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</si>
  <si>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</si>
  <si>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</si>
  <si>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</si>
  <si>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</si>
  <si>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</si>
  <si>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</si>
  <si>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</si>
  <si>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</si>
  <si>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</si>
  <si>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</si>
  <si>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</si>
  <si>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</si>
  <si>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</si>
  <si>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</si>
  <si>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</t>
  </si>
  <si>
    <t>v</t>
  </si>
  <si>
    <t>Nikolaou I</t>
  </si>
  <si>
    <t>Elias D</t>
  </si>
  <si>
    <t>Peter H</t>
  </si>
  <si>
    <t>ccd</t>
  </si>
  <si>
    <t>Paschke A</t>
  </si>
  <si>
    <t>BBSAG Bull.6</t>
  </si>
  <si>
    <t>BBSAG Bull.11</t>
  </si>
  <si>
    <t>BBSAG Bull.45</t>
  </si>
  <si>
    <t>BBSAG Bull.46</t>
  </si>
  <si>
    <t>BBSAG Bull.50</t>
  </si>
  <si>
    <t>BBSAG Bull.51</t>
  </si>
  <si>
    <t>BBSAG Bull.56</t>
  </si>
  <si>
    <t>BBSAG Bull.57</t>
  </si>
  <si>
    <t>BBSAG Bull.86</t>
  </si>
  <si>
    <t>BBSAG Bull.89</t>
  </si>
  <si>
    <t>BBSAG Bull.90</t>
  </si>
  <si>
    <t>BBSAG Bull.92</t>
  </si>
  <si>
    <t>BBSAG Bull.108</t>
  </si>
  <si>
    <t>BBSAG Bull.110</t>
  </si>
  <si>
    <t>BBSAG Bull.112</t>
  </si>
  <si>
    <t>BBSAG Bull.115</t>
  </si>
  <si>
    <t>BBSAG Bull.114</t>
  </si>
  <si>
    <t># of data points:</t>
  </si>
  <si>
    <t>WX And / gsc 1745-0073</t>
  </si>
  <si>
    <t>IBVS 5438</t>
  </si>
  <si>
    <t>I</t>
  </si>
  <si>
    <t>Whitney 1954</t>
  </si>
  <si>
    <t>1954AJ.....59..454W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</si>
  <si>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</si>
  <si>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</si>
  <si>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</si>
  <si>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</si>
  <si>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</si>
  <si>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</si>
  <si>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</si>
  <si>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</si>
  <si>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EA/SD</t>
  </si>
  <si>
    <t>OEJV 0130</t>
  </si>
  <si>
    <t>IBVS 6011</t>
  </si>
  <si>
    <t>IBVS 5984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</si>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</sst>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2" fillId="0" borderId="5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And - O-C Diagr.</a:t>
            </a:r>
          </a:p>
        </c:rich>
      </c:tx>
      <c:layout>
        <c:manualLayout>
          <c:xMode val="edge"/>
          <c:yMode val="edge"/>
          <c:x val="0.3531602415869020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23926380368099"/>
          <c:w val="0.7862460667457477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-2323</c:v>
                </c:pt>
                <c:pt idx="1">
                  <c:v>-2317</c:v>
                </c:pt>
                <c:pt idx="2">
                  <c:v>-2312</c:v>
                </c:pt>
                <c:pt idx="3">
                  <c:v>-9</c:v>
                </c:pt>
                <c:pt idx="4">
                  <c:v>0</c:v>
                </c:pt>
                <c:pt idx="5">
                  <c:v>93</c:v>
                </c:pt>
                <c:pt idx="6">
                  <c:v>846</c:v>
                </c:pt>
                <c:pt idx="7">
                  <c:v>850</c:v>
                </c:pt>
                <c:pt idx="8">
                  <c:v>858</c:v>
                </c:pt>
                <c:pt idx="9">
                  <c:v>877</c:v>
                </c:pt>
                <c:pt idx="10">
                  <c:v>945</c:v>
                </c:pt>
                <c:pt idx="11">
                  <c:v>946</c:v>
                </c:pt>
                <c:pt idx="12">
                  <c:v>949</c:v>
                </c:pt>
                <c:pt idx="13">
                  <c:v>968</c:v>
                </c:pt>
                <c:pt idx="14">
                  <c:v>1053</c:v>
                </c:pt>
                <c:pt idx="15">
                  <c:v>1053</c:v>
                </c:pt>
                <c:pt idx="16">
                  <c:v>1053</c:v>
                </c:pt>
                <c:pt idx="17">
                  <c:v>1065</c:v>
                </c:pt>
                <c:pt idx="18">
                  <c:v>1078</c:v>
                </c:pt>
                <c:pt idx="19">
                  <c:v>1819</c:v>
                </c:pt>
                <c:pt idx="20">
                  <c:v>1911</c:v>
                </c:pt>
                <c:pt idx="21">
                  <c:v>1943</c:v>
                </c:pt>
                <c:pt idx="22">
                  <c:v>2032</c:v>
                </c:pt>
                <c:pt idx="23">
                  <c:v>2699</c:v>
                </c:pt>
                <c:pt idx="24">
                  <c:v>2778</c:v>
                </c:pt>
                <c:pt idx="25">
                  <c:v>2779</c:v>
                </c:pt>
                <c:pt idx="26">
                  <c:v>2787</c:v>
                </c:pt>
                <c:pt idx="27">
                  <c:v>2909</c:v>
                </c:pt>
                <c:pt idx="28">
                  <c:v>2924</c:v>
                </c:pt>
                <c:pt idx="29">
                  <c:v>3654</c:v>
                </c:pt>
                <c:pt idx="30">
                  <c:v>4595</c:v>
                </c:pt>
                <c:pt idx="31">
                  <c:v>4602</c:v>
                </c:pt>
                <c:pt idx="32">
                  <c:v>4730</c:v>
                </c:pt>
                <c:pt idx="33">
                  <c:v>5326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EA-4CA8-A0E7-A861C36141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4">
                    <c:v>0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6.0000000000000001E-3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6.9999999999999999E-4</c:v>
                  </c:pt>
                  <c:pt idx="33">
                    <c:v>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4">
                    <c:v>0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6.0000000000000001E-3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6.9999999999999999E-4</c:v>
                  </c:pt>
                  <c:pt idx="3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-2323</c:v>
                </c:pt>
                <c:pt idx="1">
                  <c:v>-2317</c:v>
                </c:pt>
                <c:pt idx="2">
                  <c:v>-2312</c:v>
                </c:pt>
                <c:pt idx="3">
                  <c:v>-9</c:v>
                </c:pt>
                <c:pt idx="4">
                  <c:v>0</c:v>
                </c:pt>
                <c:pt idx="5">
                  <c:v>93</c:v>
                </c:pt>
                <c:pt idx="6">
                  <c:v>846</c:v>
                </c:pt>
                <c:pt idx="7">
                  <c:v>850</c:v>
                </c:pt>
                <c:pt idx="8">
                  <c:v>858</c:v>
                </c:pt>
                <c:pt idx="9">
                  <c:v>877</c:v>
                </c:pt>
                <c:pt idx="10">
                  <c:v>945</c:v>
                </c:pt>
                <c:pt idx="11">
                  <c:v>946</c:v>
                </c:pt>
                <c:pt idx="12">
                  <c:v>949</c:v>
                </c:pt>
                <c:pt idx="13">
                  <c:v>968</c:v>
                </c:pt>
                <c:pt idx="14">
                  <c:v>1053</c:v>
                </c:pt>
                <c:pt idx="15">
                  <c:v>1053</c:v>
                </c:pt>
                <c:pt idx="16">
                  <c:v>1053</c:v>
                </c:pt>
                <c:pt idx="17">
                  <c:v>1065</c:v>
                </c:pt>
                <c:pt idx="18">
                  <c:v>1078</c:v>
                </c:pt>
                <c:pt idx="19">
                  <c:v>1819</c:v>
                </c:pt>
                <c:pt idx="20">
                  <c:v>1911</c:v>
                </c:pt>
                <c:pt idx="21">
                  <c:v>1943</c:v>
                </c:pt>
                <c:pt idx="22">
                  <c:v>2032</c:v>
                </c:pt>
                <c:pt idx="23">
                  <c:v>2699</c:v>
                </c:pt>
                <c:pt idx="24">
                  <c:v>2778</c:v>
                </c:pt>
                <c:pt idx="25">
                  <c:v>2779</c:v>
                </c:pt>
                <c:pt idx="26">
                  <c:v>2787</c:v>
                </c:pt>
                <c:pt idx="27">
                  <c:v>2909</c:v>
                </c:pt>
                <c:pt idx="28">
                  <c:v>2924</c:v>
                </c:pt>
                <c:pt idx="29">
                  <c:v>3654</c:v>
                </c:pt>
                <c:pt idx="30">
                  <c:v>4595</c:v>
                </c:pt>
                <c:pt idx="31">
                  <c:v>4602</c:v>
                </c:pt>
                <c:pt idx="32">
                  <c:v>4730</c:v>
                </c:pt>
                <c:pt idx="33">
                  <c:v>5326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-0.14992999999958556</c:v>
                </c:pt>
                <c:pt idx="1">
                  <c:v>-0.14547000000311527</c:v>
                </c:pt>
                <c:pt idx="2">
                  <c:v>-0.14792000000306871</c:v>
                </c:pt>
                <c:pt idx="3">
                  <c:v>-1.1900000026798807E-3</c:v>
                </c:pt>
                <c:pt idx="5">
                  <c:v>5.0629999997909181E-2</c:v>
                </c:pt>
                <c:pt idx="6">
                  <c:v>4.8599999936413951E-3</c:v>
                </c:pt>
                <c:pt idx="7">
                  <c:v>9.4999999928404577E-3</c:v>
                </c:pt>
                <c:pt idx="8">
                  <c:v>-2.2200000021257438E-3</c:v>
                </c:pt>
                <c:pt idx="9">
                  <c:v>-1.3930000000982545E-2</c:v>
                </c:pt>
                <c:pt idx="10">
                  <c:v>3.9949999998498242E-2</c:v>
                </c:pt>
                <c:pt idx="11">
                  <c:v>2.186000000074273E-2</c:v>
                </c:pt>
                <c:pt idx="12">
                  <c:v>-1.4100000043981709E-3</c:v>
                </c:pt>
                <c:pt idx="13">
                  <c:v>8.7999999959720299E-4</c:v>
                </c:pt>
                <c:pt idx="14">
                  <c:v>8.229999992181547E-3</c:v>
                </c:pt>
                <c:pt idx="15">
                  <c:v>9.2299999960232526E-3</c:v>
                </c:pt>
                <c:pt idx="16">
                  <c:v>1.4229999993403908E-2</c:v>
                </c:pt>
                <c:pt idx="17">
                  <c:v>-6.8500000052154064E-3</c:v>
                </c:pt>
                <c:pt idx="18">
                  <c:v>4.9799999906099401E-3</c:v>
                </c:pt>
                <c:pt idx="19">
                  <c:v>1.9289999996544793E-2</c:v>
                </c:pt>
                <c:pt idx="20">
                  <c:v>5.0099999934900552E-3</c:v>
                </c:pt>
                <c:pt idx="21">
                  <c:v>1.1129999991680961E-2</c:v>
                </c:pt>
                <c:pt idx="22">
                  <c:v>-4.8800000004121102E-3</c:v>
                </c:pt>
                <c:pt idx="23">
                  <c:v>2.0899999944958836E-3</c:v>
                </c:pt>
                <c:pt idx="24">
                  <c:v>-4.0200000003096648E-3</c:v>
                </c:pt>
                <c:pt idx="25">
                  <c:v>3.088999999454245E-2</c:v>
                </c:pt>
                <c:pt idx="26">
                  <c:v>3.516999999555992E-2</c:v>
                </c:pt>
                <c:pt idx="27">
                  <c:v>3.5190000002330635E-2</c:v>
                </c:pt>
                <c:pt idx="28">
                  <c:v>4.3839999998454005E-2</c:v>
                </c:pt>
                <c:pt idx="29">
                  <c:v>8.3139999995182734E-2</c:v>
                </c:pt>
                <c:pt idx="31">
                  <c:v>0.18621999999595573</c:v>
                </c:pt>
                <c:pt idx="32">
                  <c:v>0.19749999999476131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A-4CA8-A0E7-A861C36141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Active!$D$21:$D$120</c:f>
                <c:numCache>
                  <c:formatCode>General</c:formatCode>
                  <c:ptCount val="100"/>
                  <c:pt idx="4">
                    <c:v>0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6.0000000000000001E-3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6.9999999999999999E-4</c:v>
                  </c:pt>
                  <c:pt idx="33">
                    <c:v>1E-3</c:v>
                  </c:pt>
                </c:numCache>
              </c:numRef>
            </c:plus>
            <c:minus>
              <c:numRef>
                <c:f>Active!$D$21:$D$120</c:f>
                <c:numCache>
                  <c:formatCode>General</c:formatCode>
                  <c:ptCount val="100"/>
                  <c:pt idx="4">
                    <c:v>0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6.0000000000000001E-3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6.9999999999999999E-4</c:v>
                  </c:pt>
                  <c:pt idx="3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-2323</c:v>
                </c:pt>
                <c:pt idx="1">
                  <c:v>-2317</c:v>
                </c:pt>
                <c:pt idx="2">
                  <c:v>-2312</c:v>
                </c:pt>
                <c:pt idx="3">
                  <c:v>-9</c:v>
                </c:pt>
                <c:pt idx="4">
                  <c:v>0</c:v>
                </c:pt>
                <c:pt idx="5">
                  <c:v>93</c:v>
                </c:pt>
                <c:pt idx="6">
                  <c:v>846</c:v>
                </c:pt>
                <c:pt idx="7">
                  <c:v>850</c:v>
                </c:pt>
                <c:pt idx="8">
                  <c:v>858</c:v>
                </c:pt>
                <c:pt idx="9">
                  <c:v>877</c:v>
                </c:pt>
                <c:pt idx="10">
                  <c:v>945</c:v>
                </c:pt>
                <c:pt idx="11">
                  <c:v>946</c:v>
                </c:pt>
                <c:pt idx="12">
                  <c:v>949</c:v>
                </c:pt>
                <c:pt idx="13">
                  <c:v>968</c:v>
                </c:pt>
                <c:pt idx="14">
                  <c:v>1053</c:v>
                </c:pt>
                <c:pt idx="15">
                  <c:v>1053</c:v>
                </c:pt>
                <c:pt idx="16">
                  <c:v>1053</c:v>
                </c:pt>
                <c:pt idx="17">
                  <c:v>1065</c:v>
                </c:pt>
                <c:pt idx="18">
                  <c:v>1078</c:v>
                </c:pt>
                <c:pt idx="19">
                  <c:v>1819</c:v>
                </c:pt>
                <c:pt idx="20">
                  <c:v>1911</c:v>
                </c:pt>
                <c:pt idx="21">
                  <c:v>1943</c:v>
                </c:pt>
                <c:pt idx="22">
                  <c:v>2032</c:v>
                </c:pt>
                <c:pt idx="23">
                  <c:v>2699</c:v>
                </c:pt>
                <c:pt idx="24">
                  <c:v>2778</c:v>
                </c:pt>
                <c:pt idx="25">
                  <c:v>2779</c:v>
                </c:pt>
                <c:pt idx="26">
                  <c:v>2787</c:v>
                </c:pt>
                <c:pt idx="27">
                  <c:v>2909</c:v>
                </c:pt>
                <c:pt idx="28">
                  <c:v>2924</c:v>
                </c:pt>
                <c:pt idx="29">
                  <c:v>3654</c:v>
                </c:pt>
                <c:pt idx="30">
                  <c:v>4595</c:v>
                </c:pt>
                <c:pt idx="31">
                  <c:v>4602</c:v>
                </c:pt>
                <c:pt idx="32">
                  <c:v>4730</c:v>
                </c:pt>
                <c:pt idx="33">
                  <c:v>5326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EA-4CA8-A0E7-A861C36141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6.0000000000000001E-3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6.9999999999999999E-4</c:v>
                  </c:pt>
                  <c:pt idx="33">
                    <c:v>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6.0000000000000001E-3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6.9999999999999999E-4</c:v>
                  </c:pt>
                  <c:pt idx="3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-2323</c:v>
                </c:pt>
                <c:pt idx="1">
                  <c:v>-2317</c:v>
                </c:pt>
                <c:pt idx="2">
                  <c:v>-2312</c:v>
                </c:pt>
                <c:pt idx="3">
                  <c:v>-9</c:v>
                </c:pt>
                <c:pt idx="4">
                  <c:v>0</c:v>
                </c:pt>
                <c:pt idx="5">
                  <c:v>93</c:v>
                </c:pt>
                <c:pt idx="6">
                  <c:v>846</c:v>
                </c:pt>
                <c:pt idx="7">
                  <c:v>850</c:v>
                </c:pt>
                <c:pt idx="8">
                  <c:v>858</c:v>
                </c:pt>
                <c:pt idx="9">
                  <c:v>877</c:v>
                </c:pt>
                <c:pt idx="10">
                  <c:v>945</c:v>
                </c:pt>
                <c:pt idx="11">
                  <c:v>946</c:v>
                </c:pt>
                <c:pt idx="12">
                  <c:v>949</c:v>
                </c:pt>
                <c:pt idx="13">
                  <c:v>968</c:v>
                </c:pt>
                <c:pt idx="14">
                  <c:v>1053</c:v>
                </c:pt>
                <c:pt idx="15">
                  <c:v>1053</c:v>
                </c:pt>
                <c:pt idx="16">
                  <c:v>1053</c:v>
                </c:pt>
                <c:pt idx="17">
                  <c:v>1065</c:v>
                </c:pt>
                <c:pt idx="18">
                  <c:v>1078</c:v>
                </c:pt>
                <c:pt idx="19">
                  <c:v>1819</c:v>
                </c:pt>
                <c:pt idx="20">
                  <c:v>1911</c:v>
                </c:pt>
                <c:pt idx="21">
                  <c:v>1943</c:v>
                </c:pt>
                <c:pt idx="22">
                  <c:v>2032</c:v>
                </c:pt>
                <c:pt idx="23">
                  <c:v>2699</c:v>
                </c:pt>
                <c:pt idx="24">
                  <c:v>2778</c:v>
                </c:pt>
                <c:pt idx="25">
                  <c:v>2779</c:v>
                </c:pt>
                <c:pt idx="26">
                  <c:v>2787</c:v>
                </c:pt>
                <c:pt idx="27">
                  <c:v>2909</c:v>
                </c:pt>
                <c:pt idx="28">
                  <c:v>2924</c:v>
                </c:pt>
                <c:pt idx="29">
                  <c:v>3654</c:v>
                </c:pt>
                <c:pt idx="30">
                  <c:v>4595</c:v>
                </c:pt>
                <c:pt idx="31">
                  <c:v>4602</c:v>
                </c:pt>
                <c:pt idx="32">
                  <c:v>4730</c:v>
                </c:pt>
                <c:pt idx="33">
                  <c:v>5326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0">
                  <c:v>0.18944999999803258</c:v>
                </c:pt>
                <c:pt idx="33">
                  <c:v>0.28914999999688007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EA-4CA8-A0E7-A861C36141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6.0000000000000001E-3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6.9999999999999999E-4</c:v>
                  </c:pt>
                  <c:pt idx="33">
                    <c:v>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6.0000000000000001E-3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6.9999999999999999E-4</c:v>
                  </c:pt>
                  <c:pt idx="3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-2323</c:v>
                </c:pt>
                <c:pt idx="1">
                  <c:v>-2317</c:v>
                </c:pt>
                <c:pt idx="2">
                  <c:v>-2312</c:v>
                </c:pt>
                <c:pt idx="3">
                  <c:v>-9</c:v>
                </c:pt>
                <c:pt idx="4">
                  <c:v>0</c:v>
                </c:pt>
                <c:pt idx="5">
                  <c:v>93</c:v>
                </c:pt>
                <c:pt idx="6">
                  <c:v>846</c:v>
                </c:pt>
                <c:pt idx="7">
                  <c:v>850</c:v>
                </c:pt>
                <c:pt idx="8">
                  <c:v>858</c:v>
                </c:pt>
                <c:pt idx="9">
                  <c:v>877</c:v>
                </c:pt>
                <c:pt idx="10">
                  <c:v>945</c:v>
                </c:pt>
                <c:pt idx="11">
                  <c:v>946</c:v>
                </c:pt>
                <c:pt idx="12">
                  <c:v>949</c:v>
                </c:pt>
                <c:pt idx="13">
                  <c:v>968</c:v>
                </c:pt>
                <c:pt idx="14">
                  <c:v>1053</c:v>
                </c:pt>
                <c:pt idx="15">
                  <c:v>1053</c:v>
                </c:pt>
                <c:pt idx="16">
                  <c:v>1053</c:v>
                </c:pt>
                <c:pt idx="17">
                  <c:v>1065</c:v>
                </c:pt>
                <c:pt idx="18">
                  <c:v>1078</c:v>
                </c:pt>
                <c:pt idx="19">
                  <c:v>1819</c:v>
                </c:pt>
                <c:pt idx="20">
                  <c:v>1911</c:v>
                </c:pt>
                <c:pt idx="21">
                  <c:v>1943</c:v>
                </c:pt>
                <c:pt idx="22">
                  <c:v>2032</c:v>
                </c:pt>
                <c:pt idx="23">
                  <c:v>2699</c:v>
                </c:pt>
                <c:pt idx="24">
                  <c:v>2778</c:v>
                </c:pt>
                <c:pt idx="25">
                  <c:v>2779</c:v>
                </c:pt>
                <c:pt idx="26">
                  <c:v>2787</c:v>
                </c:pt>
                <c:pt idx="27">
                  <c:v>2909</c:v>
                </c:pt>
                <c:pt idx="28">
                  <c:v>2924</c:v>
                </c:pt>
                <c:pt idx="29">
                  <c:v>3654</c:v>
                </c:pt>
                <c:pt idx="30">
                  <c:v>4595</c:v>
                </c:pt>
                <c:pt idx="31">
                  <c:v>4602</c:v>
                </c:pt>
                <c:pt idx="32">
                  <c:v>4730</c:v>
                </c:pt>
                <c:pt idx="33">
                  <c:v>5326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EA-4CA8-A0E7-A861C36141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6.0000000000000001E-3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6.9999999999999999E-4</c:v>
                  </c:pt>
                  <c:pt idx="33">
                    <c:v>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6.0000000000000001E-3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6.9999999999999999E-4</c:v>
                  </c:pt>
                  <c:pt idx="3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-2323</c:v>
                </c:pt>
                <c:pt idx="1">
                  <c:v>-2317</c:v>
                </c:pt>
                <c:pt idx="2">
                  <c:v>-2312</c:v>
                </c:pt>
                <c:pt idx="3">
                  <c:v>-9</c:v>
                </c:pt>
                <c:pt idx="4">
                  <c:v>0</c:v>
                </c:pt>
                <c:pt idx="5">
                  <c:v>93</c:v>
                </c:pt>
                <c:pt idx="6">
                  <c:v>846</c:v>
                </c:pt>
                <c:pt idx="7">
                  <c:v>850</c:v>
                </c:pt>
                <c:pt idx="8">
                  <c:v>858</c:v>
                </c:pt>
                <c:pt idx="9">
                  <c:v>877</c:v>
                </c:pt>
                <c:pt idx="10">
                  <c:v>945</c:v>
                </c:pt>
                <c:pt idx="11">
                  <c:v>946</c:v>
                </c:pt>
                <c:pt idx="12">
                  <c:v>949</c:v>
                </c:pt>
                <c:pt idx="13">
                  <c:v>968</c:v>
                </c:pt>
                <c:pt idx="14">
                  <c:v>1053</c:v>
                </c:pt>
                <c:pt idx="15">
                  <c:v>1053</c:v>
                </c:pt>
                <c:pt idx="16">
                  <c:v>1053</c:v>
                </c:pt>
                <c:pt idx="17">
                  <c:v>1065</c:v>
                </c:pt>
                <c:pt idx="18">
                  <c:v>1078</c:v>
                </c:pt>
                <c:pt idx="19">
                  <c:v>1819</c:v>
                </c:pt>
                <c:pt idx="20">
                  <c:v>1911</c:v>
                </c:pt>
                <c:pt idx="21">
                  <c:v>1943</c:v>
                </c:pt>
                <c:pt idx="22">
                  <c:v>2032</c:v>
                </c:pt>
                <c:pt idx="23">
                  <c:v>2699</c:v>
                </c:pt>
                <c:pt idx="24">
                  <c:v>2778</c:v>
                </c:pt>
                <c:pt idx="25">
                  <c:v>2779</c:v>
                </c:pt>
                <c:pt idx="26">
                  <c:v>2787</c:v>
                </c:pt>
                <c:pt idx="27">
                  <c:v>2909</c:v>
                </c:pt>
                <c:pt idx="28">
                  <c:v>2924</c:v>
                </c:pt>
                <c:pt idx="29">
                  <c:v>3654</c:v>
                </c:pt>
                <c:pt idx="30">
                  <c:v>4595</c:v>
                </c:pt>
                <c:pt idx="31">
                  <c:v>4602</c:v>
                </c:pt>
                <c:pt idx="32">
                  <c:v>4730</c:v>
                </c:pt>
                <c:pt idx="33">
                  <c:v>5326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EA-4CA8-A0E7-A861C36141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6.0000000000000001E-3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6.9999999999999999E-4</c:v>
                  </c:pt>
                  <c:pt idx="33">
                    <c:v>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6.0000000000000001E-3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6.9999999999999999E-4</c:v>
                  </c:pt>
                  <c:pt idx="3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-2323</c:v>
                </c:pt>
                <c:pt idx="1">
                  <c:v>-2317</c:v>
                </c:pt>
                <c:pt idx="2">
                  <c:v>-2312</c:v>
                </c:pt>
                <c:pt idx="3">
                  <c:v>-9</c:v>
                </c:pt>
                <c:pt idx="4">
                  <c:v>0</c:v>
                </c:pt>
                <c:pt idx="5">
                  <c:v>93</c:v>
                </c:pt>
                <c:pt idx="6">
                  <c:v>846</c:v>
                </c:pt>
                <c:pt idx="7">
                  <c:v>850</c:v>
                </c:pt>
                <c:pt idx="8">
                  <c:v>858</c:v>
                </c:pt>
                <c:pt idx="9">
                  <c:v>877</c:v>
                </c:pt>
                <c:pt idx="10">
                  <c:v>945</c:v>
                </c:pt>
                <c:pt idx="11">
                  <c:v>946</c:v>
                </c:pt>
                <c:pt idx="12">
                  <c:v>949</c:v>
                </c:pt>
                <c:pt idx="13">
                  <c:v>968</c:v>
                </c:pt>
                <c:pt idx="14">
                  <c:v>1053</c:v>
                </c:pt>
                <c:pt idx="15">
                  <c:v>1053</c:v>
                </c:pt>
                <c:pt idx="16">
                  <c:v>1053</c:v>
                </c:pt>
                <c:pt idx="17">
                  <c:v>1065</c:v>
                </c:pt>
                <c:pt idx="18">
                  <c:v>1078</c:v>
                </c:pt>
                <c:pt idx="19">
                  <c:v>1819</c:v>
                </c:pt>
                <c:pt idx="20">
                  <c:v>1911</c:v>
                </c:pt>
                <c:pt idx="21">
                  <c:v>1943</c:v>
                </c:pt>
                <c:pt idx="22">
                  <c:v>2032</c:v>
                </c:pt>
                <c:pt idx="23">
                  <c:v>2699</c:v>
                </c:pt>
                <c:pt idx="24">
                  <c:v>2778</c:v>
                </c:pt>
                <c:pt idx="25">
                  <c:v>2779</c:v>
                </c:pt>
                <c:pt idx="26">
                  <c:v>2787</c:v>
                </c:pt>
                <c:pt idx="27">
                  <c:v>2909</c:v>
                </c:pt>
                <c:pt idx="28">
                  <c:v>2924</c:v>
                </c:pt>
                <c:pt idx="29">
                  <c:v>3654</c:v>
                </c:pt>
                <c:pt idx="30">
                  <c:v>4595</c:v>
                </c:pt>
                <c:pt idx="31">
                  <c:v>4602</c:v>
                </c:pt>
                <c:pt idx="32">
                  <c:v>4730</c:v>
                </c:pt>
                <c:pt idx="33">
                  <c:v>5326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EA-4CA8-A0E7-A861C36141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-2323</c:v>
                </c:pt>
                <c:pt idx="1">
                  <c:v>-2317</c:v>
                </c:pt>
                <c:pt idx="2">
                  <c:v>-2312</c:v>
                </c:pt>
                <c:pt idx="3">
                  <c:v>-9</c:v>
                </c:pt>
                <c:pt idx="4">
                  <c:v>0</c:v>
                </c:pt>
                <c:pt idx="5">
                  <c:v>93</c:v>
                </c:pt>
                <c:pt idx="6">
                  <c:v>846</c:v>
                </c:pt>
                <c:pt idx="7">
                  <c:v>850</c:v>
                </c:pt>
                <c:pt idx="8">
                  <c:v>858</c:v>
                </c:pt>
                <c:pt idx="9">
                  <c:v>877</c:v>
                </c:pt>
                <c:pt idx="10">
                  <c:v>945</c:v>
                </c:pt>
                <c:pt idx="11">
                  <c:v>946</c:v>
                </c:pt>
                <c:pt idx="12">
                  <c:v>949</c:v>
                </c:pt>
                <c:pt idx="13">
                  <c:v>968</c:v>
                </c:pt>
                <c:pt idx="14">
                  <c:v>1053</c:v>
                </c:pt>
                <c:pt idx="15">
                  <c:v>1053</c:v>
                </c:pt>
                <c:pt idx="16">
                  <c:v>1053</c:v>
                </c:pt>
                <c:pt idx="17">
                  <c:v>1065</c:v>
                </c:pt>
                <c:pt idx="18">
                  <c:v>1078</c:v>
                </c:pt>
                <c:pt idx="19">
                  <c:v>1819</c:v>
                </c:pt>
                <c:pt idx="20">
                  <c:v>1911</c:v>
                </c:pt>
                <c:pt idx="21">
                  <c:v>1943</c:v>
                </c:pt>
                <c:pt idx="22">
                  <c:v>2032</c:v>
                </c:pt>
                <c:pt idx="23">
                  <c:v>2699</c:v>
                </c:pt>
                <c:pt idx="24">
                  <c:v>2778</c:v>
                </c:pt>
                <c:pt idx="25">
                  <c:v>2779</c:v>
                </c:pt>
                <c:pt idx="26">
                  <c:v>2787</c:v>
                </c:pt>
                <c:pt idx="27">
                  <c:v>2909</c:v>
                </c:pt>
                <c:pt idx="28">
                  <c:v>2924</c:v>
                </c:pt>
                <c:pt idx="29">
                  <c:v>3654</c:v>
                </c:pt>
                <c:pt idx="30">
                  <c:v>4595</c:v>
                </c:pt>
                <c:pt idx="31">
                  <c:v>4602</c:v>
                </c:pt>
                <c:pt idx="32">
                  <c:v>4730</c:v>
                </c:pt>
                <c:pt idx="33">
                  <c:v>5326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23">
                  <c:v>9.3518001465954237E-3</c:v>
                </c:pt>
                <c:pt idx="24">
                  <c:v>1.7066706592990699E-2</c:v>
                </c:pt>
                <c:pt idx="25">
                  <c:v>1.7164363636615942E-2</c:v>
                </c:pt>
                <c:pt idx="26">
                  <c:v>1.7945619985618E-2</c:v>
                </c:pt>
                <c:pt idx="27">
                  <c:v>2.9859779307899237E-2</c:v>
                </c:pt>
                <c:pt idx="28">
                  <c:v>3.1324634962278053E-2</c:v>
                </c:pt>
                <c:pt idx="29">
                  <c:v>0.1026142768087151</c:v>
                </c:pt>
                <c:pt idx="30">
                  <c:v>0.19450955486008115</c:v>
                </c:pt>
                <c:pt idx="31">
                  <c:v>0.1951931541654579</c:v>
                </c:pt>
                <c:pt idx="32">
                  <c:v>0.20769325574949071</c:v>
                </c:pt>
                <c:pt idx="33">
                  <c:v>0.26589685375014338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EA-4CA8-A0E7-A861C3614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995136"/>
        <c:axId val="1"/>
      </c:scatterChart>
      <c:valAx>
        <c:axId val="672995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995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56896837709411"/>
          <c:y val="0.92024539877300615"/>
          <c:w val="0.7769524534340270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0</xdr:rowOff>
    </xdr:from>
    <xdr:to>
      <xdr:col>19</xdr:col>
      <xdr:colOff>247649</xdr:colOff>
      <xdr:row>18</xdr:row>
      <xdr:rowOff>47624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36B91E-C91B-0B99-86BA-84612995F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2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1" width="10.28515625" customWidth="1"/>
    <col min="22" max="22" width="17.7109375" customWidth="1"/>
  </cols>
  <sheetData>
    <row r="1" spans="1:6" ht="20.25" x14ac:dyDescent="0.3">
      <c r="A1" s="1" t="s">
        <v>57</v>
      </c>
    </row>
    <row r="2" spans="1:6" x14ac:dyDescent="0.2">
      <c r="A2" t="s">
        <v>27</v>
      </c>
      <c r="B2" s="30" t="s">
        <v>70</v>
      </c>
    </row>
    <row r="3" spans="1:6" ht="13.5" thickBot="1" x14ac:dyDescent="0.25"/>
    <row r="4" spans="1:6" ht="14.25" thickTop="1" thickBot="1" x14ac:dyDescent="0.25">
      <c r="A4" s="5" t="s">
        <v>3</v>
      </c>
      <c r="C4" s="2">
        <v>41650.338000000003</v>
      </c>
      <c r="D4" s="3">
        <v>3.00109</v>
      </c>
    </row>
    <row r="5" spans="1:6" ht="13.5" thickTop="1" x14ac:dyDescent="0.2">
      <c r="A5" s="12" t="s">
        <v>62</v>
      </c>
      <c r="B5" s="13"/>
      <c r="C5" s="14">
        <v>-9.5</v>
      </c>
      <c r="D5" s="13" t="s">
        <v>63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41650.338000000003</v>
      </c>
    </row>
    <row r="8" spans="1:6" x14ac:dyDescent="0.2">
      <c r="A8" t="s">
        <v>6</v>
      </c>
      <c r="C8">
        <f>+D4</f>
        <v>3.00109</v>
      </c>
    </row>
    <row r="9" spans="1:6" x14ac:dyDescent="0.2">
      <c r="A9" s="28" t="s">
        <v>69</v>
      </c>
      <c r="B9" s="29">
        <v>44</v>
      </c>
      <c r="C9" s="17" t="str">
        <f>"F"&amp;B9</f>
        <v>F44</v>
      </c>
      <c r="D9" s="18" t="str">
        <f>"G"&amp;B9</f>
        <v>G44</v>
      </c>
    </row>
    <row r="10" spans="1:6" ht="13.5" thickBot="1" x14ac:dyDescent="0.25">
      <c r="A10" s="13"/>
      <c r="B10" s="13"/>
      <c r="C10" s="4" t="s">
        <v>23</v>
      </c>
      <c r="D10" s="4" t="s">
        <v>24</v>
      </c>
      <c r="E10" s="13"/>
    </row>
    <row r="11" spans="1:6" x14ac:dyDescent="0.2">
      <c r="A11" s="13" t="s">
        <v>19</v>
      </c>
      <c r="B11" s="13"/>
      <c r="C11" s="15">
        <f ca="1">INTERCEPT(INDIRECT($D$9):G992,INDIRECT($C$9):F992)</f>
        <v>-0.25422456059797094</v>
      </c>
      <c r="D11" s="16"/>
      <c r="E11" s="13"/>
    </row>
    <row r="12" spans="1:6" x14ac:dyDescent="0.2">
      <c r="A12" s="13" t="s">
        <v>20</v>
      </c>
      <c r="B12" s="13"/>
      <c r="C12" s="15">
        <f ca="1">SLOPE(INDIRECT($D$9):G992,INDIRECT($C$9):F992)</f>
        <v>9.7657043625256162E-5</v>
      </c>
      <c r="D12" s="16"/>
      <c r="E12" s="13"/>
    </row>
    <row r="13" spans="1:6" x14ac:dyDescent="0.2">
      <c r="A13" s="13" t="s">
        <v>22</v>
      </c>
      <c r="B13" s="13"/>
      <c r="C13" s="16" t="s">
        <v>17</v>
      </c>
    </row>
    <row r="14" spans="1:6" x14ac:dyDescent="0.2">
      <c r="A14" s="13"/>
      <c r="B14" s="13"/>
      <c r="C14" s="13"/>
    </row>
    <row r="15" spans="1:6" x14ac:dyDescent="0.2">
      <c r="A15" s="21" t="s">
        <v>21</v>
      </c>
      <c r="B15" s="13"/>
      <c r="C15" s="22">
        <f ca="1">(C7+C11)+(C8+C12)*INT(MAX(F21:F3533))</f>
        <v>57634.409236853753</v>
      </c>
      <c r="E15" s="19" t="s">
        <v>64</v>
      </c>
      <c r="F15" s="14">
        <v>1</v>
      </c>
    </row>
    <row r="16" spans="1:6" x14ac:dyDescent="0.2">
      <c r="A16" s="23" t="s">
        <v>7</v>
      </c>
      <c r="B16" s="13"/>
      <c r="C16" s="24">
        <f ca="1">+C8+C12</f>
        <v>3.0011876570436251</v>
      </c>
      <c r="E16" s="19" t="s">
        <v>65</v>
      </c>
      <c r="F16" s="20">
        <f ca="1">NOW()+15018.5+$C$5/24</f>
        <v>60319.594293865739</v>
      </c>
    </row>
    <row r="17" spans="1:32" ht="13.5" thickBot="1" x14ac:dyDescent="0.25">
      <c r="A17" s="19" t="s">
        <v>56</v>
      </c>
      <c r="B17" s="13"/>
      <c r="C17" s="13">
        <f>COUNT(C21:C2191)</f>
        <v>34</v>
      </c>
      <c r="E17" s="19" t="s">
        <v>66</v>
      </c>
      <c r="F17" s="20">
        <f ca="1">ROUND(2*(F16-$C$7)/$C$8,0)/2+F15</f>
        <v>6222</v>
      </c>
    </row>
    <row r="18" spans="1:32" ht="14.25" thickTop="1" thickBot="1" x14ac:dyDescent="0.25">
      <c r="A18" s="23" t="s">
        <v>8</v>
      </c>
      <c r="B18" s="13"/>
      <c r="C18" s="26">
        <f ca="1">+C15</f>
        <v>57634.409236853753</v>
      </c>
      <c r="D18" s="27">
        <f ca="1">+C16</f>
        <v>3.0011876570436251</v>
      </c>
      <c r="E18" s="19" t="s">
        <v>67</v>
      </c>
      <c r="F18" s="18">
        <f ca="1">ROUND(2*(F16-$C$15)/$C$16,0)/2+F15</f>
        <v>895.5</v>
      </c>
    </row>
    <row r="19" spans="1:32" ht="13.5" thickTop="1" x14ac:dyDescent="0.2">
      <c r="E19" s="19" t="s">
        <v>68</v>
      </c>
      <c r="F19" s="25">
        <f ca="1">+$C$15+$C$16*F18-15018.5-$C$5/24</f>
        <v>45303.868617069653</v>
      </c>
    </row>
    <row r="20" spans="1:32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74</v>
      </c>
      <c r="J20" s="7" t="s">
        <v>0</v>
      </c>
      <c r="K20" s="7" t="s">
        <v>1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32" x14ac:dyDescent="0.2">
      <c r="A21" s="8" t="s">
        <v>60</v>
      </c>
      <c r="B21" s="8"/>
      <c r="C21" s="9">
        <v>34678.656000000003</v>
      </c>
      <c r="D21" s="9"/>
      <c r="E21" s="8">
        <f t="shared" ref="E21:E54" si="0">+(C21-C$7)/C$8</f>
        <v>-2323.0499585150733</v>
      </c>
      <c r="F21" s="8">
        <f t="shared" ref="F21:F54" si="1">ROUND(2*E21,0)/2</f>
        <v>-2323</v>
      </c>
      <c r="G21" s="8">
        <f t="shared" ref="G21:G54" si="2">+C21-(C$7+F21*C$8)</f>
        <v>-0.14992999999958556</v>
      </c>
      <c r="H21" s="8"/>
      <c r="I21" s="8">
        <f>G21</f>
        <v>-0.14992999999958556</v>
      </c>
      <c r="J21" s="8"/>
      <c r="K21" s="8"/>
      <c r="L21" s="8"/>
      <c r="M21" s="8"/>
      <c r="O21" s="8"/>
      <c r="P21" s="8"/>
      <c r="Q21" s="10">
        <f t="shared" ref="Q21:Q54" si="3">+C21-15018.5</f>
        <v>19660.156000000003</v>
      </c>
      <c r="S21" s="8"/>
      <c r="T21" s="8"/>
      <c r="U21" s="8"/>
      <c r="V21" s="11" t="s">
        <v>61</v>
      </c>
      <c r="W21" s="8"/>
      <c r="X21" s="8"/>
      <c r="Y21" s="8"/>
      <c r="Z21" s="8"/>
    </row>
    <row r="22" spans="1:32" x14ac:dyDescent="0.2">
      <c r="A22" s="8" t="s">
        <v>60</v>
      </c>
      <c r="B22" s="8"/>
      <c r="C22" s="9">
        <v>34696.667000000001</v>
      </c>
      <c r="D22" s="8"/>
      <c r="E22" s="8">
        <f t="shared" si="0"/>
        <v>-2317.048472388366</v>
      </c>
      <c r="F22" s="8">
        <f t="shared" si="1"/>
        <v>-2317</v>
      </c>
      <c r="G22" s="8">
        <f t="shared" si="2"/>
        <v>-0.14547000000311527</v>
      </c>
      <c r="H22" s="8"/>
      <c r="I22" s="8">
        <f>G22</f>
        <v>-0.14547000000311527</v>
      </c>
      <c r="J22" s="8"/>
      <c r="K22" s="8"/>
      <c r="L22" s="8"/>
      <c r="M22" s="8"/>
      <c r="O22" s="8"/>
      <c r="P22" s="8"/>
      <c r="Q22" s="10">
        <f t="shared" si="3"/>
        <v>19678.167000000001</v>
      </c>
      <c r="S22" s="8"/>
      <c r="T22" s="8"/>
      <c r="U22" s="8"/>
      <c r="V22" s="11" t="s">
        <v>61</v>
      </c>
      <c r="W22" s="8"/>
      <c r="X22" s="8"/>
      <c r="Y22" s="8"/>
      <c r="Z22" s="8"/>
    </row>
    <row r="23" spans="1:32" x14ac:dyDescent="0.2">
      <c r="A23" s="8" t="s">
        <v>60</v>
      </c>
      <c r="B23" s="8"/>
      <c r="C23" s="9">
        <v>34711.67</v>
      </c>
      <c r="D23" s="8"/>
      <c r="E23" s="8">
        <f t="shared" si="0"/>
        <v>-2312.0492887584196</v>
      </c>
      <c r="F23" s="8">
        <f t="shared" si="1"/>
        <v>-2312</v>
      </c>
      <c r="G23" s="8">
        <f t="shared" si="2"/>
        <v>-0.14792000000306871</v>
      </c>
      <c r="H23" s="8"/>
      <c r="I23" s="8">
        <f>G23</f>
        <v>-0.14792000000306871</v>
      </c>
      <c r="J23" s="8"/>
      <c r="K23" s="8"/>
      <c r="L23" s="8"/>
      <c r="M23" s="8"/>
      <c r="O23" s="8"/>
      <c r="P23" s="8"/>
      <c r="Q23" s="10">
        <f t="shared" si="3"/>
        <v>19693.169999999998</v>
      </c>
      <c r="S23" s="8"/>
      <c r="T23" s="8"/>
      <c r="U23" s="8"/>
      <c r="V23" s="11" t="s">
        <v>61</v>
      </c>
      <c r="W23" s="8"/>
      <c r="X23" s="8"/>
      <c r="Y23" s="8"/>
      <c r="Z23" s="8"/>
    </row>
    <row r="24" spans="1:32" x14ac:dyDescent="0.2">
      <c r="A24" s="8" t="s">
        <v>39</v>
      </c>
      <c r="B24" s="8"/>
      <c r="C24" s="9">
        <v>41623.326999999997</v>
      </c>
      <c r="D24" s="9"/>
      <c r="E24" s="8">
        <f t="shared" si="0"/>
        <v>-9.0003965225987486</v>
      </c>
      <c r="F24" s="8">
        <f t="shared" si="1"/>
        <v>-9</v>
      </c>
      <c r="G24" s="8">
        <f t="shared" si="2"/>
        <v>-1.1900000026798807E-3</v>
      </c>
      <c r="H24" s="8"/>
      <c r="I24" s="8">
        <f>G24</f>
        <v>-1.1900000026798807E-3</v>
      </c>
      <c r="J24" s="8"/>
      <c r="K24" s="8"/>
      <c r="L24" s="8"/>
      <c r="M24" s="8"/>
      <c r="N24" s="8"/>
      <c r="O24" s="8"/>
      <c r="P24" s="8"/>
      <c r="Q24" s="10">
        <f t="shared" si="3"/>
        <v>26604.826999999997</v>
      </c>
      <c r="S24" s="8"/>
      <c r="T24" s="8"/>
      <c r="U24" s="8"/>
      <c r="V24" s="8"/>
      <c r="W24" s="8"/>
      <c r="X24" s="8"/>
      <c r="Y24" s="8"/>
      <c r="Z24" s="8"/>
      <c r="AB24">
        <v>14</v>
      </c>
      <c r="AD24" t="s">
        <v>31</v>
      </c>
      <c r="AF24" t="s">
        <v>32</v>
      </c>
    </row>
    <row r="25" spans="1:32" x14ac:dyDescent="0.2">
      <c r="A25" s="8" t="s">
        <v>15</v>
      </c>
      <c r="B25" s="8"/>
      <c r="C25" s="9">
        <v>41650.338000000003</v>
      </c>
      <c r="D25" s="9" t="s">
        <v>17</v>
      </c>
      <c r="E25" s="8">
        <f t="shared" si="0"/>
        <v>0</v>
      </c>
      <c r="F25" s="8">
        <f t="shared" si="1"/>
        <v>0</v>
      </c>
      <c r="G25" s="8">
        <f t="shared" si="2"/>
        <v>0</v>
      </c>
      <c r="H25" s="8">
        <f>+G25</f>
        <v>0</v>
      </c>
      <c r="I25" s="8"/>
      <c r="J25" s="8"/>
      <c r="K25" s="8"/>
      <c r="L25" s="8"/>
      <c r="M25" s="8"/>
      <c r="N25" s="8"/>
      <c r="O25" s="8"/>
      <c r="P25" s="8"/>
      <c r="Q25" s="10">
        <f t="shared" si="3"/>
        <v>26631.838000000003</v>
      </c>
      <c r="S25" s="8"/>
      <c r="T25" s="8"/>
      <c r="U25" s="8"/>
      <c r="V25" s="8"/>
      <c r="W25" s="8"/>
      <c r="X25" s="8"/>
      <c r="Y25" s="8"/>
      <c r="Z25" s="8"/>
    </row>
    <row r="26" spans="1:32" x14ac:dyDescent="0.2">
      <c r="A26" s="8" t="s">
        <v>40</v>
      </c>
      <c r="B26" s="8"/>
      <c r="C26" s="9">
        <v>41929.49</v>
      </c>
      <c r="D26" s="9"/>
      <c r="E26" s="8">
        <f t="shared" si="0"/>
        <v>93.016870537036411</v>
      </c>
      <c r="F26" s="8">
        <f t="shared" si="1"/>
        <v>93</v>
      </c>
      <c r="G26" s="8">
        <f t="shared" si="2"/>
        <v>5.0629999997909181E-2</v>
      </c>
      <c r="H26" s="8"/>
      <c r="I26" s="8">
        <f t="shared" ref="I26:I50" si="4">G26</f>
        <v>5.0629999997909181E-2</v>
      </c>
      <c r="J26" s="8"/>
      <c r="K26" s="8"/>
      <c r="L26" s="8"/>
      <c r="M26" s="8"/>
      <c r="N26" s="8"/>
      <c r="O26" s="8"/>
      <c r="P26" s="8"/>
      <c r="Q26" s="10">
        <f t="shared" si="3"/>
        <v>26910.989999999998</v>
      </c>
      <c r="S26" s="8"/>
      <c r="T26" s="8"/>
      <c r="U26" s="8"/>
      <c r="V26" s="8"/>
      <c r="W26" s="8"/>
      <c r="X26" s="8"/>
      <c r="Y26" s="8"/>
      <c r="Z26" s="8"/>
      <c r="AA26" t="s">
        <v>33</v>
      </c>
      <c r="AB26">
        <v>8</v>
      </c>
      <c r="AD26" t="s">
        <v>31</v>
      </c>
      <c r="AF26" t="s">
        <v>32</v>
      </c>
    </row>
    <row r="27" spans="1:32" x14ac:dyDescent="0.2">
      <c r="A27" s="8" t="s">
        <v>41</v>
      </c>
      <c r="B27" s="8"/>
      <c r="C27" s="9">
        <v>44189.264999999999</v>
      </c>
      <c r="D27" s="9"/>
      <c r="E27" s="8">
        <f t="shared" si="0"/>
        <v>846.00161941161241</v>
      </c>
      <c r="F27" s="8">
        <f t="shared" si="1"/>
        <v>846</v>
      </c>
      <c r="G27" s="8">
        <f t="shared" si="2"/>
        <v>4.8599999936413951E-3</v>
      </c>
      <c r="H27" s="8"/>
      <c r="I27" s="8">
        <f t="shared" si="4"/>
        <v>4.8599999936413951E-3</v>
      </c>
      <c r="J27" s="8"/>
      <c r="K27" s="8"/>
      <c r="L27" s="8"/>
      <c r="M27" s="8"/>
      <c r="N27" s="8"/>
      <c r="O27" s="8"/>
      <c r="P27" s="8"/>
      <c r="Q27" s="10">
        <f t="shared" si="3"/>
        <v>29170.764999999999</v>
      </c>
      <c r="S27" s="8"/>
      <c r="T27" s="8"/>
      <c r="U27" s="8"/>
      <c r="V27" s="8"/>
      <c r="W27" s="8"/>
      <c r="X27" s="8"/>
      <c r="Y27" s="8"/>
      <c r="Z27" s="8"/>
      <c r="AA27" t="s">
        <v>33</v>
      </c>
      <c r="AB27">
        <v>11</v>
      </c>
      <c r="AD27" t="s">
        <v>31</v>
      </c>
      <c r="AF27" t="s">
        <v>32</v>
      </c>
    </row>
    <row r="28" spans="1:32" x14ac:dyDescent="0.2">
      <c r="A28" s="8" t="s">
        <v>41</v>
      </c>
      <c r="B28" s="8"/>
      <c r="C28" s="9">
        <v>44201.273999999998</v>
      </c>
      <c r="D28" s="9"/>
      <c r="E28" s="8">
        <f t="shared" si="0"/>
        <v>850.00316551652702</v>
      </c>
      <c r="F28" s="8">
        <f t="shared" si="1"/>
        <v>850</v>
      </c>
      <c r="G28" s="8">
        <f t="shared" si="2"/>
        <v>9.4999999928404577E-3</v>
      </c>
      <c r="H28" s="8"/>
      <c r="I28" s="8">
        <f t="shared" si="4"/>
        <v>9.4999999928404577E-3</v>
      </c>
      <c r="J28" s="8"/>
      <c r="K28" s="8"/>
      <c r="L28" s="8"/>
      <c r="M28" s="8"/>
      <c r="N28" s="8"/>
      <c r="O28" s="8"/>
      <c r="P28" s="8"/>
      <c r="Q28" s="10">
        <f t="shared" si="3"/>
        <v>29182.773999999998</v>
      </c>
      <c r="S28" s="8"/>
      <c r="T28" s="8"/>
      <c r="U28" s="8"/>
      <c r="V28" s="8"/>
      <c r="W28" s="8"/>
      <c r="X28" s="8"/>
      <c r="Y28" s="8"/>
      <c r="Z28" s="8"/>
      <c r="AA28" t="s">
        <v>33</v>
      </c>
      <c r="AB28">
        <v>11</v>
      </c>
      <c r="AD28" t="s">
        <v>31</v>
      </c>
      <c r="AF28" t="s">
        <v>32</v>
      </c>
    </row>
    <row r="29" spans="1:32" x14ac:dyDescent="0.2">
      <c r="A29" s="8" t="s">
        <v>42</v>
      </c>
      <c r="B29" s="8"/>
      <c r="C29" s="9">
        <v>44225.271000000001</v>
      </c>
      <c r="D29" s="9"/>
      <c r="E29" s="8">
        <f t="shared" si="0"/>
        <v>857.99926026876813</v>
      </c>
      <c r="F29" s="8">
        <f t="shared" si="1"/>
        <v>858</v>
      </c>
      <c r="G29" s="8">
        <f t="shared" si="2"/>
        <v>-2.2200000021257438E-3</v>
      </c>
      <c r="H29" s="8"/>
      <c r="I29" s="8">
        <f t="shared" si="4"/>
        <v>-2.2200000021257438E-3</v>
      </c>
      <c r="J29" s="8"/>
      <c r="K29" s="8"/>
      <c r="L29" s="8"/>
      <c r="M29" s="8"/>
      <c r="N29" s="8"/>
      <c r="O29" s="8"/>
      <c r="P29" s="8"/>
      <c r="Q29" s="10">
        <f t="shared" si="3"/>
        <v>29206.771000000001</v>
      </c>
      <c r="S29" s="8"/>
      <c r="T29" s="8"/>
      <c r="U29" s="8"/>
      <c r="V29" s="8"/>
      <c r="W29" s="8"/>
      <c r="X29" s="8"/>
      <c r="Y29" s="8"/>
      <c r="Z29" s="8"/>
      <c r="AA29" t="s">
        <v>33</v>
      </c>
      <c r="AB29">
        <v>9</v>
      </c>
      <c r="AD29" t="s">
        <v>31</v>
      </c>
      <c r="AF29" t="s">
        <v>32</v>
      </c>
    </row>
    <row r="30" spans="1:32" x14ac:dyDescent="0.2">
      <c r="A30" s="8" t="s">
        <v>42</v>
      </c>
      <c r="B30" s="8"/>
      <c r="C30" s="9">
        <v>44282.28</v>
      </c>
      <c r="D30" s="9"/>
      <c r="E30" s="8">
        <f t="shared" si="0"/>
        <v>876.9953583531302</v>
      </c>
      <c r="F30" s="8">
        <f t="shared" si="1"/>
        <v>877</v>
      </c>
      <c r="G30" s="8">
        <f t="shared" si="2"/>
        <v>-1.3930000000982545E-2</v>
      </c>
      <c r="H30" s="8"/>
      <c r="I30" s="8">
        <f t="shared" si="4"/>
        <v>-1.3930000000982545E-2</v>
      </c>
      <c r="J30" s="8"/>
      <c r="K30" s="8"/>
      <c r="L30" s="8"/>
      <c r="M30" s="8"/>
      <c r="N30" s="8"/>
      <c r="O30" s="8"/>
      <c r="P30" s="8"/>
      <c r="Q30" s="10">
        <f t="shared" si="3"/>
        <v>29263.78</v>
      </c>
      <c r="S30" s="8"/>
      <c r="T30" s="8"/>
      <c r="U30" s="8"/>
      <c r="V30" s="8"/>
      <c r="W30" s="8"/>
      <c r="X30" s="8"/>
      <c r="Y30" s="8"/>
      <c r="Z30" s="8"/>
      <c r="AA30" t="s">
        <v>33</v>
      </c>
      <c r="AB30">
        <v>6</v>
      </c>
      <c r="AD30" t="s">
        <v>31</v>
      </c>
      <c r="AF30" t="s">
        <v>32</v>
      </c>
    </row>
    <row r="31" spans="1:32" x14ac:dyDescent="0.2">
      <c r="A31" s="8" t="s">
        <v>43</v>
      </c>
      <c r="B31" s="8"/>
      <c r="C31" s="9">
        <v>44486.408000000003</v>
      </c>
      <c r="D31" s="9"/>
      <c r="E31" s="8">
        <f t="shared" si="0"/>
        <v>945.01331183003492</v>
      </c>
      <c r="F31" s="8">
        <f t="shared" si="1"/>
        <v>945</v>
      </c>
      <c r="G31" s="8">
        <f t="shared" si="2"/>
        <v>3.9949999998498242E-2</v>
      </c>
      <c r="H31" s="8"/>
      <c r="I31" s="8">
        <f t="shared" si="4"/>
        <v>3.9949999998498242E-2</v>
      </c>
      <c r="J31" s="8"/>
      <c r="K31" s="8"/>
      <c r="L31" s="8"/>
      <c r="M31" s="8"/>
      <c r="N31" s="8"/>
      <c r="O31" s="8"/>
      <c r="P31" s="8"/>
      <c r="Q31" s="10">
        <f t="shared" si="3"/>
        <v>29467.908000000003</v>
      </c>
      <c r="S31" s="8"/>
      <c r="T31" s="8"/>
      <c r="U31" s="8"/>
      <c r="V31" s="8"/>
      <c r="W31" s="8"/>
      <c r="X31" s="8"/>
      <c r="Y31" s="8"/>
      <c r="Z31" s="8"/>
      <c r="AA31" t="s">
        <v>33</v>
      </c>
      <c r="AB31">
        <v>7</v>
      </c>
      <c r="AD31" t="s">
        <v>31</v>
      </c>
      <c r="AF31" t="s">
        <v>32</v>
      </c>
    </row>
    <row r="32" spans="1:32" x14ac:dyDescent="0.2">
      <c r="A32" s="8" t="s">
        <v>43</v>
      </c>
      <c r="B32" s="8"/>
      <c r="C32" s="9">
        <v>44489.391000000003</v>
      </c>
      <c r="D32" s="9"/>
      <c r="E32" s="8">
        <f t="shared" si="0"/>
        <v>946.00728402013931</v>
      </c>
      <c r="F32" s="8">
        <f t="shared" si="1"/>
        <v>946</v>
      </c>
      <c r="G32" s="8">
        <f t="shared" si="2"/>
        <v>2.186000000074273E-2</v>
      </c>
      <c r="H32" s="8"/>
      <c r="I32" s="8">
        <f t="shared" si="4"/>
        <v>2.186000000074273E-2</v>
      </c>
      <c r="J32" s="8"/>
      <c r="K32" s="8"/>
      <c r="L32" s="8"/>
      <c r="M32" s="8"/>
      <c r="N32" s="8"/>
      <c r="O32" s="8"/>
      <c r="P32" s="8"/>
      <c r="Q32" s="10">
        <f t="shared" si="3"/>
        <v>29470.891000000003</v>
      </c>
      <c r="S32" s="8"/>
      <c r="T32" s="8"/>
      <c r="U32" s="8"/>
      <c r="V32" s="8"/>
      <c r="W32" s="8"/>
      <c r="X32" s="8"/>
      <c r="Y32" s="8"/>
      <c r="Z32" s="8"/>
      <c r="AA32" t="s">
        <v>33</v>
      </c>
      <c r="AB32">
        <v>6</v>
      </c>
      <c r="AD32" t="s">
        <v>31</v>
      </c>
      <c r="AF32" t="s">
        <v>32</v>
      </c>
    </row>
    <row r="33" spans="1:32" x14ac:dyDescent="0.2">
      <c r="A33" s="8" t="s">
        <v>43</v>
      </c>
      <c r="B33" s="8"/>
      <c r="C33" s="9">
        <v>44498.370999999999</v>
      </c>
      <c r="D33" s="9"/>
      <c r="E33" s="8">
        <f t="shared" si="0"/>
        <v>948.99953017070322</v>
      </c>
      <c r="F33" s="8">
        <f t="shared" si="1"/>
        <v>949</v>
      </c>
      <c r="G33" s="8">
        <f t="shared" si="2"/>
        <v>-1.4100000043981709E-3</v>
      </c>
      <c r="H33" s="8"/>
      <c r="I33" s="8">
        <f t="shared" si="4"/>
        <v>-1.4100000043981709E-3</v>
      </c>
      <c r="J33" s="8"/>
      <c r="K33" s="8"/>
      <c r="L33" s="8"/>
      <c r="M33" s="8"/>
      <c r="N33" s="8"/>
      <c r="O33" s="8"/>
      <c r="P33" s="8"/>
      <c r="Q33" s="10">
        <f t="shared" si="3"/>
        <v>29479.870999999999</v>
      </c>
      <c r="S33" s="8"/>
      <c r="T33" s="8"/>
      <c r="U33" s="8"/>
      <c r="V33" s="8"/>
      <c r="W33" s="8"/>
      <c r="X33" s="8"/>
      <c r="Y33" s="8"/>
      <c r="Z33" s="8"/>
      <c r="AA33" t="s">
        <v>33</v>
      </c>
      <c r="AB33">
        <v>7</v>
      </c>
      <c r="AD33" t="s">
        <v>31</v>
      </c>
      <c r="AF33" t="s">
        <v>32</v>
      </c>
    </row>
    <row r="34" spans="1:32" x14ac:dyDescent="0.2">
      <c r="A34" s="8" t="s">
        <v>44</v>
      </c>
      <c r="B34" s="8"/>
      <c r="C34" s="9">
        <v>44555.394</v>
      </c>
      <c r="D34" s="9"/>
      <c r="E34" s="8">
        <f t="shared" si="0"/>
        <v>968.00029322679325</v>
      </c>
      <c r="F34" s="8">
        <f t="shared" si="1"/>
        <v>968</v>
      </c>
      <c r="G34" s="8">
        <f t="shared" si="2"/>
        <v>8.7999999959720299E-4</v>
      </c>
      <c r="H34" s="8"/>
      <c r="I34" s="8">
        <f t="shared" si="4"/>
        <v>8.7999999959720299E-4</v>
      </c>
      <c r="J34" s="8"/>
      <c r="K34" s="8"/>
      <c r="L34" s="8"/>
      <c r="M34" s="8"/>
      <c r="N34" s="8"/>
      <c r="O34" s="8"/>
      <c r="P34" s="8"/>
      <c r="Q34" s="10">
        <f t="shared" si="3"/>
        <v>29536.894</v>
      </c>
      <c r="S34" s="8"/>
      <c r="T34" s="8"/>
      <c r="U34" s="8"/>
      <c r="V34" s="8"/>
      <c r="W34" s="8"/>
      <c r="X34" s="8"/>
      <c r="Y34" s="8"/>
      <c r="Z34" s="8"/>
      <c r="AA34" t="s">
        <v>33</v>
      </c>
      <c r="AB34">
        <v>7</v>
      </c>
      <c r="AD34" t="s">
        <v>31</v>
      </c>
      <c r="AF34" t="s">
        <v>32</v>
      </c>
    </row>
    <row r="35" spans="1:32" x14ac:dyDescent="0.2">
      <c r="A35" s="8" t="s">
        <v>45</v>
      </c>
      <c r="B35" s="8"/>
      <c r="C35" s="9">
        <v>44810.493999999999</v>
      </c>
      <c r="D35" s="9"/>
      <c r="E35" s="8">
        <f t="shared" si="0"/>
        <v>1053.0027423369493</v>
      </c>
      <c r="F35" s="8">
        <f t="shared" si="1"/>
        <v>1053</v>
      </c>
      <c r="G35" s="8">
        <f t="shared" si="2"/>
        <v>8.229999992181547E-3</v>
      </c>
      <c r="H35" s="8"/>
      <c r="I35" s="8">
        <f t="shared" si="4"/>
        <v>8.229999992181547E-3</v>
      </c>
      <c r="J35" s="8"/>
      <c r="K35" s="8"/>
      <c r="L35" s="8"/>
      <c r="M35" s="8"/>
      <c r="N35" s="8"/>
      <c r="O35" s="8"/>
      <c r="P35" s="8"/>
      <c r="Q35" s="10">
        <f t="shared" si="3"/>
        <v>29791.993999999999</v>
      </c>
      <c r="S35" s="8"/>
      <c r="T35" s="8"/>
      <c r="U35" s="8"/>
      <c r="V35" s="8"/>
      <c r="W35" s="8"/>
      <c r="X35" s="8"/>
      <c r="Y35" s="8"/>
      <c r="Z35" s="8"/>
      <c r="AA35" t="s">
        <v>33</v>
      </c>
      <c r="AB35">
        <v>6</v>
      </c>
      <c r="AD35" t="s">
        <v>34</v>
      </c>
      <c r="AF35" t="s">
        <v>32</v>
      </c>
    </row>
    <row r="36" spans="1:32" x14ac:dyDescent="0.2">
      <c r="A36" s="8" t="s">
        <v>45</v>
      </c>
      <c r="B36" s="8"/>
      <c r="C36" s="9">
        <v>44810.495000000003</v>
      </c>
      <c r="D36" s="9"/>
      <c r="E36" s="8">
        <f t="shared" si="0"/>
        <v>1053.0030755492169</v>
      </c>
      <c r="F36" s="8">
        <f t="shared" si="1"/>
        <v>1053</v>
      </c>
      <c r="G36" s="8">
        <f t="shared" si="2"/>
        <v>9.2299999960232526E-3</v>
      </c>
      <c r="H36" s="8"/>
      <c r="I36" s="8">
        <f t="shared" si="4"/>
        <v>9.2299999960232526E-3</v>
      </c>
      <c r="J36" s="8"/>
      <c r="K36" s="8"/>
      <c r="L36" s="8"/>
      <c r="M36" s="8"/>
      <c r="N36" s="8"/>
      <c r="O36" s="8"/>
      <c r="P36" s="8"/>
      <c r="Q36" s="10">
        <f t="shared" si="3"/>
        <v>29791.995000000003</v>
      </c>
      <c r="S36" s="8"/>
      <c r="T36" s="8"/>
      <c r="U36" s="8"/>
      <c r="V36" s="8"/>
      <c r="W36" s="8"/>
      <c r="X36" s="8"/>
      <c r="Y36" s="8"/>
      <c r="Z36" s="8"/>
      <c r="AA36" t="s">
        <v>33</v>
      </c>
      <c r="AB36">
        <v>7</v>
      </c>
      <c r="AD36" t="s">
        <v>35</v>
      </c>
      <c r="AF36" t="s">
        <v>32</v>
      </c>
    </row>
    <row r="37" spans="1:32" x14ac:dyDescent="0.2">
      <c r="A37" s="8" t="s">
        <v>45</v>
      </c>
      <c r="B37" s="8"/>
      <c r="C37" s="9">
        <v>44810.5</v>
      </c>
      <c r="D37" s="9"/>
      <c r="E37" s="8">
        <f t="shared" si="0"/>
        <v>1053.0047416105469</v>
      </c>
      <c r="F37" s="8">
        <f t="shared" si="1"/>
        <v>1053</v>
      </c>
      <c r="G37" s="8">
        <f t="shared" si="2"/>
        <v>1.4229999993403908E-2</v>
      </c>
      <c r="H37" s="8"/>
      <c r="I37" s="8">
        <f t="shared" si="4"/>
        <v>1.4229999993403908E-2</v>
      </c>
      <c r="J37" s="8"/>
      <c r="K37" s="8"/>
      <c r="L37" s="8"/>
      <c r="M37" s="8"/>
      <c r="N37" s="8"/>
      <c r="O37" s="8"/>
      <c r="P37" s="8"/>
      <c r="Q37" s="10">
        <f t="shared" si="3"/>
        <v>29792</v>
      </c>
      <c r="S37" s="8"/>
      <c r="T37" s="8"/>
      <c r="U37" s="8"/>
      <c r="V37" s="8"/>
      <c r="W37" s="8"/>
      <c r="X37" s="8"/>
      <c r="Y37" s="8"/>
      <c r="Z37" s="8"/>
      <c r="AA37" t="s">
        <v>33</v>
      </c>
      <c r="AB37">
        <v>7</v>
      </c>
      <c r="AD37" t="s">
        <v>31</v>
      </c>
      <c r="AF37" t="s">
        <v>32</v>
      </c>
    </row>
    <row r="38" spans="1:32" x14ac:dyDescent="0.2">
      <c r="A38" s="8" t="s">
        <v>45</v>
      </c>
      <c r="B38" s="8"/>
      <c r="C38" s="9">
        <v>44846.491999999998</v>
      </c>
      <c r="D38" s="9"/>
      <c r="E38" s="8">
        <f t="shared" si="0"/>
        <v>1064.9977174959747</v>
      </c>
      <c r="F38" s="8">
        <f t="shared" si="1"/>
        <v>1065</v>
      </c>
      <c r="G38" s="8">
        <f t="shared" si="2"/>
        <v>-6.8500000052154064E-3</v>
      </c>
      <c r="H38" s="8"/>
      <c r="I38" s="8">
        <f t="shared" si="4"/>
        <v>-6.8500000052154064E-3</v>
      </c>
      <c r="J38" s="8"/>
      <c r="K38" s="8"/>
      <c r="L38" s="8"/>
      <c r="M38" s="8"/>
      <c r="N38" s="8"/>
      <c r="O38" s="8"/>
      <c r="P38" s="8"/>
      <c r="Q38" s="10">
        <f t="shared" si="3"/>
        <v>29827.991999999998</v>
      </c>
      <c r="S38" s="8"/>
      <c r="T38" s="8"/>
      <c r="U38" s="8"/>
      <c r="V38" s="8"/>
      <c r="W38" s="8"/>
      <c r="X38" s="8"/>
      <c r="Y38" s="8"/>
      <c r="Z38" s="8"/>
      <c r="AA38" t="s">
        <v>33</v>
      </c>
      <c r="AB38">
        <v>6</v>
      </c>
      <c r="AD38" t="s">
        <v>31</v>
      </c>
      <c r="AF38" t="s">
        <v>32</v>
      </c>
    </row>
    <row r="39" spans="1:32" x14ac:dyDescent="0.2">
      <c r="A39" s="8" t="s">
        <v>46</v>
      </c>
      <c r="B39" s="8"/>
      <c r="C39" s="9">
        <v>44885.517999999996</v>
      </c>
      <c r="D39" s="9"/>
      <c r="E39" s="8">
        <f t="shared" si="0"/>
        <v>1078.0016593970834</v>
      </c>
      <c r="F39" s="8">
        <f t="shared" si="1"/>
        <v>1078</v>
      </c>
      <c r="G39" s="8">
        <f t="shared" si="2"/>
        <v>4.9799999906099401E-3</v>
      </c>
      <c r="H39" s="8"/>
      <c r="I39" s="8">
        <f t="shared" si="4"/>
        <v>4.9799999906099401E-3</v>
      </c>
      <c r="J39" s="8"/>
      <c r="K39" s="8"/>
      <c r="L39" s="8"/>
      <c r="M39" s="8"/>
      <c r="N39" s="8"/>
      <c r="O39" s="8"/>
      <c r="P39" s="8"/>
      <c r="Q39" s="10">
        <f t="shared" si="3"/>
        <v>29867.017999999996</v>
      </c>
      <c r="S39" s="8"/>
      <c r="T39" s="8"/>
      <c r="U39" s="8"/>
      <c r="V39" s="8"/>
      <c r="W39" s="8"/>
      <c r="X39" s="8"/>
      <c r="Y39" s="8"/>
      <c r="Z39" s="8"/>
      <c r="AA39" t="s">
        <v>33</v>
      </c>
      <c r="AB39">
        <v>9</v>
      </c>
      <c r="AD39" t="s">
        <v>31</v>
      </c>
      <c r="AF39" t="s">
        <v>32</v>
      </c>
    </row>
    <row r="40" spans="1:32" x14ac:dyDescent="0.2">
      <c r="A40" s="8" t="s">
        <v>47</v>
      </c>
      <c r="B40" s="8"/>
      <c r="C40" s="9">
        <v>47109.34</v>
      </c>
      <c r="D40" s="9"/>
      <c r="E40" s="8">
        <f t="shared" si="0"/>
        <v>1819.0064276646128</v>
      </c>
      <c r="F40" s="8">
        <f t="shared" si="1"/>
        <v>1819</v>
      </c>
      <c r="G40" s="8">
        <f t="shared" si="2"/>
        <v>1.9289999996544793E-2</v>
      </c>
      <c r="H40" s="8"/>
      <c r="I40" s="8">
        <f t="shared" si="4"/>
        <v>1.9289999996544793E-2</v>
      </c>
      <c r="J40" s="8"/>
      <c r="K40" s="8"/>
      <c r="L40" s="8"/>
      <c r="M40" s="8"/>
      <c r="N40" s="8"/>
      <c r="O40" s="8"/>
      <c r="P40" s="8"/>
      <c r="Q40" s="10">
        <f t="shared" si="3"/>
        <v>32090.839999999997</v>
      </c>
      <c r="S40" s="8"/>
      <c r="T40" s="8"/>
      <c r="U40" s="8"/>
      <c r="V40" s="8"/>
      <c r="W40" s="8"/>
      <c r="X40" s="8"/>
      <c r="Y40" s="8"/>
      <c r="Z40" s="8"/>
      <c r="AA40" t="s">
        <v>33</v>
      </c>
      <c r="AB40">
        <v>8</v>
      </c>
      <c r="AD40" t="s">
        <v>31</v>
      </c>
      <c r="AF40" t="s">
        <v>32</v>
      </c>
    </row>
    <row r="41" spans="1:32" x14ac:dyDescent="0.2">
      <c r="A41" s="8" t="s">
        <v>48</v>
      </c>
      <c r="B41" s="8"/>
      <c r="C41" s="9">
        <v>47385.425999999999</v>
      </c>
      <c r="D41" s="9"/>
      <c r="E41" s="8">
        <f t="shared" si="0"/>
        <v>1911.0016693934524</v>
      </c>
      <c r="F41" s="8">
        <f t="shared" si="1"/>
        <v>1911</v>
      </c>
      <c r="G41" s="8">
        <f t="shared" si="2"/>
        <v>5.0099999934900552E-3</v>
      </c>
      <c r="H41" s="8"/>
      <c r="I41" s="8">
        <f t="shared" si="4"/>
        <v>5.0099999934900552E-3</v>
      </c>
      <c r="J41" s="8"/>
      <c r="K41" s="8"/>
      <c r="L41" s="8"/>
      <c r="M41" s="8"/>
      <c r="N41" s="8"/>
      <c r="O41" s="8"/>
      <c r="P41" s="8"/>
      <c r="Q41" s="10">
        <f t="shared" si="3"/>
        <v>32366.925999999999</v>
      </c>
      <c r="S41" s="8"/>
      <c r="T41" s="8"/>
      <c r="U41" s="8"/>
      <c r="V41" s="8"/>
      <c r="W41" s="8"/>
      <c r="X41" s="8"/>
      <c r="Y41" s="8"/>
      <c r="Z41" s="8"/>
      <c r="AA41" t="s">
        <v>33</v>
      </c>
      <c r="AB41">
        <v>7</v>
      </c>
      <c r="AD41" t="s">
        <v>31</v>
      </c>
      <c r="AF41" t="s">
        <v>32</v>
      </c>
    </row>
    <row r="42" spans="1:32" x14ac:dyDescent="0.2">
      <c r="A42" s="8" t="s">
        <v>49</v>
      </c>
      <c r="B42" s="8"/>
      <c r="C42" s="9">
        <v>47481.466999999997</v>
      </c>
      <c r="D42" s="9"/>
      <c r="E42" s="8">
        <f t="shared" si="0"/>
        <v>1943.0037086525208</v>
      </c>
      <c r="F42" s="8">
        <f t="shared" si="1"/>
        <v>1943</v>
      </c>
      <c r="G42" s="8">
        <f t="shared" si="2"/>
        <v>1.1129999991680961E-2</v>
      </c>
      <c r="H42" s="8"/>
      <c r="I42" s="8">
        <f t="shared" si="4"/>
        <v>1.1129999991680961E-2</v>
      </c>
      <c r="J42" s="8"/>
      <c r="K42" s="8"/>
      <c r="L42" s="8"/>
      <c r="M42" s="8"/>
      <c r="N42" s="8"/>
      <c r="O42" s="8"/>
      <c r="P42" s="8"/>
      <c r="Q42" s="10">
        <f t="shared" si="3"/>
        <v>32462.966999999997</v>
      </c>
      <c r="S42" s="8"/>
      <c r="T42" s="8"/>
      <c r="U42" s="8"/>
      <c r="V42" s="8"/>
      <c r="W42" s="8"/>
      <c r="X42" s="8"/>
      <c r="Y42" s="8"/>
      <c r="Z42" s="8"/>
      <c r="AA42" t="s">
        <v>33</v>
      </c>
      <c r="AB42">
        <v>6</v>
      </c>
      <c r="AD42" t="s">
        <v>31</v>
      </c>
      <c r="AF42" t="s">
        <v>32</v>
      </c>
    </row>
    <row r="43" spans="1:32" x14ac:dyDescent="0.2">
      <c r="A43" s="8" t="s">
        <v>50</v>
      </c>
      <c r="B43" s="8"/>
      <c r="C43" s="9">
        <v>47748.548000000003</v>
      </c>
      <c r="D43" s="9"/>
      <c r="E43" s="8">
        <f t="shared" si="0"/>
        <v>2031.9983739241407</v>
      </c>
      <c r="F43" s="8">
        <f t="shared" si="1"/>
        <v>2032</v>
      </c>
      <c r="G43" s="8">
        <f t="shared" si="2"/>
        <v>-4.8800000004121102E-3</v>
      </c>
      <c r="H43" s="8"/>
      <c r="I43" s="8">
        <f t="shared" si="4"/>
        <v>-4.8800000004121102E-3</v>
      </c>
      <c r="J43" s="8"/>
      <c r="K43" s="8"/>
      <c r="L43" s="8"/>
      <c r="M43" s="8"/>
      <c r="N43" s="8"/>
      <c r="O43" s="8"/>
      <c r="P43" s="8"/>
      <c r="Q43" s="10">
        <f t="shared" si="3"/>
        <v>32730.048000000003</v>
      </c>
      <c r="S43" s="8"/>
      <c r="T43" s="8"/>
      <c r="U43" s="8"/>
      <c r="V43" s="8"/>
      <c r="W43" s="8"/>
      <c r="X43" s="8"/>
      <c r="Y43" s="8"/>
      <c r="Z43" s="8"/>
      <c r="AA43" t="s">
        <v>33</v>
      </c>
      <c r="AB43">
        <v>7</v>
      </c>
      <c r="AD43" t="s">
        <v>31</v>
      </c>
      <c r="AF43" t="s">
        <v>32</v>
      </c>
    </row>
    <row r="44" spans="1:32" x14ac:dyDescent="0.2">
      <c r="A44" s="8" t="s">
        <v>51</v>
      </c>
      <c r="B44" s="8"/>
      <c r="C44" s="9">
        <v>49750.281999999999</v>
      </c>
      <c r="D44" s="9">
        <v>8.9999999999999993E-3</v>
      </c>
      <c r="E44" s="8">
        <f t="shared" si="0"/>
        <v>2699.0006964136351</v>
      </c>
      <c r="F44" s="8">
        <f t="shared" si="1"/>
        <v>2699</v>
      </c>
      <c r="G44" s="8">
        <f t="shared" si="2"/>
        <v>2.0899999944958836E-3</v>
      </c>
      <c r="H44" s="8"/>
      <c r="I44" s="8">
        <f t="shared" si="4"/>
        <v>2.0899999944958836E-3</v>
      </c>
      <c r="J44" s="8"/>
      <c r="K44" s="8"/>
      <c r="L44" s="8"/>
      <c r="M44" s="8"/>
      <c r="N44" s="8"/>
      <c r="O44" s="8">
        <f t="shared" ref="O44:O54" ca="1" si="5">+C$11+C$12*F44</f>
        <v>9.3518001465954237E-3</v>
      </c>
      <c r="P44" s="8"/>
      <c r="Q44" s="10">
        <f t="shared" si="3"/>
        <v>34731.781999999999</v>
      </c>
      <c r="S44" s="8"/>
      <c r="T44" s="8"/>
      <c r="U44" s="8"/>
      <c r="V44" s="8"/>
      <c r="W44" s="8"/>
      <c r="X44" s="8"/>
      <c r="Y44" s="8"/>
      <c r="Z44" s="8"/>
      <c r="AA44" t="s">
        <v>33</v>
      </c>
      <c r="AB44">
        <v>6</v>
      </c>
      <c r="AD44" t="s">
        <v>31</v>
      </c>
      <c r="AF44" t="s">
        <v>32</v>
      </c>
    </row>
    <row r="45" spans="1:32" x14ac:dyDescent="0.2">
      <c r="A45" s="8" t="s">
        <v>52</v>
      </c>
      <c r="B45" s="8"/>
      <c r="C45" s="9">
        <v>49987.362000000001</v>
      </c>
      <c r="D45" s="9">
        <v>5.0000000000000001E-3</v>
      </c>
      <c r="E45" s="8">
        <f t="shared" si="0"/>
        <v>2777.998660486689</v>
      </c>
      <c r="F45" s="8">
        <f t="shared" si="1"/>
        <v>2778</v>
      </c>
      <c r="G45" s="8">
        <f t="shared" si="2"/>
        <v>-4.0200000003096648E-3</v>
      </c>
      <c r="H45" s="8"/>
      <c r="I45" s="8">
        <f t="shared" si="4"/>
        <v>-4.0200000003096648E-3</v>
      </c>
      <c r="J45" s="8"/>
      <c r="K45" s="8"/>
      <c r="L45" s="8"/>
      <c r="M45" s="8"/>
      <c r="N45" s="8"/>
      <c r="O45" s="8">
        <f t="shared" ca="1" si="5"/>
        <v>1.7066706592990699E-2</v>
      </c>
      <c r="P45" s="8"/>
      <c r="Q45" s="10">
        <f t="shared" si="3"/>
        <v>34968.862000000001</v>
      </c>
      <c r="S45" s="8"/>
      <c r="T45" s="8"/>
      <c r="U45" s="8"/>
      <c r="V45" s="8"/>
      <c r="W45" s="8"/>
      <c r="X45" s="8"/>
      <c r="Y45" s="8"/>
      <c r="Z45" s="8"/>
      <c r="AA45" t="s">
        <v>33</v>
      </c>
      <c r="AB45">
        <v>5</v>
      </c>
      <c r="AD45" t="s">
        <v>31</v>
      </c>
      <c r="AF45" t="s">
        <v>32</v>
      </c>
    </row>
    <row r="46" spans="1:32" x14ac:dyDescent="0.2">
      <c r="A46" s="8" t="s">
        <v>52</v>
      </c>
      <c r="B46" s="8"/>
      <c r="C46" s="9">
        <v>49990.398000000001</v>
      </c>
      <c r="D46" s="9">
        <v>7.0000000000000001E-3</v>
      </c>
      <c r="E46" s="8">
        <f t="shared" si="0"/>
        <v>2779.0102929269024</v>
      </c>
      <c r="F46" s="8">
        <f t="shared" si="1"/>
        <v>2779</v>
      </c>
      <c r="G46" s="8">
        <f t="shared" si="2"/>
        <v>3.088999999454245E-2</v>
      </c>
      <c r="H46" s="8"/>
      <c r="I46" s="8">
        <f t="shared" si="4"/>
        <v>3.088999999454245E-2</v>
      </c>
      <c r="J46" s="8"/>
      <c r="K46" s="8"/>
      <c r="L46" s="8"/>
      <c r="M46" s="8"/>
      <c r="N46" s="8"/>
      <c r="O46" s="8">
        <f t="shared" ca="1" si="5"/>
        <v>1.7164363636615942E-2</v>
      </c>
      <c r="P46" s="8"/>
      <c r="Q46" s="10">
        <f t="shared" si="3"/>
        <v>34971.898000000001</v>
      </c>
      <c r="S46" s="8"/>
      <c r="T46" s="8"/>
      <c r="U46" s="8"/>
      <c r="V46" s="8"/>
      <c r="W46" s="8"/>
      <c r="X46" s="8"/>
      <c r="Y46" s="8"/>
      <c r="Z46" s="8"/>
      <c r="AA46" t="s">
        <v>33</v>
      </c>
      <c r="AB46">
        <v>6</v>
      </c>
      <c r="AD46" t="s">
        <v>36</v>
      </c>
      <c r="AF46" t="s">
        <v>32</v>
      </c>
    </row>
    <row r="47" spans="1:32" x14ac:dyDescent="0.2">
      <c r="A47" s="8" t="s">
        <v>53</v>
      </c>
      <c r="B47" s="8"/>
      <c r="C47" s="9">
        <v>50014.411</v>
      </c>
      <c r="D47" s="9">
        <v>5.0000000000000001E-3</v>
      </c>
      <c r="E47" s="8">
        <f t="shared" si="0"/>
        <v>2787.0117190754013</v>
      </c>
      <c r="F47" s="8">
        <f t="shared" si="1"/>
        <v>2787</v>
      </c>
      <c r="G47" s="8">
        <f t="shared" si="2"/>
        <v>3.516999999555992E-2</v>
      </c>
      <c r="H47" s="8"/>
      <c r="I47" s="8">
        <f t="shared" si="4"/>
        <v>3.516999999555992E-2</v>
      </c>
      <c r="J47" s="8"/>
      <c r="K47" s="8"/>
      <c r="L47" s="8"/>
      <c r="M47" s="8"/>
      <c r="N47" s="8"/>
      <c r="O47" s="8">
        <f t="shared" ca="1" si="5"/>
        <v>1.7945619985618E-2</v>
      </c>
      <c r="P47" s="8"/>
      <c r="Q47" s="10">
        <f t="shared" si="3"/>
        <v>34995.911</v>
      </c>
      <c r="S47" s="8"/>
      <c r="T47" s="8"/>
      <c r="U47" s="8"/>
      <c r="V47" s="8"/>
      <c r="W47" s="8"/>
      <c r="X47" s="8"/>
      <c r="Y47" s="8"/>
      <c r="Z47" s="8"/>
      <c r="AA47" t="s">
        <v>37</v>
      </c>
      <c r="AB47">
        <v>32</v>
      </c>
      <c r="AD47" t="s">
        <v>38</v>
      </c>
      <c r="AF47" t="s">
        <v>32</v>
      </c>
    </row>
    <row r="48" spans="1:32" x14ac:dyDescent="0.2">
      <c r="A48" s="31" t="s">
        <v>54</v>
      </c>
      <c r="B48" s="31"/>
      <c r="C48" s="32">
        <v>50380.544000000002</v>
      </c>
      <c r="D48" s="32">
        <v>7.0000000000000001E-3</v>
      </c>
      <c r="E48" s="8">
        <f t="shared" si="0"/>
        <v>2909.0117257396473</v>
      </c>
      <c r="F48" s="8">
        <f t="shared" si="1"/>
        <v>2909</v>
      </c>
      <c r="G48" s="8">
        <f t="shared" si="2"/>
        <v>3.5190000002330635E-2</v>
      </c>
      <c r="H48" s="8"/>
      <c r="I48" s="8">
        <f t="shared" si="4"/>
        <v>3.5190000002330635E-2</v>
      </c>
      <c r="J48" s="8"/>
      <c r="K48" s="8"/>
      <c r="L48" s="8"/>
      <c r="M48" s="8"/>
      <c r="N48" s="8"/>
      <c r="O48" s="8">
        <f t="shared" ca="1" si="5"/>
        <v>2.9859779307899237E-2</v>
      </c>
      <c r="P48" s="8"/>
      <c r="Q48" s="10">
        <f t="shared" si="3"/>
        <v>35362.044000000002</v>
      </c>
      <c r="S48" s="8"/>
      <c r="T48" s="8"/>
      <c r="U48" s="8"/>
      <c r="V48" s="8"/>
      <c r="W48" s="8"/>
      <c r="X48" s="8"/>
      <c r="Y48" s="8"/>
      <c r="Z48" s="8"/>
      <c r="AA48" t="s">
        <v>37</v>
      </c>
      <c r="AB48">
        <v>13</v>
      </c>
      <c r="AD48" t="s">
        <v>38</v>
      </c>
      <c r="AF48" t="s">
        <v>32</v>
      </c>
    </row>
    <row r="49" spans="1:32" x14ac:dyDescent="0.2">
      <c r="A49" s="31" t="s">
        <v>55</v>
      </c>
      <c r="B49" s="31"/>
      <c r="C49" s="32">
        <v>50425.569000000003</v>
      </c>
      <c r="D49" s="32">
        <v>6.0000000000000001E-3</v>
      </c>
      <c r="E49" s="8">
        <f t="shared" si="0"/>
        <v>2924.0146080257505</v>
      </c>
      <c r="F49" s="8">
        <f t="shared" si="1"/>
        <v>2924</v>
      </c>
      <c r="G49" s="8">
        <f t="shared" si="2"/>
        <v>4.3839999998454005E-2</v>
      </c>
      <c r="H49" s="8"/>
      <c r="I49" s="8">
        <f t="shared" si="4"/>
        <v>4.3839999998454005E-2</v>
      </c>
      <c r="J49" s="8"/>
      <c r="K49" s="8"/>
      <c r="L49" s="8"/>
      <c r="M49" s="8"/>
      <c r="N49" s="8"/>
      <c r="O49" s="8">
        <f t="shared" ca="1" si="5"/>
        <v>3.1324634962278053E-2</v>
      </c>
      <c r="P49" s="8"/>
      <c r="Q49" s="10">
        <f t="shared" si="3"/>
        <v>35407.069000000003</v>
      </c>
      <c r="S49" s="8"/>
      <c r="T49" s="8"/>
      <c r="U49" s="8"/>
      <c r="V49" s="8"/>
      <c r="W49" s="8"/>
      <c r="X49" s="8"/>
      <c r="Y49" s="8"/>
      <c r="Z49" s="8"/>
      <c r="AB49">
        <v>8</v>
      </c>
      <c r="AD49" t="s">
        <v>31</v>
      </c>
      <c r="AF49" t="s">
        <v>32</v>
      </c>
    </row>
    <row r="50" spans="1:32" x14ac:dyDescent="0.2">
      <c r="A50" s="33" t="s">
        <v>58</v>
      </c>
      <c r="B50" s="34" t="s">
        <v>59</v>
      </c>
      <c r="C50" s="32">
        <v>52616.404000000002</v>
      </c>
      <c r="D50" s="32">
        <v>4.0000000000000001E-3</v>
      </c>
      <c r="E50" s="8">
        <f t="shared" si="0"/>
        <v>3654.0277032678123</v>
      </c>
      <c r="F50" s="8">
        <f t="shared" si="1"/>
        <v>3654</v>
      </c>
      <c r="G50" s="8">
        <f t="shared" si="2"/>
        <v>8.3139999995182734E-2</v>
      </c>
      <c r="H50" s="8"/>
      <c r="I50" s="8">
        <f t="shared" si="4"/>
        <v>8.3139999995182734E-2</v>
      </c>
      <c r="K50" s="8"/>
      <c r="L50" s="8"/>
      <c r="M50" s="8"/>
      <c r="N50" s="8"/>
      <c r="O50" s="8">
        <f t="shared" ca="1" si="5"/>
        <v>0.1026142768087151</v>
      </c>
      <c r="P50" s="8"/>
      <c r="Q50" s="10">
        <f t="shared" si="3"/>
        <v>37597.904000000002</v>
      </c>
      <c r="S50" s="8"/>
      <c r="T50" s="8"/>
      <c r="U50" s="8"/>
      <c r="V50" s="8"/>
      <c r="W50" s="8"/>
      <c r="X50" s="8"/>
      <c r="Y50" s="8"/>
      <c r="Z50" s="8"/>
    </row>
    <row r="51" spans="1:32" x14ac:dyDescent="0.2">
      <c r="A51" s="33" t="s">
        <v>71</v>
      </c>
      <c r="B51" s="34" t="s">
        <v>59</v>
      </c>
      <c r="C51" s="32">
        <v>55440.536</v>
      </c>
      <c r="D51" s="32">
        <v>5.0000000000000001E-3</v>
      </c>
      <c r="E51" s="8">
        <f t="shared" si="0"/>
        <v>4595.0631270638323</v>
      </c>
      <c r="F51" s="8">
        <f t="shared" si="1"/>
        <v>4595</v>
      </c>
      <c r="G51" s="8">
        <f t="shared" si="2"/>
        <v>0.18944999999803258</v>
      </c>
      <c r="H51" s="8"/>
      <c r="I51" s="8"/>
      <c r="K51" s="8">
        <f>G51</f>
        <v>0.18944999999803258</v>
      </c>
      <c r="L51" s="8"/>
      <c r="M51" s="8"/>
      <c r="O51" s="8">
        <f t="shared" ca="1" si="5"/>
        <v>0.19450955486008115</v>
      </c>
      <c r="P51" s="8"/>
      <c r="Q51" s="10">
        <f t="shared" si="3"/>
        <v>40422.036</v>
      </c>
      <c r="S51" s="8"/>
      <c r="T51" s="8"/>
      <c r="U51" s="8"/>
      <c r="V51" s="8"/>
      <c r="W51" s="8"/>
      <c r="X51" s="8"/>
      <c r="Y51" s="8"/>
      <c r="Z51" s="8"/>
    </row>
    <row r="52" spans="1:32" x14ac:dyDescent="0.2">
      <c r="A52" s="37" t="s">
        <v>73</v>
      </c>
      <c r="B52" s="37"/>
      <c r="C52" s="38">
        <v>55461.540399999998</v>
      </c>
      <c r="D52" s="38">
        <v>3.0000000000000001E-3</v>
      </c>
      <c r="E52" s="8">
        <f t="shared" si="0"/>
        <v>4602.0620507882122</v>
      </c>
      <c r="F52" s="8">
        <f t="shared" si="1"/>
        <v>4602</v>
      </c>
      <c r="G52" s="8">
        <f t="shared" si="2"/>
        <v>0.18621999999595573</v>
      </c>
      <c r="H52" s="8"/>
      <c r="I52" s="8">
        <f>G52</f>
        <v>0.18621999999595573</v>
      </c>
      <c r="K52" s="8"/>
      <c r="L52" s="8"/>
      <c r="M52" s="8"/>
      <c r="N52" s="8"/>
      <c r="O52" s="8">
        <f t="shared" ca="1" si="5"/>
        <v>0.1951931541654579</v>
      </c>
      <c r="P52" s="8"/>
      <c r="Q52" s="10">
        <f t="shared" si="3"/>
        <v>40443.040399999998</v>
      </c>
      <c r="S52" s="8"/>
      <c r="T52" s="8"/>
      <c r="U52" s="8"/>
      <c r="V52" s="8"/>
      <c r="W52" s="8"/>
      <c r="X52" s="8"/>
      <c r="Y52" s="8"/>
      <c r="Z52" s="8"/>
    </row>
    <row r="53" spans="1:32" x14ac:dyDescent="0.2">
      <c r="A53" s="35" t="s">
        <v>72</v>
      </c>
      <c r="B53" s="36" t="s">
        <v>59</v>
      </c>
      <c r="C53" s="35">
        <v>55845.691200000001</v>
      </c>
      <c r="D53" s="35">
        <v>6.9999999999999999E-4</v>
      </c>
      <c r="E53" s="8">
        <f t="shared" si="0"/>
        <v>4730.0658094225755</v>
      </c>
      <c r="F53" s="8">
        <f t="shared" si="1"/>
        <v>4730</v>
      </c>
      <c r="G53" s="8">
        <f t="shared" si="2"/>
        <v>0.19749999999476131</v>
      </c>
      <c r="H53" s="8"/>
      <c r="I53" s="8">
        <f>G53</f>
        <v>0.19749999999476131</v>
      </c>
      <c r="K53" s="8"/>
      <c r="L53" s="8"/>
      <c r="M53" s="8"/>
      <c r="N53" s="8"/>
      <c r="O53" s="8">
        <f t="shared" ca="1" si="5"/>
        <v>0.20769325574949071</v>
      </c>
      <c r="P53" s="8"/>
      <c r="Q53" s="10">
        <f t="shared" si="3"/>
        <v>40827.191200000001</v>
      </c>
      <c r="S53" s="8"/>
      <c r="T53" s="8"/>
      <c r="U53" s="8"/>
      <c r="V53" s="8"/>
      <c r="W53" s="8"/>
      <c r="X53" s="8"/>
      <c r="Y53" s="8"/>
      <c r="Z53" s="8"/>
    </row>
    <row r="54" spans="1:32" x14ac:dyDescent="0.2">
      <c r="A54" s="39" t="s">
        <v>75</v>
      </c>
      <c r="B54" s="40" t="s">
        <v>59</v>
      </c>
      <c r="C54" s="41">
        <v>57634.432489999999</v>
      </c>
      <c r="D54" s="41">
        <v>1E-3</v>
      </c>
      <c r="E54" s="8">
        <f t="shared" si="0"/>
        <v>5326.0963483267733</v>
      </c>
      <c r="F54" s="8">
        <f t="shared" si="1"/>
        <v>5326</v>
      </c>
      <c r="G54" s="8">
        <f t="shared" si="2"/>
        <v>0.28914999999688007</v>
      </c>
      <c r="H54" s="8"/>
      <c r="I54" s="8"/>
      <c r="K54" s="8">
        <f>G54</f>
        <v>0.28914999999688007</v>
      </c>
      <c r="L54" s="8"/>
      <c r="M54" s="8"/>
      <c r="N54" s="8"/>
      <c r="O54" s="8">
        <f t="shared" ca="1" si="5"/>
        <v>0.26589685375014338</v>
      </c>
      <c r="P54" s="8"/>
      <c r="Q54" s="10">
        <f t="shared" si="3"/>
        <v>42615.932489999999</v>
      </c>
      <c r="S54" s="8"/>
      <c r="T54" s="8"/>
      <c r="U54" s="8"/>
      <c r="V54" s="8"/>
      <c r="W54" s="8"/>
      <c r="X54" s="8"/>
      <c r="Y54" s="8"/>
      <c r="Z54" s="8"/>
    </row>
    <row r="55" spans="1:32" x14ac:dyDescent="0.2">
      <c r="A55" s="31"/>
      <c r="B55" s="31"/>
      <c r="C55" s="31"/>
      <c r="D55" s="31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S55" s="8"/>
      <c r="T55" s="8"/>
      <c r="U55" s="8"/>
      <c r="V55" s="8"/>
      <c r="W55" s="8"/>
      <c r="X55" s="8"/>
      <c r="Y55" s="8"/>
      <c r="Z55" s="8"/>
    </row>
    <row r="56" spans="1:32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S56" s="8"/>
      <c r="T56" s="8"/>
      <c r="U56" s="8"/>
      <c r="V56" s="8"/>
      <c r="W56" s="8"/>
      <c r="X56" s="8"/>
      <c r="Y56" s="8"/>
      <c r="Z56" s="8"/>
    </row>
    <row r="57" spans="1:32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S57" s="8"/>
      <c r="T57" s="8"/>
      <c r="U57" s="8"/>
      <c r="V57" s="8"/>
      <c r="W57" s="8"/>
      <c r="X57" s="8"/>
      <c r="Y57" s="8"/>
      <c r="Z57" s="8"/>
    </row>
    <row r="58" spans="1:32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S58" s="8"/>
      <c r="T58" s="8"/>
      <c r="U58" s="8"/>
      <c r="V58" s="8"/>
      <c r="W58" s="8"/>
      <c r="X58" s="8"/>
      <c r="Y58" s="8"/>
      <c r="Z58" s="8"/>
    </row>
    <row r="59" spans="1:32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S59" s="8"/>
      <c r="T59" s="8"/>
      <c r="U59" s="8"/>
      <c r="V59" s="8"/>
      <c r="W59" s="8"/>
      <c r="X59" s="8"/>
      <c r="Y59" s="8"/>
      <c r="Z59" s="8"/>
    </row>
    <row r="60" spans="1:32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S60" s="8"/>
      <c r="T60" s="8"/>
      <c r="U60" s="8"/>
      <c r="V60" s="8"/>
      <c r="W60" s="8"/>
      <c r="X60" s="8"/>
      <c r="Y60" s="8"/>
      <c r="Z60" s="8"/>
    </row>
    <row r="61" spans="1:32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S61" s="8"/>
      <c r="T61" s="8"/>
      <c r="U61" s="8"/>
      <c r="V61" s="8"/>
      <c r="W61" s="8"/>
      <c r="X61" s="8"/>
      <c r="Y61" s="8"/>
      <c r="Z61" s="8"/>
    </row>
    <row r="62" spans="1:32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S62" s="8"/>
      <c r="T62" s="8"/>
      <c r="U62" s="8"/>
      <c r="V62" s="8"/>
      <c r="W62" s="8"/>
      <c r="X62" s="8"/>
      <c r="Y62" s="8"/>
      <c r="Z62" s="8"/>
    </row>
    <row r="63" spans="1:32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S63" s="8"/>
      <c r="T63" s="8"/>
      <c r="U63" s="8"/>
      <c r="V63" s="8"/>
      <c r="W63" s="8"/>
      <c r="X63" s="8"/>
      <c r="Y63" s="8"/>
      <c r="Z63" s="8"/>
    </row>
    <row r="64" spans="1:32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S64" s="8"/>
      <c r="T64" s="8"/>
      <c r="U64" s="8"/>
      <c r="V64" s="8"/>
      <c r="W64" s="8"/>
      <c r="X64" s="8"/>
      <c r="Y64" s="8"/>
      <c r="Z64" s="8"/>
    </row>
    <row r="65" spans="1:26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S65" s="8"/>
      <c r="T65" s="8"/>
      <c r="U65" s="8"/>
      <c r="V65" s="8"/>
      <c r="W65" s="8"/>
      <c r="X65" s="8"/>
      <c r="Y65" s="8"/>
      <c r="Z65" s="8"/>
    </row>
    <row r="66" spans="1:26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S66" s="8"/>
      <c r="T66" s="8"/>
      <c r="U66" s="8"/>
      <c r="V66" s="8"/>
      <c r="W66" s="8"/>
      <c r="X66" s="8"/>
      <c r="Y66" s="8"/>
      <c r="Z66" s="8"/>
    </row>
    <row r="67" spans="1:26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S67" s="8"/>
      <c r="T67" s="8"/>
      <c r="U67" s="8"/>
      <c r="V67" s="8"/>
      <c r="W67" s="8"/>
      <c r="X67" s="8"/>
      <c r="Y67" s="8"/>
      <c r="Z67" s="8"/>
    </row>
    <row r="68" spans="1:26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S68" s="8"/>
      <c r="T68" s="8"/>
      <c r="U68" s="8"/>
      <c r="V68" s="8"/>
      <c r="W68" s="8"/>
      <c r="X68" s="8"/>
      <c r="Y68" s="8"/>
      <c r="Z68" s="8"/>
    </row>
    <row r="69" spans="1:26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S69" s="8"/>
      <c r="T69" s="8"/>
      <c r="U69" s="8"/>
      <c r="V69" s="8"/>
      <c r="W69" s="8"/>
      <c r="X69" s="8"/>
      <c r="Y69" s="8"/>
      <c r="Z69" s="8"/>
    </row>
    <row r="70" spans="1:26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S70" s="8"/>
      <c r="T70" s="8"/>
      <c r="U70" s="8"/>
      <c r="V70" s="8"/>
      <c r="W70" s="8"/>
      <c r="X70" s="8"/>
      <c r="Y70" s="8"/>
      <c r="Z70" s="8"/>
    </row>
    <row r="71" spans="1:26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S71" s="8"/>
      <c r="T71" s="8"/>
      <c r="U71" s="8"/>
      <c r="V71" s="8"/>
      <c r="W71" s="8"/>
      <c r="X71" s="8"/>
      <c r="Y71" s="8"/>
      <c r="Z71" s="8"/>
    </row>
    <row r="72" spans="1:26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S72" s="8"/>
      <c r="T72" s="8"/>
      <c r="U72" s="8"/>
      <c r="V72" s="8"/>
      <c r="W72" s="8"/>
      <c r="X72" s="8"/>
      <c r="Y72" s="8"/>
      <c r="Z72" s="8"/>
    </row>
    <row r="73" spans="1:26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S73" s="8"/>
      <c r="T73" s="8"/>
      <c r="U73" s="8"/>
      <c r="V73" s="8"/>
      <c r="W73" s="8"/>
      <c r="X73" s="8"/>
      <c r="Y73" s="8"/>
      <c r="Z73" s="8"/>
    </row>
    <row r="74" spans="1:26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S74" s="8"/>
      <c r="T74" s="8"/>
      <c r="U74" s="8"/>
      <c r="V74" s="8"/>
      <c r="W74" s="8"/>
      <c r="X74" s="8"/>
      <c r="Y74" s="8"/>
      <c r="Z74" s="8"/>
    </row>
    <row r="75" spans="1:26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S75" s="8"/>
      <c r="T75" s="8"/>
      <c r="U75" s="8"/>
      <c r="V75" s="8"/>
      <c r="W75" s="8"/>
      <c r="X75" s="8"/>
      <c r="Y75" s="8"/>
      <c r="Z75" s="8"/>
    </row>
    <row r="76" spans="1:26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S76" s="8"/>
      <c r="T76" s="8"/>
      <c r="U76" s="8"/>
      <c r="V76" s="8"/>
      <c r="W76" s="8"/>
      <c r="X76" s="8"/>
      <c r="Y76" s="8"/>
      <c r="Z76" s="8"/>
    </row>
    <row r="77" spans="1:26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S77" s="8"/>
      <c r="T77" s="8"/>
      <c r="U77" s="8"/>
      <c r="V77" s="8"/>
      <c r="W77" s="8"/>
      <c r="X77" s="8"/>
      <c r="Y77" s="8"/>
      <c r="Z77" s="8"/>
    </row>
    <row r="78" spans="1:26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S78" s="8"/>
      <c r="T78" s="8"/>
      <c r="U78" s="8"/>
      <c r="V78" s="8"/>
      <c r="W78" s="8"/>
      <c r="X78" s="8"/>
      <c r="Y78" s="8"/>
      <c r="Z78" s="8"/>
    </row>
    <row r="79" spans="1:26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S79" s="8"/>
      <c r="T79" s="8"/>
      <c r="U79" s="8"/>
      <c r="V79" s="8"/>
      <c r="W79" s="8"/>
      <c r="X79" s="8"/>
      <c r="Y79" s="8"/>
      <c r="Z79" s="8"/>
    </row>
    <row r="80" spans="1:26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S80" s="8"/>
      <c r="T80" s="8"/>
      <c r="U80" s="8"/>
      <c r="V80" s="8"/>
      <c r="W80" s="8"/>
      <c r="X80" s="8"/>
      <c r="Y80" s="8"/>
      <c r="Z80" s="8"/>
    </row>
    <row r="81" spans="1:26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S81" s="8"/>
      <c r="T81" s="8"/>
      <c r="U81" s="8"/>
      <c r="V81" s="8"/>
      <c r="W81" s="8"/>
      <c r="X81" s="8"/>
      <c r="Y81" s="8"/>
      <c r="Z81" s="8"/>
    </row>
    <row r="82" spans="1:26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S82" s="8"/>
      <c r="T82" s="8"/>
      <c r="U82" s="8"/>
      <c r="V82" s="8"/>
      <c r="W82" s="8"/>
      <c r="X82" s="8"/>
      <c r="Y82" s="8"/>
      <c r="Z82" s="8"/>
    </row>
    <row r="83" spans="1:26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S83" s="8"/>
      <c r="T83" s="8"/>
      <c r="U83" s="8"/>
      <c r="V83" s="8"/>
      <c r="W83" s="8"/>
      <c r="X83" s="8"/>
      <c r="Y83" s="8"/>
      <c r="Z83" s="8"/>
    </row>
    <row r="84" spans="1:26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S84" s="8"/>
      <c r="T84" s="8"/>
      <c r="U84" s="8"/>
      <c r="V84" s="8"/>
      <c r="W84" s="8"/>
      <c r="X84" s="8"/>
      <c r="Y84" s="8"/>
      <c r="Z84" s="8"/>
    </row>
    <row r="85" spans="1:26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S85" s="8"/>
      <c r="T85" s="8"/>
      <c r="U85" s="8"/>
      <c r="V85" s="8"/>
      <c r="W85" s="8"/>
      <c r="X85" s="8"/>
      <c r="Y85" s="8"/>
      <c r="Z85" s="8"/>
    </row>
    <row r="86" spans="1:26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S86" s="8"/>
      <c r="T86" s="8"/>
      <c r="U86" s="8"/>
      <c r="V86" s="8"/>
      <c r="W86" s="8"/>
      <c r="X86" s="8"/>
      <c r="Y86" s="8"/>
      <c r="Z86" s="8"/>
    </row>
    <row r="87" spans="1:26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S87" s="8"/>
      <c r="T87" s="8"/>
      <c r="U87" s="8"/>
      <c r="V87" s="8"/>
      <c r="W87" s="8"/>
      <c r="X87" s="8"/>
      <c r="Y87" s="8"/>
      <c r="Z87" s="8"/>
    </row>
    <row r="88" spans="1:26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S88" s="8"/>
      <c r="T88" s="8"/>
      <c r="U88" s="8"/>
      <c r="V88" s="8"/>
      <c r="W88" s="8"/>
      <c r="X88" s="8"/>
      <c r="Y88" s="8"/>
      <c r="Z88" s="8"/>
    </row>
    <row r="89" spans="1:26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S89" s="8"/>
      <c r="T89" s="8"/>
      <c r="U89" s="8"/>
      <c r="V89" s="8"/>
      <c r="W89" s="8"/>
      <c r="X89" s="8"/>
      <c r="Y89" s="8"/>
      <c r="Z89" s="8"/>
    </row>
    <row r="90" spans="1:26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S90" s="8"/>
      <c r="T90" s="8"/>
      <c r="U90" s="8"/>
      <c r="V90" s="8"/>
      <c r="W90" s="8"/>
      <c r="X90" s="8"/>
      <c r="Y90" s="8"/>
      <c r="Z90" s="8"/>
    </row>
    <row r="91" spans="1:26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S91" s="8"/>
      <c r="T91" s="8"/>
      <c r="U91" s="8"/>
      <c r="V91" s="8"/>
      <c r="W91" s="8"/>
      <c r="X91" s="8"/>
      <c r="Y91" s="8"/>
      <c r="Z91" s="8"/>
    </row>
    <row r="92" spans="1:26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S92" s="8"/>
      <c r="T92" s="8"/>
      <c r="U92" s="8"/>
      <c r="V92" s="8"/>
      <c r="W92" s="8"/>
      <c r="X92" s="8"/>
      <c r="Y92" s="8"/>
      <c r="Z92" s="8"/>
    </row>
    <row r="93" spans="1:26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S93" s="8"/>
      <c r="T93" s="8"/>
      <c r="U93" s="8"/>
      <c r="V93" s="8"/>
      <c r="W93" s="8"/>
      <c r="X93" s="8"/>
      <c r="Y93" s="8"/>
      <c r="Z93" s="8"/>
    </row>
    <row r="94" spans="1:26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S94" s="8"/>
      <c r="T94" s="8"/>
      <c r="U94" s="8"/>
      <c r="V94" s="8"/>
      <c r="W94" s="8"/>
      <c r="X94" s="8"/>
      <c r="Y94" s="8"/>
      <c r="Z94" s="8"/>
    </row>
    <row r="95" spans="1:26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S95" s="8"/>
      <c r="T95" s="8"/>
      <c r="U95" s="8"/>
      <c r="V95" s="8"/>
      <c r="W95" s="8"/>
      <c r="X95" s="8"/>
      <c r="Y95" s="8"/>
      <c r="Z95" s="8"/>
    </row>
    <row r="96" spans="1:26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S96" s="8"/>
      <c r="T96" s="8"/>
      <c r="U96" s="8"/>
      <c r="V96" s="8"/>
      <c r="W96" s="8"/>
      <c r="X96" s="8"/>
      <c r="Y96" s="8"/>
      <c r="Z96" s="8"/>
    </row>
    <row r="97" spans="1:26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S97" s="8"/>
      <c r="T97" s="8"/>
      <c r="U97" s="8"/>
      <c r="V97" s="8"/>
      <c r="W97" s="8"/>
      <c r="X97" s="8"/>
      <c r="Y97" s="8"/>
      <c r="Z97" s="8"/>
    </row>
    <row r="98" spans="1:26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S98" s="8"/>
      <c r="T98" s="8"/>
      <c r="U98" s="8"/>
      <c r="V98" s="8"/>
      <c r="W98" s="8"/>
      <c r="X98" s="8"/>
      <c r="Y98" s="8"/>
      <c r="Z98" s="8"/>
    </row>
    <row r="99" spans="1:26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S99" s="8"/>
      <c r="T99" s="8"/>
      <c r="U99" s="8"/>
      <c r="V99" s="8"/>
      <c r="W99" s="8"/>
      <c r="X99" s="8"/>
      <c r="Y99" s="8"/>
      <c r="Z99" s="8"/>
    </row>
    <row r="100" spans="1:26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S100" s="8"/>
      <c r="T100" s="8"/>
      <c r="U100" s="8"/>
      <c r="V100" s="8"/>
      <c r="W100" s="8"/>
      <c r="X100" s="8"/>
      <c r="Y100" s="8"/>
      <c r="Z100" s="8"/>
    </row>
    <row r="101" spans="1:26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S101" s="8"/>
      <c r="T101" s="8"/>
      <c r="U101" s="8"/>
      <c r="V101" s="8"/>
      <c r="W101" s="8"/>
      <c r="X101" s="8"/>
      <c r="Y101" s="8"/>
      <c r="Z101" s="8"/>
    </row>
    <row r="102" spans="1:26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S102" s="8"/>
      <c r="T102" s="8"/>
      <c r="U102" s="8"/>
      <c r="V102" s="8"/>
      <c r="W102" s="8"/>
      <c r="X102" s="8"/>
      <c r="Y102" s="8"/>
      <c r="Z102" s="8"/>
    </row>
    <row r="103" spans="1:26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S103" s="8"/>
      <c r="T103" s="8"/>
      <c r="U103" s="8"/>
      <c r="V103" s="8"/>
      <c r="W103" s="8"/>
      <c r="X103" s="8"/>
      <c r="Y103" s="8"/>
      <c r="Z103" s="8"/>
    </row>
    <row r="104" spans="1:26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S104" s="8"/>
      <c r="T104" s="8"/>
      <c r="U104" s="8"/>
      <c r="V104" s="8"/>
      <c r="W104" s="8"/>
      <c r="X104" s="8"/>
      <c r="Y104" s="8"/>
      <c r="Z104" s="8"/>
    </row>
    <row r="105" spans="1:26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S105" s="8"/>
      <c r="T105" s="8"/>
      <c r="U105" s="8"/>
      <c r="V105" s="8"/>
      <c r="W105" s="8"/>
      <c r="X105" s="8"/>
      <c r="Y105" s="8"/>
      <c r="Z105" s="8"/>
    </row>
    <row r="106" spans="1:26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S106" s="8"/>
      <c r="T106" s="8"/>
      <c r="U106" s="8"/>
      <c r="V106" s="8"/>
      <c r="W106" s="8"/>
      <c r="X106" s="8"/>
      <c r="Y106" s="8"/>
      <c r="Z106" s="8"/>
    </row>
    <row r="107" spans="1:26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S107" s="8"/>
      <c r="T107" s="8"/>
      <c r="U107" s="8"/>
      <c r="V107" s="8"/>
      <c r="W107" s="8"/>
      <c r="X107" s="8"/>
      <c r="Y107" s="8"/>
      <c r="Z107" s="8"/>
    </row>
    <row r="108" spans="1:26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S108" s="8"/>
      <c r="T108" s="8"/>
      <c r="U108" s="8"/>
      <c r="V108" s="8"/>
      <c r="W108" s="8"/>
      <c r="X108" s="8"/>
      <c r="Y108" s="8"/>
      <c r="Z108" s="8"/>
    </row>
    <row r="109" spans="1:26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S109" s="8"/>
      <c r="T109" s="8"/>
      <c r="U109" s="8"/>
      <c r="V109" s="8"/>
      <c r="W109" s="8"/>
      <c r="X109" s="8"/>
      <c r="Y109" s="8"/>
      <c r="Z109" s="8"/>
    </row>
    <row r="110" spans="1:26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S110" s="8"/>
      <c r="T110" s="8"/>
      <c r="U110" s="8"/>
      <c r="V110" s="8"/>
      <c r="W110" s="8"/>
      <c r="X110" s="8"/>
      <c r="Y110" s="8"/>
      <c r="Z110" s="8"/>
    </row>
    <row r="111" spans="1:26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S111" s="8"/>
      <c r="T111" s="8"/>
      <c r="U111" s="8"/>
      <c r="V111" s="8"/>
      <c r="W111" s="8"/>
      <c r="X111" s="8"/>
      <c r="Y111" s="8"/>
      <c r="Z111" s="8"/>
    </row>
    <row r="112" spans="1:26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S112" s="8"/>
      <c r="T112" s="8"/>
      <c r="U112" s="8"/>
      <c r="V112" s="8"/>
      <c r="W112" s="8"/>
      <c r="X112" s="8"/>
      <c r="Y112" s="8"/>
      <c r="Z112" s="8"/>
    </row>
    <row r="113" spans="1:26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S113" s="8"/>
      <c r="T113" s="8"/>
      <c r="U113" s="8"/>
      <c r="V113" s="8"/>
      <c r="W113" s="8"/>
      <c r="X113" s="8"/>
      <c r="Y113" s="8"/>
      <c r="Z113" s="8"/>
    </row>
    <row r="114" spans="1:26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S114" s="8"/>
      <c r="T114" s="8"/>
      <c r="U114" s="8"/>
      <c r="V114" s="8"/>
      <c r="W114" s="8"/>
      <c r="X114" s="8"/>
      <c r="Y114" s="8"/>
      <c r="Z114" s="8"/>
    </row>
    <row r="115" spans="1:26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S115" s="8"/>
      <c r="T115" s="8"/>
      <c r="U115" s="8"/>
      <c r="V115" s="8"/>
      <c r="W115" s="8"/>
      <c r="X115" s="8"/>
      <c r="Y115" s="8"/>
      <c r="Z115" s="8"/>
    </row>
    <row r="116" spans="1:26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S116" s="8"/>
      <c r="T116" s="8"/>
      <c r="U116" s="8"/>
      <c r="V116" s="8"/>
      <c r="W116" s="8"/>
      <c r="X116" s="8"/>
      <c r="Y116" s="8"/>
      <c r="Z116" s="8"/>
    </row>
    <row r="117" spans="1:26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S117" s="8"/>
      <c r="T117" s="8"/>
      <c r="U117" s="8"/>
      <c r="V117" s="8"/>
      <c r="W117" s="8"/>
      <c r="X117" s="8"/>
      <c r="Y117" s="8"/>
      <c r="Z117" s="8"/>
    </row>
    <row r="118" spans="1:26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S118" s="8"/>
      <c r="T118" s="8"/>
      <c r="U118" s="8"/>
      <c r="V118" s="8"/>
      <c r="W118" s="8"/>
      <c r="X118" s="8"/>
      <c r="Y118" s="8"/>
      <c r="Z118" s="8"/>
    </row>
    <row r="119" spans="1:26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S119" s="8"/>
      <c r="T119" s="8"/>
      <c r="U119" s="8"/>
      <c r="V119" s="8"/>
      <c r="W119" s="8"/>
      <c r="X119" s="8"/>
      <c r="Y119" s="8"/>
      <c r="Z119" s="8"/>
    </row>
    <row r="120" spans="1:26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S120" s="8"/>
      <c r="T120" s="8"/>
      <c r="U120" s="8"/>
      <c r="V120" s="8"/>
      <c r="W120" s="8"/>
      <c r="X120" s="8"/>
      <c r="Y120" s="8"/>
      <c r="Z120" s="8"/>
    </row>
    <row r="121" spans="1:26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S121" s="8"/>
      <c r="T121" s="8"/>
      <c r="U121" s="8"/>
      <c r="V121" s="8"/>
      <c r="W121" s="8"/>
      <c r="X121" s="8"/>
      <c r="Y121" s="8"/>
      <c r="Z121" s="8"/>
    </row>
    <row r="122" spans="1:26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S122" s="8"/>
      <c r="T122" s="8"/>
      <c r="U122" s="8"/>
      <c r="V122" s="8"/>
      <c r="W122" s="8"/>
      <c r="X122" s="8"/>
      <c r="Y122" s="8"/>
      <c r="Z122" s="8"/>
    </row>
    <row r="123" spans="1:26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S123" s="8"/>
      <c r="T123" s="8"/>
      <c r="U123" s="8"/>
      <c r="V123" s="8"/>
      <c r="W123" s="8"/>
      <c r="X123" s="8"/>
      <c r="Y123" s="8"/>
      <c r="Z123" s="8"/>
    </row>
    <row r="124" spans="1:26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S124" s="8"/>
      <c r="T124" s="8"/>
      <c r="U124" s="8"/>
      <c r="V124" s="8"/>
      <c r="W124" s="8"/>
      <c r="X124" s="8"/>
      <c r="Y124" s="8"/>
      <c r="Z124" s="8"/>
    </row>
    <row r="125" spans="1:26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S125" s="8"/>
      <c r="T125" s="8"/>
      <c r="U125" s="8"/>
      <c r="V125" s="8"/>
      <c r="W125" s="8"/>
      <c r="X125" s="8"/>
      <c r="Y125" s="8"/>
      <c r="Z125" s="8"/>
    </row>
    <row r="126" spans="1:26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S126" s="8"/>
      <c r="T126" s="8"/>
      <c r="U126" s="8"/>
      <c r="V126" s="8"/>
      <c r="W126" s="8"/>
      <c r="X126" s="8"/>
      <c r="Y126" s="8"/>
      <c r="Z126" s="8"/>
    </row>
    <row r="127" spans="1:26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S127" s="8"/>
      <c r="T127" s="8"/>
      <c r="U127" s="8"/>
      <c r="V127" s="8"/>
      <c r="W127" s="8"/>
      <c r="X127" s="8"/>
      <c r="Y127" s="8"/>
      <c r="Z127" s="8"/>
    </row>
    <row r="128" spans="1:26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S128" s="8"/>
      <c r="T128" s="8"/>
      <c r="U128" s="8"/>
      <c r="V128" s="8"/>
      <c r="W128" s="8"/>
      <c r="X128" s="8"/>
      <c r="Y128" s="8"/>
      <c r="Z128" s="8"/>
    </row>
    <row r="129" spans="1:26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S129" s="8"/>
      <c r="T129" s="8"/>
      <c r="U129" s="8"/>
      <c r="V129" s="8"/>
      <c r="W129" s="8"/>
      <c r="X129" s="8"/>
      <c r="Y129" s="8"/>
      <c r="Z129" s="8"/>
    </row>
    <row r="130" spans="1:26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S130" s="8"/>
      <c r="T130" s="8"/>
      <c r="U130" s="8"/>
      <c r="V130" s="8"/>
      <c r="W130" s="8"/>
      <c r="X130" s="8"/>
      <c r="Y130" s="8"/>
      <c r="Z130" s="8"/>
    </row>
    <row r="131" spans="1:26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S131" s="8"/>
      <c r="T131" s="8"/>
      <c r="U131" s="8"/>
      <c r="V131" s="8"/>
      <c r="W131" s="8"/>
      <c r="X131" s="8"/>
      <c r="Y131" s="8"/>
      <c r="Z131" s="8"/>
    </row>
    <row r="132" spans="1:26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S132" s="8"/>
      <c r="T132" s="8"/>
      <c r="U132" s="8"/>
      <c r="V132" s="8"/>
      <c r="W132" s="8"/>
      <c r="X132" s="8"/>
      <c r="Y132" s="8"/>
      <c r="Z132" s="8"/>
    </row>
    <row r="133" spans="1:26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S133" s="8"/>
      <c r="T133" s="8"/>
      <c r="U133" s="8"/>
      <c r="V133" s="8"/>
      <c r="W133" s="8"/>
      <c r="X133" s="8"/>
      <c r="Y133" s="8"/>
      <c r="Z133" s="8"/>
    </row>
    <row r="134" spans="1:26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S134" s="8"/>
      <c r="T134" s="8"/>
      <c r="U134" s="8"/>
      <c r="V134" s="8"/>
      <c r="W134" s="8"/>
      <c r="X134" s="8"/>
      <c r="Y134" s="8"/>
      <c r="Z134" s="8"/>
    </row>
    <row r="135" spans="1:26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S135" s="8"/>
      <c r="T135" s="8"/>
      <c r="U135" s="8"/>
      <c r="V135" s="8"/>
      <c r="W135" s="8"/>
      <c r="X135" s="8"/>
      <c r="Y135" s="8"/>
      <c r="Z135" s="8"/>
    </row>
    <row r="136" spans="1:26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S136" s="8"/>
      <c r="T136" s="8"/>
      <c r="U136" s="8"/>
      <c r="V136" s="8"/>
      <c r="W136" s="8"/>
      <c r="X136" s="8"/>
      <c r="Y136" s="8"/>
      <c r="Z136" s="8"/>
    </row>
    <row r="137" spans="1:26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S137" s="8"/>
      <c r="T137" s="8"/>
      <c r="U137" s="8"/>
      <c r="V137" s="8"/>
      <c r="W137" s="8"/>
      <c r="X137" s="8"/>
      <c r="Y137" s="8"/>
      <c r="Z137" s="8"/>
    </row>
    <row r="138" spans="1:26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S138" s="8"/>
      <c r="T138" s="8"/>
      <c r="U138" s="8"/>
      <c r="V138" s="8"/>
      <c r="W138" s="8"/>
      <c r="X138" s="8"/>
      <c r="Y138" s="8"/>
      <c r="Z138" s="8"/>
    </row>
    <row r="139" spans="1:26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S139" s="8"/>
      <c r="T139" s="8"/>
      <c r="U139" s="8"/>
      <c r="V139" s="8"/>
      <c r="W139" s="8"/>
      <c r="X139" s="8"/>
      <c r="Y139" s="8"/>
      <c r="Z139" s="8"/>
    </row>
    <row r="140" spans="1:26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S140" s="8"/>
      <c r="T140" s="8"/>
      <c r="U140" s="8"/>
      <c r="V140" s="8"/>
      <c r="W140" s="8"/>
      <c r="X140" s="8"/>
      <c r="Y140" s="8"/>
      <c r="Z140" s="8"/>
    </row>
    <row r="141" spans="1:26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S141" s="8"/>
      <c r="T141" s="8"/>
      <c r="U141" s="8"/>
      <c r="V141" s="8"/>
      <c r="W141" s="8"/>
      <c r="X141" s="8"/>
      <c r="Y141" s="8"/>
      <c r="Z141" s="8"/>
    </row>
    <row r="142" spans="1:26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S142" s="8"/>
      <c r="T142" s="8"/>
      <c r="U142" s="8"/>
      <c r="V142" s="8"/>
      <c r="W142" s="8"/>
      <c r="X142" s="8"/>
      <c r="Y142" s="8"/>
      <c r="Z142" s="8"/>
    </row>
    <row r="143" spans="1:26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S143" s="8"/>
      <c r="T143" s="8"/>
      <c r="U143" s="8"/>
      <c r="V143" s="8"/>
      <c r="W143" s="8"/>
      <c r="X143" s="8"/>
      <c r="Y143" s="8"/>
      <c r="Z143" s="8"/>
    </row>
    <row r="144" spans="1:26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S144" s="8"/>
      <c r="T144" s="8"/>
      <c r="U144" s="8"/>
      <c r="V144" s="8"/>
      <c r="W144" s="8"/>
      <c r="X144" s="8"/>
      <c r="Y144" s="8"/>
      <c r="Z144" s="8"/>
    </row>
    <row r="145" spans="1:26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S145" s="8"/>
      <c r="T145" s="8"/>
      <c r="U145" s="8"/>
      <c r="V145" s="8"/>
      <c r="W145" s="8"/>
      <c r="X145" s="8"/>
      <c r="Y145" s="8"/>
      <c r="Z145" s="8"/>
    </row>
    <row r="146" spans="1:26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S146" s="8"/>
      <c r="T146" s="8"/>
      <c r="U146" s="8"/>
      <c r="V146" s="8"/>
      <c r="W146" s="8"/>
      <c r="X146" s="8"/>
      <c r="Y146" s="8"/>
      <c r="Z146" s="8"/>
    </row>
    <row r="147" spans="1:26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S147" s="8"/>
      <c r="T147" s="8"/>
      <c r="U147" s="8"/>
      <c r="V147" s="8"/>
      <c r="W147" s="8"/>
      <c r="X147" s="8"/>
      <c r="Y147" s="8"/>
      <c r="Z147" s="8"/>
    </row>
    <row r="148" spans="1:26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S148" s="8"/>
      <c r="T148" s="8"/>
      <c r="U148" s="8"/>
      <c r="V148" s="8"/>
      <c r="W148" s="8"/>
      <c r="X148" s="8"/>
      <c r="Y148" s="8"/>
      <c r="Z148" s="8"/>
    </row>
    <row r="149" spans="1:26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S149" s="8"/>
      <c r="T149" s="8"/>
      <c r="U149" s="8"/>
      <c r="V149" s="8"/>
      <c r="W149" s="8"/>
      <c r="X149" s="8"/>
      <c r="Y149" s="8"/>
      <c r="Z149" s="8"/>
    </row>
    <row r="150" spans="1:26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S150" s="8"/>
      <c r="T150" s="8"/>
      <c r="U150" s="8"/>
      <c r="V150" s="8"/>
      <c r="W150" s="8"/>
      <c r="X150" s="8"/>
      <c r="Y150" s="8"/>
      <c r="Z150" s="8"/>
    </row>
    <row r="151" spans="1:26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S151" s="8"/>
      <c r="T151" s="8"/>
      <c r="U151" s="8"/>
      <c r="V151" s="8"/>
      <c r="W151" s="8"/>
      <c r="X151" s="8"/>
      <c r="Y151" s="8"/>
      <c r="Z151" s="8"/>
    </row>
    <row r="152" spans="1:26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S152" s="8"/>
      <c r="T152" s="8"/>
      <c r="U152" s="8"/>
      <c r="V152" s="8"/>
      <c r="W152" s="8"/>
      <c r="X152" s="8"/>
      <c r="Y152" s="8"/>
      <c r="Z152" s="8"/>
    </row>
    <row r="153" spans="1:26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S153" s="8"/>
      <c r="T153" s="8"/>
      <c r="U153" s="8"/>
      <c r="V153" s="8"/>
      <c r="W153" s="8"/>
      <c r="X153" s="8"/>
      <c r="Y153" s="8"/>
      <c r="Z153" s="8"/>
    </row>
    <row r="154" spans="1:26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S154" s="8"/>
      <c r="T154" s="8"/>
      <c r="U154" s="8"/>
      <c r="V154" s="8"/>
      <c r="W154" s="8"/>
      <c r="X154" s="8"/>
      <c r="Y154" s="8"/>
      <c r="Z154" s="8"/>
    </row>
    <row r="155" spans="1:26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S155" s="8"/>
      <c r="T155" s="8"/>
      <c r="U155" s="8"/>
      <c r="V155" s="8"/>
      <c r="W155" s="8"/>
      <c r="X155" s="8"/>
      <c r="Y155" s="8"/>
      <c r="Z155" s="8"/>
    </row>
    <row r="156" spans="1:26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S156" s="8"/>
      <c r="T156" s="8"/>
      <c r="U156" s="8"/>
      <c r="V156" s="8"/>
      <c r="W156" s="8"/>
      <c r="X156" s="8"/>
      <c r="Y156" s="8"/>
      <c r="Z156" s="8"/>
    </row>
    <row r="157" spans="1:26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S157" s="8"/>
      <c r="T157" s="8"/>
      <c r="U157" s="8"/>
      <c r="V157" s="8"/>
      <c r="W157" s="8"/>
      <c r="X157" s="8"/>
      <c r="Y157" s="8"/>
      <c r="Z157" s="8"/>
    </row>
    <row r="158" spans="1:26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S158" s="8"/>
      <c r="T158" s="8"/>
      <c r="U158" s="8"/>
      <c r="V158" s="8"/>
      <c r="W158" s="8"/>
      <c r="X158" s="8"/>
      <c r="Y158" s="8"/>
      <c r="Z158" s="8"/>
    </row>
    <row r="159" spans="1:26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S159" s="8"/>
      <c r="T159" s="8"/>
      <c r="U159" s="8"/>
      <c r="V159" s="8"/>
      <c r="W159" s="8"/>
      <c r="X159" s="8"/>
      <c r="Y159" s="8"/>
      <c r="Z159" s="8"/>
    </row>
    <row r="160" spans="1:26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S160" s="8"/>
      <c r="T160" s="8"/>
      <c r="U160" s="8"/>
      <c r="V160" s="8"/>
      <c r="W160" s="8"/>
      <c r="X160" s="8"/>
      <c r="Y160" s="8"/>
      <c r="Z160" s="8"/>
    </row>
    <row r="161" spans="1:26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S161" s="8"/>
      <c r="T161" s="8"/>
      <c r="U161" s="8"/>
      <c r="V161" s="8"/>
      <c r="W161" s="8"/>
      <c r="X161" s="8"/>
      <c r="Y161" s="8"/>
      <c r="Z161" s="8"/>
    </row>
    <row r="162" spans="1:26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S162" s="8"/>
      <c r="T162" s="8"/>
      <c r="U162" s="8"/>
      <c r="V162" s="8"/>
      <c r="W162" s="8"/>
      <c r="X162" s="8"/>
      <c r="Y162" s="8"/>
      <c r="Z162" s="8"/>
    </row>
    <row r="163" spans="1:26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S163" s="8"/>
      <c r="T163" s="8"/>
      <c r="U163" s="8"/>
      <c r="V163" s="8"/>
      <c r="W163" s="8"/>
      <c r="X163" s="8"/>
      <c r="Y163" s="8"/>
      <c r="Z163" s="8"/>
    </row>
    <row r="164" spans="1:26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S164" s="8"/>
      <c r="T164" s="8"/>
      <c r="U164" s="8"/>
      <c r="V164" s="8"/>
      <c r="W164" s="8"/>
      <c r="X164" s="8"/>
      <c r="Y164" s="8"/>
      <c r="Z164" s="8"/>
    </row>
    <row r="165" spans="1:26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S165" s="8"/>
      <c r="T165" s="8"/>
      <c r="U165" s="8"/>
      <c r="V165" s="8"/>
      <c r="W165" s="8"/>
      <c r="X165" s="8"/>
      <c r="Y165" s="8"/>
      <c r="Z165" s="8"/>
    </row>
    <row r="166" spans="1:26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S166" s="8"/>
      <c r="T166" s="8"/>
      <c r="U166" s="8"/>
      <c r="V166" s="8"/>
      <c r="W166" s="8"/>
      <c r="X166" s="8"/>
      <c r="Y166" s="8"/>
      <c r="Z166" s="8"/>
    </row>
    <row r="167" spans="1:26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S167" s="8"/>
      <c r="T167" s="8"/>
      <c r="U167" s="8"/>
      <c r="V167" s="8"/>
      <c r="W167" s="8"/>
      <c r="X167" s="8"/>
      <c r="Y167" s="8"/>
      <c r="Z167" s="8"/>
    </row>
    <row r="168" spans="1:26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S168" s="8"/>
      <c r="T168" s="8"/>
      <c r="U168" s="8"/>
      <c r="V168" s="8"/>
      <c r="W168" s="8"/>
      <c r="X168" s="8"/>
      <c r="Y168" s="8"/>
      <c r="Z168" s="8"/>
    </row>
    <row r="169" spans="1:26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S169" s="8"/>
      <c r="T169" s="8"/>
      <c r="U169" s="8"/>
      <c r="V169" s="8"/>
      <c r="W169" s="8"/>
      <c r="X169" s="8"/>
      <c r="Y169" s="8"/>
      <c r="Z169" s="8"/>
    </row>
    <row r="170" spans="1:26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S170" s="8"/>
      <c r="T170" s="8"/>
      <c r="U170" s="8"/>
      <c r="V170" s="8"/>
      <c r="W170" s="8"/>
      <c r="X170" s="8"/>
      <c r="Y170" s="8"/>
      <c r="Z170" s="8"/>
    </row>
    <row r="171" spans="1:26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S171" s="8"/>
      <c r="T171" s="8"/>
      <c r="U171" s="8"/>
      <c r="V171" s="8"/>
      <c r="W171" s="8"/>
      <c r="X171" s="8"/>
      <c r="Y171" s="8"/>
      <c r="Z171" s="8"/>
    </row>
    <row r="172" spans="1:26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S172" s="8"/>
      <c r="T172" s="8"/>
      <c r="U172" s="8"/>
      <c r="V172" s="8"/>
      <c r="W172" s="8"/>
      <c r="X172" s="8"/>
      <c r="Y172" s="8"/>
      <c r="Z172" s="8"/>
    </row>
    <row r="173" spans="1:26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S173" s="8"/>
      <c r="T173" s="8"/>
      <c r="U173" s="8"/>
      <c r="V173" s="8"/>
      <c r="W173" s="8"/>
      <c r="X173" s="8"/>
      <c r="Y173" s="8"/>
      <c r="Z173" s="8"/>
    </row>
    <row r="174" spans="1:26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S174" s="8"/>
      <c r="T174" s="8"/>
      <c r="U174" s="8"/>
      <c r="V174" s="8"/>
      <c r="W174" s="8"/>
      <c r="X174" s="8"/>
      <c r="Y174" s="8"/>
      <c r="Z174" s="8"/>
    </row>
    <row r="175" spans="1:26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S175" s="8"/>
      <c r="T175" s="8"/>
      <c r="U175" s="8"/>
      <c r="V175" s="8"/>
      <c r="W175" s="8"/>
      <c r="X175" s="8"/>
      <c r="Y175" s="8"/>
      <c r="Z175" s="8"/>
    </row>
    <row r="176" spans="1:26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S176" s="8"/>
      <c r="T176" s="8"/>
      <c r="U176" s="8"/>
      <c r="V176" s="8"/>
      <c r="W176" s="8"/>
      <c r="X176" s="8"/>
      <c r="Y176" s="8"/>
      <c r="Z176" s="8"/>
    </row>
    <row r="177" spans="1:26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S177" s="8"/>
      <c r="T177" s="8"/>
      <c r="U177" s="8"/>
      <c r="V177" s="8"/>
      <c r="W177" s="8"/>
      <c r="X177" s="8"/>
      <c r="Y177" s="8"/>
      <c r="Z177" s="8"/>
    </row>
    <row r="178" spans="1:26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S178" s="8"/>
      <c r="T178" s="8"/>
      <c r="U178" s="8"/>
      <c r="V178" s="8"/>
      <c r="W178" s="8"/>
      <c r="X178" s="8"/>
      <c r="Y178" s="8"/>
      <c r="Z178" s="8"/>
    </row>
    <row r="179" spans="1:26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S179" s="8"/>
      <c r="T179" s="8"/>
      <c r="U179" s="8"/>
      <c r="V179" s="8"/>
      <c r="W179" s="8"/>
      <c r="X179" s="8"/>
      <c r="Y179" s="8"/>
      <c r="Z179" s="8"/>
    </row>
    <row r="180" spans="1:26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S180" s="8"/>
      <c r="T180" s="8"/>
      <c r="U180" s="8"/>
      <c r="V180" s="8"/>
      <c r="W180" s="8"/>
      <c r="X180" s="8"/>
      <c r="Y180" s="8"/>
      <c r="Z180" s="8"/>
    </row>
    <row r="181" spans="1:26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S181" s="8"/>
      <c r="T181" s="8"/>
      <c r="U181" s="8"/>
      <c r="V181" s="8"/>
      <c r="W181" s="8"/>
      <c r="X181" s="8"/>
      <c r="Y181" s="8"/>
      <c r="Z181" s="8"/>
    </row>
    <row r="182" spans="1:26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S182" s="8"/>
      <c r="T182" s="8"/>
      <c r="U182" s="8"/>
      <c r="V182" s="8"/>
      <c r="W182" s="8"/>
      <c r="X182" s="8"/>
      <c r="Y182" s="8"/>
      <c r="Z182" s="8"/>
    </row>
    <row r="183" spans="1:26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S183" s="8"/>
      <c r="T183" s="8"/>
      <c r="U183" s="8"/>
      <c r="V183" s="8"/>
      <c r="W183" s="8"/>
      <c r="X183" s="8"/>
      <c r="Y183" s="8"/>
      <c r="Z183" s="8"/>
    </row>
    <row r="184" spans="1:26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S184" s="8"/>
      <c r="T184" s="8"/>
      <c r="U184" s="8"/>
      <c r="V184" s="8"/>
      <c r="W184" s="8"/>
      <c r="X184" s="8"/>
      <c r="Y184" s="8"/>
      <c r="Z184" s="8"/>
    </row>
    <row r="185" spans="1:26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S185" s="8"/>
      <c r="T185" s="8"/>
      <c r="U185" s="8"/>
      <c r="V185" s="8"/>
      <c r="W185" s="8"/>
      <c r="X185" s="8"/>
      <c r="Y185" s="8"/>
      <c r="Z185" s="8"/>
    </row>
    <row r="186" spans="1:26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S186" s="8"/>
      <c r="T186" s="8"/>
      <c r="U186" s="8"/>
      <c r="V186" s="8"/>
      <c r="W186" s="8"/>
      <c r="X186" s="8"/>
      <c r="Y186" s="8"/>
      <c r="Z186" s="8"/>
    </row>
    <row r="187" spans="1:26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S187" s="8"/>
      <c r="T187" s="8"/>
      <c r="U187" s="8"/>
      <c r="V187" s="8"/>
      <c r="W187" s="8"/>
      <c r="X187" s="8"/>
      <c r="Y187" s="8"/>
      <c r="Z187" s="8"/>
    </row>
    <row r="188" spans="1:26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S188" s="8"/>
      <c r="T188" s="8"/>
      <c r="U188" s="8"/>
      <c r="V188" s="8"/>
      <c r="W188" s="8"/>
      <c r="X188" s="8"/>
      <c r="Y188" s="8"/>
      <c r="Z188" s="8"/>
    </row>
    <row r="189" spans="1:26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S189" s="8"/>
      <c r="T189" s="8"/>
      <c r="U189" s="8"/>
      <c r="V189" s="8"/>
      <c r="W189" s="8"/>
      <c r="X189" s="8"/>
      <c r="Y189" s="8"/>
      <c r="Z189" s="8"/>
    </row>
    <row r="190" spans="1:26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S190" s="8"/>
      <c r="T190" s="8"/>
      <c r="U190" s="8"/>
      <c r="V190" s="8"/>
      <c r="W190" s="8"/>
      <c r="X190" s="8"/>
      <c r="Y190" s="8"/>
      <c r="Z190" s="8"/>
    </row>
    <row r="191" spans="1:26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S191" s="8"/>
      <c r="T191" s="8"/>
      <c r="U191" s="8"/>
      <c r="V191" s="8"/>
      <c r="W191" s="8"/>
      <c r="X191" s="8"/>
      <c r="Y191" s="8"/>
      <c r="Z191" s="8"/>
    </row>
    <row r="192" spans="1:26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S192" s="8"/>
      <c r="T192" s="8"/>
      <c r="U192" s="8"/>
      <c r="V192" s="8"/>
      <c r="W192" s="8"/>
      <c r="X192" s="8"/>
      <c r="Y192" s="8"/>
      <c r="Z192" s="8"/>
    </row>
    <row r="193" spans="1:26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S193" s="8"/>
      <c r="T193" s="8"/>
      <c r="U193" s="8"/>
      <c r="V193" s="8"/>
      <c r="W193" s="8"/>
      <c r="X193" s="8"/>
      <c r="Y193" s="8"/>
      <c r="Z193" s="8"/>
    </row>
    <row r="194" spans="1:26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S194" s="8"/>
      <c r="T194" s="8"/>
      <c r="U194" s="8"/>
      <c r="V194" s="8"/>
      <c r="W194" s="8"/>
      <c r="X194" s="8"/>
      <c r="Y194" s="8"/>
      <c r="Z194" s="8"/>
    </row>
    <row r="195" spans="1:26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S195" s="8"/>
      <c r="T195" s="8"/>
      <c r="U195" s="8"/>
      <c r="V195" s="8"/>
      <c r="W195" s="8"/>
      <c r="X195" s="8"/>
      <c r="Y195" s="8"/>
      <c r="Z195" s="8"/>
    </row>
    <row r="196" spans="1:26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S196" s="8"/>
      <c r="T196" s="8"/>
      <c r="U196" s="8"/>
      <c r="V196" s="8"/>
      <c r="W196" s="8"/>
      <c r="X196" s="8"/>
      <c r="Y196" s="8"/>
      <c r="Z196" s="8"/>
    </row>
    <row r="197" spans="1:26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S197" s="8"/>
      <c r="T197" s="8"/>
      <c r="U197" s="8"/>
      <c r="V197" s="8"/>
      <c r="W197" s="8"/>
      <c r="X197" s="8"/>
      <c r="Y197" s="8"/>
      <c r="Z197" s="8"/>
    </row>
    <row r="198" spans="1:26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S198" s="8"/>
      <c r="T198" s="8"/>
      <c r="U198" s="8"/>
      <c r="V198" s="8"/>
      <c r="W198" s="8"/>
      <c r="X198" s="8"/>
      <c r="Y198" s="8"/>
      <c r="Z198" s="8"/>
    </row>
    <row r="199" spans="1:26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S199" s="8"/>
      <c r="T199" s="8"/>
      <c r="U199" s="8"/>
      <c r="V199" s="8"/>
      <c r="W199" s="8"/>
      <c r="X199" s="8"/>
      <c r="Y199" s="8"/>
      <c r="Z199" s="8"/>
    </row>
    <row r="200" spans="1:26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S200" s="8"/>
      <c r="T200" s="8"/>
      <c r="U200" s="8"/>
      <c r="V200" s="8"/>
      <c r="W200" s="8"/>
      <c r="X200" s="8"/>
      <c r="Y200" s="8"/>
      <c r="Z200" s="8"/>
    </row>
    <row r="201" spans="1:26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S201" s="8"/>
      <c r="T201" s="8"/>
      <c r="U201" s="8"/>
      <c r="V201" s="8"/>
      <c r="W201" s="8"/>
      <c r="X201" s="8"/>
      <c r="Y201" s="8"/>
      <c r="Z201" s="8"/>
    </row>
    <row r="202" spans="1:26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S202" s="8"/>
      <c r="T202" s="8"/>
      <c r="U202" s="8"/>
      <c r="V202" s="8"/>
      <c r="W202" s="8"/>
      <c r="X202" s="8"/>
      <c r="Y202" s="8"/>
      <c r="Z202" s="8"/>
    </row>
    <row r="203" spans="1:26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S203" s="8"/>
      <c r="T203" s="8"/>
      <c r="U203" s="8"/>
      <c r="V203" s="8"/>
      <c r="W203" s="8"/>
      <c r="X203" s="8"/>
      <c r="Y203" s="8"/>
      <c r="Z203" s="8"/>
    </row>
    <row r="204" spans="1:26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S204" s="8"/>
      <c r="T204" s="8"/>
      <c r="U204" s="8"/>
      <c r="V204" s="8"/>
      <c r="W204" s="8"/>
      <c r="X204" s="8"/>
      <c r="Y204" s="8"/>
      <c r="Z204" s="8"/>
    </row>
    <row r="205" spans="1:26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S205" s="8"/>
      <c r="T205" s="8"/>
      <c r="U205" s="8"/>
      <c r="V205" s="8"/>
      <c r="W205" s="8"/>
      <c r="X205" s="8"/>
      <c r="Y205" s="8"/>
      <c r="Z205" s="8"/>
    </row>
    <row r="206" spans="1:26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S206" s="8"/>
      <c r="T206" s="8"/>
      <c r="U206" s="8"/>
      <c r="V206" s="8"/>
      <c r="W206" s="8"/>
      <c r="X206" s="8"/>
      <c r="Y206" s="8"/>
      <c r="Z206" s="8"/>
    </row>
    <row r="207" spans="1:26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S207" s="8"/>
      <c r="T207" s="8"/>
      <c r="U207" s="8"/>
      <c r="V207" s="8"/>
      <c r="W207" s="8"/>
      <c r="X207" s="8"/>
      <c r="Y207" s="8"/>
      <c r="Z207" s="8"/>
    </row>
    <row r="208" spans="1:26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S208" s="8"/>
      <c r="T208" s="8"/>
      <c r="U208" s="8"/>
      <c r="V208" s="8"/>
      <c r="W208" s="8"/>
      <c r="X208" s="8"/>
      <c r="Y208" s="8"/>
      <c r="Z208" s="8"/>
    </row>
    <row r="209" spans="1:26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S209" s="8"/>
      <c r="T209" s="8"/>
      <c r="U209" s="8"/>
      <c r="V209" s="8"/>
      <c r="W209" s="8"/>
      <c r="X209" s="8"/>
      <c r="Y209" s="8"/>
      <c r="Z209" s="8"/>
    </row>
    <row r="210" spans="1:26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S210" s="8"/>
      <c r="T210" s="8"/>
      <c r="U210" s="8"/>
      <c r="V210" s="8"/>
      <c r="W210" s="8"/>
      <c r="X210" s="8"/>
      <c r="Y210" s="8"/>
      <c r="Z210" s="8"/>
    </row>
    <row r="211" spans="1:26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S211" s="8"/>
      <c r="T211" s="8"/>
      <c r="U211" s="8"/>
      <c r="V211" s="8"/>
      <c r="W211" s="8"/>
      <c r="X211" s="8"/>
      <c r="Y211" s="8"/>
      <c r="Z211" s="8"/>
    </row>
    <row r="212" spans="1:26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S212" s="8"/>
      <c r="T212" s="8"/>
      <c r="U212" s="8"/>
      <c r="V212" s="8"/>
      <c r="W212" s="8"/>
      <c r="X212" s="8"/>
      <c r="Y212" s="8"/>
      <c r="Z212" s="8"/>
    </row>
    <row r="213" spans="1:26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S213" s="8"/>
      <c r="T213" s="8"/>
      <c r="U213" s="8"/>
      <c r="V213" s="8"/>
      <c r="W213" s="8"/>
      <c r="X213" s="8"/>
      <c r="Y213" s="8"/>
      <c r="Z213" s="8"/>
    </row>
    <row r="214" spans="1:26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S214" s="8"/>
      <c r="T214" s="8"/>
      <c r="U214" s="8"/>
      <c r="V214" s="8"/>
      <c r="W214" s="8"/>
      <c r="X214" s="8"/>
      <c r="Y214" s="8"/>
      <c r="Z214" s="8"/>
    </row>
    <row r="215" spans="1:26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S215" s="8"/>
      <c r="T215" s="8"/>
      <c r="U215" s="8"/>
      <c r="V215" s="8"/>
      <c r="W215" s="8"/>
      <c r="X215" s="8"/>
      <c r="Y215" s="8"/>
      <c r="Z215" s="8"/>
    </row>
    <row r="216" spans="1:26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S216" s="8"/>
      <c r="T216" s="8"/>
      <c r="U216" s="8"/>
      <c r="V216" s="8"/>
      <c r="W216" s="8"/>
      <c r="X216" s="8"/>
      <c r="Y216" s="8"/>
      <c r="Z216" s="8"/>
    </row>
    <row r="217" spans="1:26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S217" s="8"/>
      <c r="T217" s="8"/>
      <c r="U217" s="8"/>
      <c r="V217" s="8"/>
      <c r="W217" s="8"/>
      <c r="X217" s="8"/>
      <c r="Y217" s="8"/>
      <c r="Z217" s="8"/>
    </row>
    <row r="218" spans="1:26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S218" s="8"/>
      <c r="T218" s="8"/>
      <c r="U218" s="8"/>
      <c r="V218" s="8"/>
      <c r="W218" s="8"/>
      <c r="X218" s="8"/>
      <c r="Y218" s="8"/>
      <c r="Z218" s="8"/>
    </row>
    <row r="219" spans="1:26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S219" s="8"/>
      <c r="T219" s="8"/>
      <c r="U219" s="8"/>
      <c r="V219" s="8"/>
      <c r="W219" s="8"/>
      <c r="X219" s="8"/>
      <c r="Y219" s="8"/>
      <c r="Z219" s="8"/>
    </row>
    <row r="220" spans="1:26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S220" s="8"/>
      <c r="T220" s="8"/>
      <c r="U220" s="8"/>
      <c r="V220" s="8"/>
      <c r="W220" s="8"/>
      <c r="X220" s="8"/>
      <c r="Y220" s="8"/>
      <c r="Z220" s="8"/>
    </row>
    <row r="221" spans="1:26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S221" s="8"/>
      <c r="T221" s="8"/>
      <c r="U221" s="8"/>
      <c r="V221" s="8"/>
      <c r="W221" s="8"/>
      <c r="X221" s="8"/>
      <c r="Y221" s="8"/>
      <c r="Z221" s="8"/>
    </row>
    <row r="222" spans="1:26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S222" s="8"/>
      <c r="T222" s="8"/>
      <c r="U222" s="8"/>
      <c r="V222" s="8"/>
      <c r="W222" s="8"/>
      <c r="X222" s="8"/>
      <c r="Y222" s="8"/>
      <c r="Z222" s="8"/>
    </row>
    <row r="223" spans="1:26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S223" s="8"/>
      <c r="T223" s="8"/>
      <c r="U223" s="8"/>
      <c r="V223" s="8"/>
      <c r="W223" s="8"/>
      <c r="X223" s="8"/>
      <c r="Y223" s="8"/>
      <c r="Z223" s="8"/>
    </row>
    <row r="224" spans="1:26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S224" s="8"/>
      <c r="T224" s="8"/>
      <c r="U224" s="8"/>
      <c r="V224" s="8"/>
      <c r="W224" s="8"/>
      <c r="X224" s="8"/>
      <c r="Y224" s="8"/>
      <c r="Z224" s="8"/>
    </row>
    <row r="225" spans="1:26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S225" s="8"/>
      <c r="T225" s="8"/>
      <c r="U225" s="8"/>
      <c r="V225" s="8"/>
      <c r="W225" s="8"/>
      <c r="X225" s="8"/>
      <c r="Y225" s="8"/>
      <c r="Z225" s="8"/>
    </row>
    <row r="226" spans="1:26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S226" s="8"/>
      <c r="T226" s="8"/>
      <c r="U226" s="8"/>
      <c r="V226" s="8"/>
      <c r="W226" s="8"/>
      <c r="X226" s="8"/>
      <c r="Y226" s="8"/>
      <c r="Z226" s="8"/>
    </row>
    <row r="227" spans="1:26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S227" s="8"/>
      <c r="T227" s="8"/>
      <c r="U227" s="8"/>
      <c r="V227" s="8"/>
      <c r="W227" s="8"/>
      <c r="X227" s="8"/>
      <c r="Y227" s="8"/>
      <c r="Z227" s="8"/>
    </row>
    <row r="228" spans="1:26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S228" s="8"/>
      <c r="T228" s="8"/>
      <c r="U228" s="8"/>
      <c r="V228" s="8"/>
      <c r="W228" s="8"/>
      <c r="X228" s="8"/>
      <c r="Y228" s="8"/>
      <c r="Z228" s="8"/>
    </row>
    <row r="229" spans="1:26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S229" s="8"/>
      <c r="T229" s="8"/>
      <c r="U229" s="8"/>
      <c r="V229" s="8"/>
      <c r="W229" s="8"/>
      <c r="X229" s="8"/>
      <c r="Y229" s="8"/>
      <c r="Z229" s="8"/>
    </row>
    <row r="230" spans="1:26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S230" s="8"/>
      <c r="T230" s="8"/>
      <c r="U230" s="8"/>
      <c r="V230" s="8"/>
      <c r="W230" s="8"/>
      <c r="X230" s="8"/>
      <c r="Y230" s="8"/>
      <c r="Z230" s="8"/>
    </row>
    <row r="231" spans="1:26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S231" s="8"/>
      <c r="T231" s="8"/>
      <c r="U231" s="8"/>
      <c r="V231" s="8"/>
      <c r="W231" s="8"/>
      <c r="X231" s="8"/>
      <c r="Y231" s="8"/>
      <c r="Z231" s="8"/>
    </row>
    <row r="232" spans="1:26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S232" s="8"/>
      <c r="T232" s="8"/>
      <c r="U232" s="8"/>
      <c r="V232" s="8"/>
      <c r="W232" s="8"/>
      <c r="X232" s="8"/>
      <c r="Y232" s="8"/>
      <c r="Z232" s="8"/>
    </row>
    <row r="233" spans="1:26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S233" s="8"/>
      <c r="T233" s="8"/>
      <c r="U233" s="8"/>
      <c r="V233" s="8"/>
      <c r="W233" s="8"/>
      <c r="X233" s="8"/>
      <c r="Y233" s="8"/>
      <c r="Z233" s="8"/>
    </row>
    <row r="234" spans="1:26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S234" s="8"/>
      <c r="T234" s="8"/>
      <c r="U234" s="8"/>
      <c r="V234" s="8"/>
      <c r="W234" s="8"/>
      <c r="X234" s="8"/>
      <c r="Y234" s="8"/>
      <c r="Z234" s="8"/>
    </row>
    <row r="235" spans="1:26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S235" s="8"/>
      <c r="T235" s="8"/>
      <c r="U235" s="8"/>
      <c r="V235" s="8"/>
      <c r="W235" s="8"/>
      <c r="X235" s="8"/>
      <c r="Y235" s="8"/>
      <c r="Z235" s="8"/>
    </row>
    <row r="236" spans="1:26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S236" s="8"/>
      <c r="T236" s="8"/>
      <c r="U236" s="8"/>
      <c r="V236" s="8"/>
      <c r="W236" s="8"/>
      <c r="X236" s="8"/>
      <c r="Y236" s="8"/>
      <c r="Z236" s="8"/>
    </row>
    <row r="237" spans="1:26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S237" s="8"/>
      <c r="T237" s="8"/>
      <c r="U237" s="8"/>
      <c r="V237" s="8"/>
      <c r="W237" s="8"/>
      <c r="X237" s="8"/>
      <c r="Y237" s="8"/>
      <c r="Z237" s="8"/>
    </row>
    <row r="238" spans="1:26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S238" s="8"/>
      <c r="T238" s="8"/>
      <c r="U238" s="8"/>
      <c r="V238" s="8"/>
      <c r="W238" s="8"/>
      <c r="X238" s="8"/>
      <c r="Y238" s="8"/>
      <c r="Z238" s="8"/>
    </row>
    <row r="239" spans="1:26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S239" s="8"/>
      <c r="T239" s="8"/>
      <c r="U239" s="8"/>
      <c r="V239" s="8"/>
      <c r="W239" s="8"/>
      <c r="X239" s="8"/>
      <c r="Y239" s="8"/>
      <c r="Z239" s="8"/>
    </row>
    <row r="240" spans="1:26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S240" s="8"/>
      <c r="T240" s="8"/>
      <c r="U240" s="8"/>
      <c r="V240" s="8"/>
      <c r="W240" s="8"/>
      <c r="X240" s="8"/>
      <c r="Y240" s="8"/>
      <c r="Z240" s="8"/>
    </row>
    <row r="241" spans="1:26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S241" s="8"/>
      <c r="T241" s="8"/>
      <c r="U241" s="8"/>
      <c r="V241" s="8"/>
      <c r="W241" s="8"/>
      <c r="X241" s="8"/>
      <c r="Y241" s="8"/>
      <c r="Z241" s="8"/>
    </row>
    <row r="242" spans="1:26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S242" s="8"/>
      <c r="T242" s="8"/>
      <c r="U242" s="8"/>
      <c r="V242" s="8"/>
      <c r="W242" s="8"/>
      <c r="X242" s="8"/>
      <c r="Y242" s="8"/>
      <c r="Z242" s="8"/>
    </row>
    <row r="243" spans="1:26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S243" s="8"/>
      <c r="T243" s="8"/>
      <c r="U243" s="8"/>
      <c r="V243" s="8"/>
      <c r="W243" s="8"/>
      <c r="X243" s="8"/>
      <c r="Y243" s="8"/>
      <c r="Z243" s="8"/>
    </row>
    <row r="244" spans="1:26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U244" s="8"/>
      <c r="V244" s="8"/>
      <c r="W244" s="8"/>
      <c r="X244" s="8"/>
      <c r="Y244" s="8"/>
      <c r="Z244" s="8"/>
    </row>
    <row r="245" spans="1:26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S245" s="8"/>
      <c r="T245" s="8"/>
      <c r="U245" s="8"/>
      <c r="V245" s="8"/>
      <c r="W245" s="8"/>
      <c r="X245" s="8"/>
      <c r="Y245" s="8"/>
      <c r="Z245" s="8"/>
    </row>
    <row r="246" spans="1:26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S246" s="8"/>
      <c r="T246" s="8"/>
      <c r="U246" s="8"/>
      <c r="V246" s="8"/>
      <c r="W246" s="8"/>
      <c r="X246" s="8"/>
      <c r="Y246" s="8"/>
      <c r="Z246" s="8"/>
    </row>
    <row r="247" spans="1:26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S247" s="8"/>
      <c r="T247" s="8"/>
      <c r="U247" s="8"/>
      <c r="V247" s="8"/>
      <c r="W247" s="8"/>
      <c r="X247" s="8"/>
      <c r="Y247" s="8"/>
      <c r="Z247" s="8"/>
    </row>
    <row r="248" spans="1:26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U248" s="8"/>
      <c r="V248" s="8"/>
      <c r="W248" s="8"/>
      <c r="X248" s="8"/>
      <c r="Y248" s="8"/>
      <c r="Z248" s="8"/>
    </row>
    <row r="249" spans="1:26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S249" s="8"/>
      <c r="T249" s="8"/>
      <c r="U249" s="8"/>
      <c r="V249" s="8"/>
      <c r="W249" s="8"/>
      <c r="X249" s="8"/>
      <c r="Y249" s="8"/>
      <c r="Z249" s="8"/>
    </row>
    <row r="250" spans="1:26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S250" s="8"/>
      <c r="T250" s="8"/>
      <c r="U250" s="8"/>
      <c r="V250" s="8"/>
      <c r="W250" s="8"/>
      <c r="X250" s="8"/>
      <c r="Y250" s="8"/>
      <c r="Z250" s="8"/>
    </row>
    <row r="251" spans="1:26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S251" s="8"/>
      <c r="T251" s="8"/>
      <c r="U251" s="8"/>
      <c r="V251" s="8"/>
      <c r="W251" s="8"/>
      <c r="X251" s="8"/>
      <c r="Y251" s="8"/>
      <c r="Z251" s="8"/>
    </row>
    <row r="252" spans="1:26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S252" s="8"/>
      <c r="T252" s="8"/>
      <c r="U252" s="8"/>
      <c r="V252" s="8"/>
      <c r="W252" s="8"/>
      <c r="X252" s="8"/>
      <c r="Y252" s="8"/>
      <c r="Z252" s="8"/>
    </row>
    <row r="253" spans="1:26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S253" s="8"/>
      <c r="T253" s="8"/>
      <c r="U253" s="8"/>
      <c r="V253" s="8"/>
      <c r="W253" s="8"/>
      <c r="X253" s="8"/>
      <c r="Y253" s="8"/>
      <c r="Z253" s="8"/>
    </row>
    <row r="254" spans="1:26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S254" s="8"/>
      <c r="T254" s="8"/>
      <c r="U254" s="8"/>
      <c r="V254" s="8"/>
      <c r="W254" s="8"/>
      <c r="X254" s="8"/>
      <c r="Y254" s="8"/>
      <c r="Z254" s="8"/>
    </row>
    <row r="255" spans="1:26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S255" s="8"/>
      <c r="T255" s="8"/>
      <c r="U255" s="8"/>
      <c r="V255" s="8"/>
      <c r="W255" s="8"/>
      <c r="X255" s="8"/>
      <c r="Y255" s="8"/>
      <c r="Z255" s="8"/>
    </row>
    <row r="256" spans="1:26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S256" s="8"/>
      <c r="T256" s="8"/>
      <c r="U256" s="8"/>
      <c r="V256" s="8"/>
      <c r="W256" s="8"/>
      <c r="X256" s="8"/>
      <c r="Y256" s="8"/>
      <c r="Z256" s="8"/>
    </row>
    <row r="257" spans="1:26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S257" s="8"/>
      <c r="T257" s="8"/>
      <c r="U257" s="8"/>
      <c r="V257" s="8"/>
      <c r="W257" s="8"/>
      <c r="X257" s="8"/>
      <c r="Y257" s="8"/>
      <c r="Z257" s="8"/>
    </row>
    <row r="258" spans="1:26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S258" s="8"/>
      <c r="T258" s="8"/>
      <c r="U258" s="8"/>
      <c r="V258" s="8"/>
      <c r="W258" s="8"/>
      <c r="X258" s="8"/>
      <c r="Y258" s="8"/>
      <c r="Z258" s="8"/>
    </row>
    <row r="259" spans="1:26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S259" s="8"/>
      <c r="T259" s="8"/>
      <c r="U259" s="8"/>
      <c r="V259" s="8"/>
      <c r="W259" s="8"/>
      <c r="X259" s="8"/>
      <c r="Y259" s="8"/>
      <c r="Z259" s="8"/>
    </row>
    <row r="260" spans="1:26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S260" s="8"/>
      <c r="T260" s="8"/>
      <c r="U260" s="8"/>
      <c r="V260" s="8"/>
      <c r="W260" s="8"/>
      <c r="X260" s="8"/>
      <c r="Y260" s="8"/>
      <c r="Z260" s="8"/>
    </row>
    <row r="261" spans="1:26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S261" s="8"/>
      <c r="T261" s="8"/>
      <c r="U261" s="8"/>
      <c r="V261" s="8"/>
      <c r="W261" s="8"/>
      <c r="X261" s="8"/>
      <c r="Y261" s="8"/>
      <c r="Z261" s="8"/>
    </row>
    <row r="262" spans="1:26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S262" s="8"/>
      <c r="T262" s="8"/>
      <c r="U262" s="8"/>
      <c r="V262" s="8"/>
      <c r="W262" s="8"/>
      <c r="X262" s="8"/>
      <c r="Y262" s="8"/>
      <c r="Z262" s="8"/>
    </row>
    <row r="263" spans="1:26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S263" s="8"/>
      <c r="T263" s="8"/>
      <c r="U263" s="8"/>
      <c r="V263" s="8"/>
      <c r="W263" s="8"/>
      <c r="X263" s="8"/>
      <c r="Y263" s="8"/>
      <c r="Z263" s="8"/>
    </row>
    <row r="264" spans="1:26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S264" s="8"/>
      <c r="T264" s="8"/>
      <c r="U264" s="8"/>
      <c r="V264" s="8"/>
      <c r="W264" s="8"/>
      <c r="X264" s="8"/>
      <c r="Y264" s="8"/>
      <c r="Z264" s="8"/>
    </row>
    <row r="265" spans="1:26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S265" s="8"/>
      <c r="T265" s="8"/>
      <c r="U265" s="8"/>
      <c r="V265" s="8"/>
      <c r="W265" s="8"/>
      <c r="X265" s="8"/>
      <c r="Y265" s="8"/>
      <c r="Z265" s="8"/>
    </row>
    <row r="266" spans="1:26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S266" s="8"/>
      <c r="T266" s="8"/>
      <c r="U266" s="8"/>
      <c r="V266" s="8"/>
      <c r="W266" s="8"/>
      <c r="X266" s="8"/>
      <c r="Y266" s="8"/>
      <c r="Z266" s="8"/>
    </row>
    <row r="267" spans="1:26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S267" s="8"/>
      <c r="T267" s="8"/>
      <c r="U267" s="8"/>
      <c r="V267" s="8"/>
      <c r="W267" s="8"/>
      <c r="X267" s="8"/>
      <c r="Y267" s="8"/>
      <c r="Z267" s="8"/>
    </row>
    <row r="268" spans="1:26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S268" s="8"/>
      <c r="T268" s="8"/>
      <c r="U268" s="8"/>
      <c r="V268" s="8"/>
      <c r="W268" s="8"/>
      <c r="X268" s="8"/>
      <c r="Y268" s="8"/>
      <c r="Z268" s="8"/>
    </row>
    <row r="269" spans="1:26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S269" s="8"/>
      <c r="T269" s="8"/>
      <c r="U269" s="8"/>
      <c r="V269" s="8"/>
      <c r="W269" s="8"/>
      <c r="X269" s="8"/>
      <c r="Y269" s="8"/>
      <c r="Z269" s="8"/>
    </row>
    <row r="270" spans="1:26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S270" s="8"/>
      <c r="T270" s="8"/>
      <c r="U270" s="8"/>
      <c r="V270" s="8"/>
      <c r="W270" s="8"/>
      <c r="X270" s="8"/>
      <c r="Y270" s="8"/>
      <c r="Z270" s="8"/>
    </row>
    <row r="271" spans="1:26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S271" s="8"/>
      <c r="T271" s="8"/>
      <c r="U271" s="8"/>
      <c r="V271" s="8"/>
      <c r="W271" s="8"/>
      <c r="X271" s="8"/>
      <c r="Y271" s="8"/>
      <c r="Z271" s="8"/>
    </row>
    <row r="272" spans="1:26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S272" s="8"/>
      <c r="T272" s="8"/>
      <c r="U272" s="8"/>
      <c r="V272" s="8"/>
      <c r="W272" s="8"/>
      <c r="X272" s="8"/>
      <c r="Y272" s="8"/>
      <c r="Z272" s="8"/>
    </row>
    <row r="273" spans="1:26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S273" s="8"/>
      <c r="T273" s="8"/>
      <c r="U273" s="8"/>
      <c r="V273" s="8"/>
      <c r="W273" s="8"/>
      <c r="X273" s="8"/>
      <c r="Y273" s="8"/>
      <c r="Z273" s="8"/>
    </row>
    <row r="274" spans="1:26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S274" s="8"/>
      <c r="T274" s="8"/>
      <c r="U274" s="8"/>
      <c r="V274" s="8"/>
      <c r="W274" s="8"/>
      <c r="X274" s="8"/>
      <c r="Y274" s="8"/>
      <c r="Z274" s="8"/>
    </row>
    <row r="275" spans="1:26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S275" s="8"/>
      <c r="T275" s="8"/>
      <c r="U275" s="8"/>
      <c r="V275" s="8"/>
      <c r="W275" s="8"/>
      <c r="X275" s="8"/>
      <c r="Y275" s="8"/>
      <c r="Z275" s="8"/>
    </row>
    <row r="276" spans="1:26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S276" s="8"/>
      <c r="T276" s="8"/>
      <c r="U276" s="8"/>
      <c r="V276" s="8"/>
      <c r="W276" s="8"/>
      <c r="X276" s="8"/>
      <c r="Y276" s="8"/>
      <c r="Z276" s="8"/>
    </row>
    <row r="277" spans="1:26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S277" s="8"/>
      <c r="T277" s="8"/>
      <c r="U277" s="8"/>
      <c r="V277" s="8"/>
      <c r="W277" s="8"/>
      <c r="X277" s="8"/>
      <c r="Y277" s="8"/>
      <c r="Z277" s="8"/>
    </row>
    <row r="278" spans="1:26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S278" s="8"/>
      <c r="T278" s="8"/>
      <c r="U278" s="8"/>
      <c r="V278" s="8"/>
      <c r="W278" s="8"/>
      <c r="X278" s="8"/>
      <c r="Y278" s="8"/>
      <c r="Z278" s="8"/>
    </row>
    <row r="279" spans="1:26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S279" s="8"/>
      <c r="T279" s="8"/>
      <c r="U279" s="8"/>
      <c r="V279" s="8"/>
      <c r="W279" s="8"/>
      <c r="X279" s="8"/>
      <c r="Y279" s="8"/>
      <c r="Z279" s="8"/>
    </row>
    <row r="280" spans="1:26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S280" s="8"/>
      <c r="T280" s="8"/>
      <c r="U280" s="8"/>
      <c r="V280" s="8"/>
      <c r="W280" s="8"/>
      <c r="X280" s="8"/>
      <c r="Y280" s="8"/>
      <c r="Z280" s="8"/>
    </row>
    <row r="281" spans="1:26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S281" s="8"/>
      <c r="T281" s="8"/>
      <c r="U281" s="8"/>
      <c r="V281" s="8"/>
      <c r="W281" s="8"/>
      <c r="X281" s="8"/>
      <c r="Y281" s="8"/>
      <c r="Z281" s="8"/>
    </row>
    <row r="282" spans="1:26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S282" s="8"/>
      <c r="T282" s="8"/>
      <c r="U282" s="8"/>
      <c r="V282" s="8"/>
      <c r="W282" s="8"/>
      <c r="X282" s="8"/>
      <c r="Y282" s="8"/>
      <c r="Z282" s="8"/>
    </row>
    <row r="283" spans="1:26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S283" s="8"/>
      <c r="T283" s="8"/>
      <c r="U283" s="8"/>
      <c r="V283" s="8"/>
      <c r="W283" s="8"/>
      <c r="X283" s="8"/>
      <c r="Y283" s="8"/>
      <c r="Z283" s="8"/>
    </row>
    <row r="284" spans="1:26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S284" s="8"/>
      <c r="T284" s="8"/>
      <c r="U284" s="8"/>
      <c r="V284" s="8"/>
      <c r="W284" s="8"/>
      <c r="X284" s="8"/>
      <c r="Y284" s="8"/>
      <c r="Z284" s="8"/>
    </row>
    <row r="285" spans="1:26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S285" s="8"/>
      <c r="T285" s="8"/>
      <c r="U285" s="8"/>
      <c r="V285" s="8"/>
      <c r="W285" s="8"/>
      <c r="X285" s="8"/>
      <c r="Y285" s="8"/>
      <c r="Z285" s="8"/>
    </row>
    <row r="286" spans="1:26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S286" s="8"/>
      <c r="T286" s="8"/>
      <c r="U286" s="8"/>
      <c r="V286" s="8"/>
      <c r="W286" s="8"/>
      <c r="X286" s="8"/>
      <c r="Y286" s="8"/>
      <c r="Z286" s="8"/>
    </row>
    <row r="287" spans="1:26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S287" s="8"/>
      <c r="T287" s="8"/>
      <c r="U287" s="8"/>
      <c r="V287" s="8"/>
      <c r="W287" s="8"/>
      <c r="X287" s="8"/>
      <c r="Y287" s="8"/>
      <c r="Z287" s="8"/>
    </row>
    <row r="288" spans="1:26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S288" s="8"/>
      <c r="T288" s="8"/>
      <c r="U288" s="8"/>
      <c r="V288" s="8"/>
      <c r="W288" s="8"/>
      <c r="X288" s="8"/>
      <c r="Y288" s="8"/>
      <c r="Z288" s="8"/>
    </row>
    <row r="289" spans="1:26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S289" s="8"/>
      <c r="T289" s="8"/>
      <c r="U289" s="8"/>
      <c r="V289" s="8"/>
      <c r="W289" s="8"/>
      <c r="X289" s="8"/>
      <c r="Y289" s="8"/>
      <c r="Z289" s="8"/>
    </row>
    <row r="290" spans="1:26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S290" s="8"/>
      <c r="T290" s="8"/>
      <c r="U290" s="8"/>
      <c r="V290" s="8"/>
      <c r="W290" s="8"/>
      <c r="X290" s="8"/>
      <c r="Y290" s="8"/>
      <c r="Z290" s="8"/>
    </row>
    <row r="291" spans="1:26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S291" s="8"/>
      <c r="T291" s="8"/>
      <c r="U291" s="8"/>
      <c r="V291" s="8"/>
      <c r="W291" s="8"/>
      <c r="X291" s="8"/>
      <c r="Y291" s="8"/>
      <c r="Z291" s="8"/>
    </row>
    <row r="292" spans="1:26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S292" s="8"/>
      <c r="T292" s="8"/>
      <c r="U292" s="8"/>
      <c r="V292" s="8"/>
      <c r="W292" s="8"/>
      <c r="X292" s="8"/>
      <c r="Y292" s="8"/>
      <c r="Z292" s="8"/>
    </row>
    <row r="293" spans="1:26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S293" s="8"/>
      <c r="T293" s="8"/>
      <c r="U293" s="8"/>
      <c r="V293" s="8"/>
      <c r="W293" s="8"/>
      <c r="X293" s="8"/>
      <c r="Y293" s="8"/>
      <c r="Z293" s="8"/>
    </row>
    <row r="294" spans="1:26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S294" s="8"/>
      <c r="T294" s="8"/>
      <c r="U294" s="8"/>
      <c r="V294" s="8"/>
      <c r="W294" s="8"/>
      <c r="X294" s="8"/>
      <c r="Y294" s="8"/>
      <c r="Z294" s="8"/>
    </row>
    <row r="295" spans="1:26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S295" s="8"/>
      <c r="T295" s="8"/>
      <c r="U295" s="8"/>
      <c r="V295" s="8"/>
      <c r="W295" s="8"/>
      <c r="X295" s="8"/>
      <c r="Y295" s="8"/>
      <c r="Z295" s="8"/>
    </row>
    <row r="296" spans="1:26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S296" s="8"/>
      <c r="T296" s="8"/>
      <c r="U296" s="8"/>
      <c r="V296" s="8"/>
      <c r="W296" s="8"/>
      <c r="X296" s="8"/>
      <c r="Y296" s="8"/>
      <c r="Z296" s="8"/>
    </row>
    <row r="297" spans="1:26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S297" s="8"/>
      <c r="T297" s="8"/>
      <c r="U297" s="8"/>
      <c r="V297" s="8"/>
      <c r="W297" s="8"/>
      <c r="X297" s="8"/>
      <c r="Y297" s="8"/>
      <c r="Z297" s="8"/>
    </row>
    <row r="298" spans="1:26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S298" s="8"/>
      <c r="T298" s="8"/>
      <c r="U298" s="8"/>
      <c r="V298" s="8"/>
      <c r="W298" s="8"/>
      <c r="X298" s="8"/>
      <c r="Y298" s="8"/>
      <c r="Z298" s="8"/>
    </row>
    <row r="299" spans="1:26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S299" s="8"/>
      <c r="T299" s="8"/>
      <c r="U299" s="8"/>
      <c r="V299" s="8"/>
      <c r="W299" s="8"/>
      <c r="X299" s="8"/>
      <c r="Y299" s="8"/>
      <c r="Z299" s="8"/>
    </row>
    <row r="300" spans="1:26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S300" s="8"/>
      <c r="T300" s="8"/>
      <c r="U300" s="8"/>
      <c r="V300" s="8"/>
      <c r="W300" s="8"/>
      <c r="X300" s="8"/>
      <c r="Y300" s="8"/>
      <c r="Z300" s="8"/>
    </row>
    <row r="301" spans="1:26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S301" s="8"/>
      <c r="T301" s="8"/>
      <c r="U301" s="8"/>
      <c r="V301" s="8"/>
      <c r="W301" s="8"/>
      <c r="X301" s="8"/>
      <c r="Y301" s="8"/>
      <c r="Z301" s="8"/>
    </row>
    <row r="302" spans="1:26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S302" s="8"/>
      <c r="T302" s="8"/>
      <c r="U302" s="8"/>
      <c r="V302" s="8"/>
      <c r="W302" s="8"/>
      <c r="X302" s="8"/>
      <c r="Y302" s="8"/>
      <c r="Z302" s="8"/>
    </row>
  </sheetData>
  <phoneticPr fontId="8" type="noConversion"/>
  <hyperlinks>
    <hyperlink ref="H3474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2024-01-10T01:15:47Z</dcterms:modified>
</cp:coreProperties>
</file>