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4D3EA65-9510-4395-B1FD-475F696092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Q22" i="1"/>
  <c r="C21" i="1"/>
  <c r="E21" i="1"/>
  <c r="F21" i="1"/>
  <c r="A21" i="1"/>
  <c r="G11" i="1"/>
  <c r="F11" i="1"/>
  <c r="C7" i="1"/>
  <c r="C8" i="1"/>
  <c r="E15" i="1"/>
  <c r="C17" i="1"/>
  <c r="Q21" i="1"/>
  <c r="G21" i="1"/>
  <c r="E22" i="1"/>
  <c r="F22" i="1"/>
  <c r="G22" i="1"/>
  <c r="I22" i="1"/>
  <c r="H21" i="1"/>
  <c r="C11" i="1"/>
  <c r="C12" i="1"/>
  <c r="C15" i="1" l="1"/>
  <c r="O22" i="1"/>
  <c r="O23" i="1"/>
  <c r="C16" i="1"/>
  <c r="D18" i="1" s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<sst xmlns="http://schemas.openxmlformats.org/spreadsheetml/2006/main" count="52" uniqueCount="48">
  <si>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</si>
  <si>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</si>
  <si>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</si>
  <si>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</si>
  <si>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</si>
  <si>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</si>
  <si>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</si>
  <si>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</si>
  <si>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</si>
  <si>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</si>
  <si>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</si>
  <si>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</si>
  <si>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</si>
  <si>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</si>
  <si>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</si>
  <si>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</si>
  <si>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</si>
  <si>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</si>
  <si>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</si>
  <si>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</si>
  <si>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</si>
  <si>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</si>
  <si>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</si>
  <si>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</si>
  <si>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</si>
  <si>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</si>
  <si>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</si>
  <si>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</si>
  <si>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</si>
  <si>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</si>
  <si>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</si>
  <si>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</si>
  <si>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</si>
  <si>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</si>
  <si>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</si>
  <si>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</si>
  <si>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G7174-0625_Ant.xls</t>
  </si>
  <si>
    <t>EB</t>
  </si>
  <si>
    <t>IBVS 5495 Eph.</t>
  </si>
  <si>
    <t>IBVS 5495</t>
  </si>
  <si>
    <t>Ant</t>
  </si>
  <si>
    <t>BO Ant / GSC 7174-0625  / NSV 04749</t>
  </si>
  <si>
    <t>OEJV 0155</t>
  </si>
  <si>
    <t>I</t>
  </si>
  <si>
    <t>0,0050</t>
  </si>
  <si>
    <t>OEJV</t>
  </si>
  <si>
    <t>JBAV, 55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</si>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</sst>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Ant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78-478D-B6CD-3064AA5E43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2.0447999995667487E-2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78-478D-B6CD-3064AA5E434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5.8055999965290539E-2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78-478D-B6CD-3064AA5E434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78-478D-B6CD-3064AA5E434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78-478D-B6CD-3064AA5E434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78-478D-B6CD-3064AA5E434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78-478D-B6CD-3064AA5E434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3664</c:v>
                </c:pt>
                <c:pt idx="2">
                  <c:v>6708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-3.3976474637629726E-3</c:v>
                </c:pt>
                <c:pt idx="1">
                  <c:v>2.7935325615549868E-2</c:v>
                </c:pt>
                <c:pt idx="2">
                  <c:v>5.3966321809171117E-2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78-478D-B6CD-3064AA5E4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664112"/>
        <c:axId val="1"/>
      </c:scatterChart>
      <c:valAx>
        <c:axId val="739664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664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1C60384-BDC5-6D07-98B1-9C0243880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1"/>
      <c r="F1" s="31" t="s">
        <v>36</v>
      </c>
      <c r="G1" s="32" t="s">
        <v>37</v>
      </c>
      <c r="H1" s="10" t="s">
        <v>38</v>
      </c>
      <c r="I1" s="33">
        <v>52215.849000000002</v>
      </c>
      <c r="J1" s="33">
        <v>1.060168</v>
      </c>
      <c r="K1" s="32" t="s">
        <v>39</v>
      </c>
      <c r="L1" s="30" t="s">
        <v>40</v>
      </c>
    </row>
    <row r="2" spans="1:12" x14ac:dyDescent="0.2">
      <c r="A2" t="s">
        <v>22</v>
      </c>
      <c r="B2" t="s">
        <v>37</v>
      </c>
      <c r="C2" s="9"/>
    </row>
    <row r="3" spans="1:12" ht="13.5" thickBot="1" x14ac:dyDescent="0.25"/>
    <row r="4" spans="1:12" ht="14.25" thickTop="1" thickBot="1" x14ac:dyDescent="0.25">
      <c r="A4" s="29" t="s">
        <v>38</v>
      </c>
      <c r="C4" s="7">
        <v>52215.849000000002</v>
      </c>
      <c r="D4" s="8">
        <v>1.060168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52215.849000000002</v>
      </c>
    </row>
    <row r="8" spans="1:12" x14ac:dyDescent="0.2">
      <c r="A8" t="s">
        <v>2</v>
      </c>
      <c r="C8">
        <f>+D4</f>
        <v>1.060168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-3.3976474637629726E-3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8.5515756220831984E-6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59327.509910321809</v>
      </c>
      <c r="D15" s="16" t="s">
        <v>31</v>
      </c>
      <c r="E15" s="17">
        <f ca="1">TODAY()+15018.5-B9/24</f>
        <v>60319.5</v>
      </c>
    </row>
    <row r="16" spans="1:12" x14ac:dyDescent="0.2">
      <c r="A16" s="18" t="s">
        <v>3</v>
      </c>
      <c r="B16" s="11"/>
      <c r="C16" s="19">
        <f ca="1">+C8+C12</f>
        <v>1.0601765515756221</v>
      </c>
      <c r="D16" s="16" t="s">
        <v>32</v>
      </c>
      <c r="E16" s="17">
        <f ca="1">ROUND(2*(E15-C15)/C16,0)/2+1</f>
        <v>936.5</v>
      </c>
    </row>
    <row r="17" spans="1:17" ht="13.5" thickBot="1" x14ac:dyDescent="0.25">
      <c r="A17" s="16" t="s">
        <v>28</v>
      </c>
      <c r="B17" s="11"/>
      <c r="C17" s="11">
        <f>COUNT(C21:C2191)</f>
        <v>3</v>
      </c>
      <c r="D17" s="16" t="s">
        <v>33</v>
      </c>
      <c r="E17" s="20">
        <f ca="1">+C15+C16*E16-15018.5-C9/24</f>
        <v>45302.261084205718</v>
      </c>
    </row>
    <row r="18" spans="1:17" ht="14.25" thickTop="1" thickBot="1" x14ac:dyDescent="0.25">
      <c r="A18" s="18" t="s">
        <v>4</v>
      </c>
      <c r="B18" s="11"/>
      <c r="C18" s="21">
        <f ca="1">+C15</f>
        <v>59327.509910321809</v>
      </c>
      <c r="D18" s="22">
        <f ca="1">+C16</f>
        <v>1.0601765515756221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47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5495</v>
      </c>
      <c r="C21" s="9">
        <f>+$C$4</f>
        <v>52215.849000000002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-3.3976474637629726E-3</v>
      </c>
      <c r="Q21" s="2">
        <f>+C21-15018.5</f>
        <v>37197.349000000002</v>
      </c>
    </row>
    <row r="22" spans="1:17" x14ac:dyDescent="0.2">
      <c r="A22" s="34" t="s">
        <v>42</v>
      </c>
      <c r="B22" s="35" t="s">
        <v>43</v>
      </c>
      <c r="C22" s="36">
        <v>56100.324999999997</v>
      </c>
      <c r="D22" s="39" t="s">
        <v>44</v>
      </c>
      <c r="E22">
        <f>+(C22-C$7)/C$8</f>
        <v>3664.0192875091448</v>
      </c>
      <c r="F22">
        <f>ROUND(2*E22,0)/2</f>
        <v>3664</v>
      </c>
      <c r="G22">
        <f>+C22-(C$7+F22*C$8)</f>
        <v>2.0447999995667487E-2</v>
      </c>
      <c r="I22">
        <f>+G22</f>
        <v>2.0447999995667487E-2</v>
      </c>
      <c r="O22">
        <f ca="1">+C$11+C$12*$F22</f>
        <v>2.7935325615549868E-2</v>
      </c>
      <c r="Q22" s="2">
        <f>+C22-15018.5</f>
        <v>41081.824999999997</v>
      </c>
    </row>
    <row r="23" spans="1:17" x14ac:dyDescent="0.2">
      <c r="A23" s="37" t="s">
        <v>46</v>
      </c>
      <c r="B23" s="38" t="s">
        <v>43</v>
      </c>
      <c r="C23" s="40">
        <v>59327.513999999966</v>
      </c>
      <c r="D23" s="41">
        <v>5.0000000000000001E-3</v>
      </c>
      <c r="E23">
        <f>+(C23-C$7)/C$8</f>
        <v>6708.0547611321645</v>
      </c>
      <c r="F23">
        <f>ROUND(2*E23,0)/2</f>
        <v>6708</v>
      </c>
      <c r="G23">
        <f>+C23-(C$7+F23*C$8)</f>
        <v>5.8055999965290539E-2</v>
      </c>
      <c r="J23">
        <f>+G23</f>
        <v>5.8055999965290539E-2</v>
      </c>
      <c r="O23">
        <f ca="1">+C$11+C$12*$F23</f>
        <v>5.3966321809171117E-2</v>
      </c>
      <c r="Q23" s="2">
        <f>+C23-15018.5</f>
        <v>44309.013999999966</v>
      </c>
    </row>
    <row r="24" spans="1:17" x14ac:dyDescent="0.2">
      <c r="C24" s="9"/>
      <c r="D24" s="9"/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2024-01-10T01:27:42Z</dcterms:modified>
</cp:coreProperties>
</file>