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F8495DD-8D84-47DA-AA8A-6532057A4E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R21" i="1" l="1"/>
  <c r="S21" i="1"/>
  <c r="S63" i="1"/>
  <c r="R63" i="1"/>
  <c r="R64" i="1"/>
  <c r="S64" i="1"/>
  <c r="R65" i="1"/>
  <c r="S65" i="1"/>
  <c r="R66" i="1"/>
  <c r="S66" i="1"/>
  <c r="E23" i="1"/>
  <c r="F23" i="1" s="1"/>
  <c r="G23" i="1" s="1"/>
  <c r="K23" i="1" s="1"/>
  <c r="Q23" i="1"/>
  <c r="E24" i="1"/>
  <c r="F24" i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 s="1"/>
  <c r="G27" i="1" s="1"/>
  <c r="K27" i="1" s="1"/>
  <c r="Q27" i="1"/>
  <c r="E28" i="1"/>
  <c r="F28" i="1" s="1"/>
  <c r="G28" i="1" s="1"/>
  <c r="K28" i="1" s="1"/>
  <c r="Q28" i="1"/>
  <c r="E29" i="1"/>
  <c r="F29" i="1" s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/>
  <c r="G32" i="1" s="1"/>
  <c r="K32" i="1" s="1"/>
  <c r="Q32" i="1"/>
  <c r="E33" i="1"/>
  <c r="F33" i="1" s="1"/>
  <c r="G33" i="1" s="1"/>
  <c r="K33" i="1" s="1"/>
  <c r="Q33" i="1"/>
  <c r="E34" i="1"/>
  <c r="F34" i="1" s="1"/>
  <c r="G34" i="1" s="1"/>
  <c r="K34" i="1" s="1"/>
  <c r="Q34" i="1"/>
  <c r="E35" i="1"/>
  <c r="F35" i="1" s="1"/>
  <c r="G35" i="1" s="1"/>
  <c r="K35" i="1" s="1"/>
  <c r="Q35" i="1"/>
  <c r="E36" i="1"/>
  <c r="F36" i="1"/>
  <c r="G36" i="1" s="1"/>
  <c r="K36" i="1" s="1"/>
  <c r="Q36" i="1"/>
  <c r="E37" i="1"/>
  <c r="F37" i="1" s="1"/>
  <c r="G37" i="1" s="1"/>
  <c r="K37" i="1" s="1"/>
  <c r="Q37" i="1"/>
  <c r="E38" i="1"/>
  <c r="F38" i="1" s="1"/>
  <c r="G38" i="1" s="1"/>
  <c r="K38" i="1" s="1"/>
  <c r="Q38" i="1"/>
  <c r="E39" i="1"/>
  <c r="F39" i="1" s="1"/>
  <c r="G39" i="1" s="1"/>
  <c r="K39" i="1" s="1"/>
  <c r="Q39" i="1"/>
  <c r="E40" i="1"/>
  <c r="F40" i="1" s="1"/>
  <c r="G40" i="1" s="1"/>
  <c r="K40" i="1" s="1"/>
  <c r="Q40" i="1"/>
  <c r="E41" i="1"/>
  <c r="F41" i="1" s="1"/>
  <c r="G41" i="1" s="1"/>
  <c r="K41" i="1" s="1"/>
  <c r="Q41" i="1"/>
  <c r="E42" i="1"/>
  <c r="F42" i="1" s="1"/>
  <c r="G42" i="1" s="1"/>
  <c r="K42" i="1" s="1"/>
  <c r="Q42" i="1"/>
  <c r="E43" i="1"/>
  <c r="F43" i="1" s="1"/>
  <c r="G43" i="1" s="1"/>
  <c r="K43" i="1" s="1"/>
  <c r="Q43" i="1"/>
  <c r="E44" i="1"/>
  <c r="F44" i="1" s="1"/>
  <c r="G44" i="1" s="1"/>
  <c r="K44" i="1" s="1"/>
  <c r="Q44" i="1"/>
  <c r="E45" i="1"/>
  <c r="F45" i="1" s="1"/>
  <c r="G45" i="1" s="1"/>
  <c r="K45" i="1" s="1"/>
  <c r="Q45" i="1"/>
  <c r="E46" i="1"/>
  <c r="F46" i="1"/>
  <c r="G46" i="1"/>
  <c r="K46" i="1" s="1"/>
  <c r="Q46" i="1"/>
  <c r="E47" i="1"/>
  <c r="F47" i="1" s="1"/>
  <c r="G47" i="1" s="1"/>
  <c r="K47" i="1" s="1"/>
  <c r="Q47" i="1"/>
  <c r="E48" i="1"/>
  <c r="F48" i="1" s="1"/>
  <c r="G48" i="1" s="1"/>
  <c r="K48" i="1" s="1"/>
  <c r="Q48" i="1"/>
  <c r="E50" i="1"/>
  <c r="F50" i="1"/>
  <c r="G50" i="1" s="1"/>
  <c r="K50" i="1" s="1"/>
  <c r="Q50" i="1"/>
  <c r="E51" i="1"/>
  <c r="F51" i="1" s="1"/>
  <c r="G51" i="1" s="1"/>
  <c r="K51" i="1" s="1"/>
  <c r="Q51" i="1"/>
  <c r="E52" i="1"/>
  <c r="F52" i="1" s="1"/>
  <c r="G52" i="1" s="1"/>
  <c r="K52" i="1" s="1"/>
  <c r="Q52" i="1"/>
  <c r="E53" i="1"/>
  <c r="F53" i="1" s="1"/>
  <c r="G53" i="1" s="1"/>
  <c r="K53" i="1" s="1"/>
  <c r="Q53" i="1"/>
  <c r="E54" i="1"/>
  <c r="F54" i="1" s="1"/>
  <c r="G54" i="1" s="1"/>
  <c r="K54" i="1" s="1"/>
  <c r="Q54" i="1"/>
  <c r="E55" i="1"/>
  <c r="F55" i="1"/>
  <c r="G55" i="1" s="1"/>
  <c r="K55" i="1" s="1"/>
  <c r="Q55" i="1"/>
  <c r="E56" i="1"/>
  <c r="F56" i="1" s="1"/>
  <c r="G56" i="1" s="1"/>
  <c r="K56" i="1" s="1"/>
  <c r="Q56" i="1"/>
  <c r="E57" i="1"/>
  <c r="F57" i="1" s="1"/>
  <c r="G57" i="1" s="1"/>
  <c r="K57" i="1" s="1"/>
  <c r="Q57" i="1"/>
  <c r="E58" i="1"/>
  <c r="F58" i="1" s="1"/>
  <c r="G58" i="1" s="1"/>
  <c r="K58" i="1" s="1"/>
  <c r="Q58" i="1"/>
  <c r="E59" i="1"/>
  <c r="F59" i="1" s="1"/>
  <c r="G59" i="1" s="1"/>
  <c r="K59" i="1" s="1"/>
  <c r="Q59" i="1"/>
  <c r="E60" i="1"/>
  <c r="F60" i="1" s="1"/>
  <c r="G60" i="1" s="1"/>
  <c r="K60" i="1" s="1"/>
  <c r="Q60" i="1"/>
  <c r="E61" i="1"/>
  <c r="F61" i="1" s="1"/>
  <c r="G61" i="1" s="1"/>
  <c r="K61" i="1" s="1"/>
  <c r="Q61" i="1"/>
  <c r="E62" i="1"/>
  <c r="F62" i="1" s="1"/>
  <c r="G62" i="1" s="1"/>
  <c r="K62" i="1" s="1"/>
  <c r="Q62" i="1"/>
  <c r="E63" i="1"/>
  <c r="F63" i="1" s="1"/>
  <c r="G63" i="1" s="1"/>
  <c r="K63" i="1" s="1"/>
  <c r="Q63" i="1"/>
  <c r="E22" i="1"/>
  <c r="F22" i="1"/>
  <c r="G22" i="1" s="1"/>
  <c r="I22" i="1" s="1"/>
  <c r="E49" i="1"/>
  <c r="F49" i="1" s="1"/>
  <c r="G49" i="1" s="1"/>
  <c r="K49" i="1" s="1"/>
  <c r="Q22" i="1"/>
  <c r="Q49" i="1"/>
  <c r="C9" i="1"/>
  <c r="E21" i="1"/>
  <c r="F21" i="1" s="1"/>
  <c r="G21" i="1" s="1"/>
  <c r="I21" i="1" s="1"/>
  <c r="D9" i="1"/>
  <c r="F16" i="1"/>
  <c r="F17" i="1" s="1"/>
  <c r="C17" i="1"/>
  <c r="Q21" i="1"/>
  <c r="C12" i="1"/>
  <c r="C11" i="1"/>
  <c r="O25" i="1" l="1"/>
  <c r="O29" i="1"/>
  <c r="O33" i="1"/>
  <c r="O37" i="1"/>
  <c r="O41" i="1"/>
  <c r="O45" i="1"/>
  <c r="O50" i="1"/>
  <c r="O54" i="1"/>
  <c r="O58" i="1"/>
  <c r="O62" i="1"/>
  <c r="O24" i="1"/>
  <c r="O28" i="1"/>
  <c r="O32" i="1"/>
  <c r="O36" i="1"/>
  <c r="O40" i="1"/>
  <c r="O44" i="1"/>
  <c r="O48" i="1"/>
  <c r="O53" i="1"/>
  <c r="O57" i="1"/>
  <c r="O61" i="1"/>
  <c r="O47" i="1"/>
  <c r="O52" i="1"/>
  <c r="O56" i="1"/>
  <c r="O60" i="1"/>
  <c r="O23" i="1"/>
  <c r="O27" i="1"/>
  <c r="O31" i="1"/>
  <c r="O35" i="1"/>
  <c r="O39" i="1"/>
  <c r="O43" i="1"/>
  <c r="O26" i="1"/>
  <c r="O30" i="1"/>
  <c r="O34" i="1"/>
  <c r="O38" i="1"/>
  <c r="O42" i="1"/>
  <c r="O46" i="1"/>
  <c r="O51" i="1"/>
  <c r="O55" i="1"/>
  <c r="O59" i="1"/>
  <c r="O63" i="1"/>
  <c r="C16" i="1"/>
  <c r="D18" i="1" s="1"/>
  <c r="O21" i="1"/>
  <c r="O22" i="1"/>
  <c r="O49" i="1"/>
  <c r="C15" i="1"/>
  <c r="F18" i="1" l="1"/>
  <c r="F19" i="1" s="1"/>
  <c r="C18" i="1"/>
</calcChain>
</file>

<file path=xl/sharedStrings.xml><?xml version="1.0" encoding="utf-8"?>
<sst xmlns="http://schemas.openxmlformats.org/spreadsheetml/2006/main" count="177" uniqueCount="55">
  <si>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</si>
  <si>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</si>
  <si>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</si>
  <si>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</si>
  <si>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</si>
  <si>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</si>
  <si>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</si>
  <si>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</si>
  <si>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</si>
  <si>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</si>
  <si>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</si>
  <si>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</si>
  <si>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</si>
  <si>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</si>
  <si>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</si>
  <si>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</si>
  <si>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</si>
  <si>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</si>
  <si>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</si>
  <si>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</si>
  <si>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</si>
  <si>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</si>
  <si>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</si>
  <si>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</si>
  <si>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</si>
  <si>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</si>
  <si>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</si>
  <si>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</si>
  <si>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</si>
  <si>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</si>
  <si>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</si>
  <si>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</si>
  <si>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</si>
  <si>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</si>
  <si>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</si>
  <si>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</si>
  <si>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</si>
  <si>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</si>
  <si>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</si>
  <si>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</si>
  <si>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</si>
  <si>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BV Ant</t>
  </si>
  <si>
    <t>G7212-0360</t>
  </si>
  <si>
    <t>EA</t>
  </si>
  <si>
    <t>BV Ant / GSC 7212-0360</t>
  </si>
  <si>
    <t>as of 2021-06-08</t>
  </si>
  <si>
    <t>IBVS 5630</t>
  </si>
  <si>
    <t>GCVS</t>
  </si>
  <si>
    <t>I</t>
  </si>
  <si>
    <t>JBAV, 79</t>
  </si>
  <si>
    <t>II</t>
  </si>
  <si>
    <t>JAVSO.48.256</t>
  </si>
  <si>
    <t>Prim</t>
  </si>
  <si>
    <t>Sec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</si>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</sst>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21" fillId="0" borderId="0" applyFont="0" applyFill="0" applyBorder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165" fontId="5" fillId="0" borderId="1" xfId="0" applyNumberFormat="1" applyFont="1" applyBorder="1" applyAlignment="1">
      <alignment horizontal="left" vertical="center"/>
    </xf>
    <xf numFmtId="165" fontId="17" fillId="0" borderId="1" xfId="0" applyNumberFormat="1" applyFont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43" fontId="20" fillId="0" borderId="0" xfId="8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43" fontId="20" fillId="0" borderId="0" xfId="8" applyFont="1" applyBorder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BV Ant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</c:v>
                </c:pt>
                <c:pt idx="2">
                  <c:v>1418</c:v>
                </c:pt>
                <c:pt idx="3">
                  <c:v>1418.5</c:v>
                </c:pt>
                <c:pt idx="4">
                  <c:v>1419</c:v>
                </c:pt>
                <c:pt idx="5">
                  <c:v>1419.5</c:v>
                </c:pt>
                <c:pt idx="6">
                  <c:v>1420</c:v>
                </c:pt>
                <c:pt idx="7">
                  <c:v>1420.5</c:v>
                </c:pt>
                <c:pt idx="8">
                  <c:v>1421</c:v>
                </c:pt>
                <c:pt idx="9">
                  <c:v>1421.5</c:v>
                </c:pt>
                <c:pt idx="10">
                  <c:v>1422</c:v>
                </c:pt>
                <c:pt idx="11">
                  <c:v>1422.5</c:v>
                </c:pt>
                <c:pt idx="12">
                  <c:v>1423</c:v>
                </c:pt>
                <c:pt idx="13">
                  <c:v>1423.5</c:v>
                </c:pt>
                <c:pt idx="14">
                  <c:v>1424</c:v>
                </c:pt>
                <c:pt idx="15">
                  <c:v>1424.5</c:v>
                </c:pt>
                <c:pt idx="16">
                  <c:v>1425.5</c:v>
                </c:pt>
                <c:pt idx="17">
                  <c:v>1426</c:v>
                </c:pt>
                <c:pt idx="18">
                  <c:v>1426.5</c:v>
                </c:pt>
                <c:pt idx="19">
                  <c:v>1427</c:v>
                </c:pt>
                <c:pt idx="20">
                  <c:v>1427.5</c:v>
                </c:pt>
                <c:pt idx="21">
                  <c:v>1428</c:v>
                </c:pt>
                <c:pt idx="22">
                  <c:v>1429.5</c:v>
                </c:pt>
                <c:pt idx="23">
                  <c:v>1430</c:v>
                </c:pt>
                <c:pt idx="24">
                  <c:v>1430.5</c:v>
                </c:pt>
                <c:pt idx="25">
                  <c:v>1431</c:v>
                </c:pt>
                <c:pt idx="26">
                  <c:v>1431.5</c:v>
                </c:pt>
                <c:pt idx="27">
                  <c:v>1432</c:v>
                </c:pt>
                <c:pt idx="28">
                  <c:v>1543</c:v>
                </c:pt>
                <c:pt idx="29">
                  <c:v>1623</c:v>
                </c:pt>
                <c:pt idx="30">
                  <c:v>1623.5</c:v>
                </c:pt>
                <c:pt idx="31">
                  <c:v>1624</c:v>
                </c:pt>
                <c:pt idx="32">
                  <c:v>1624.5</c:v>
                </c:pt>
                <c:pt idx="33">
                  <c:v>1625</c:v>
                </c:pt>
                <c:pt idx="34">
                  <c:v>1625.5</c:v>
                </c:pt>
                <c:pt idx="35">
                  <c:v>1626</c:v>
                </c:pt>
                <c:pt idx="36">
                  <c:v>1626.5</c:v>
                </c:pt>
                <c:pt idx="37">
                  <c:v>1627</c:v>
                </c:pt>
                <c:pt idx="38">
                  <c:v>1627.5</c:v>
                </c:pt>
                <c:pt idx="39">
                  <c:v>1628</c:v>
                </c:pt>
                <c:pt idx="40">
                  <c:v>1628.5</c:v>
                </c:pt>
                <c:pt idx="41">
                  <c:v>1629</c:v>
                </c:pt>
                <c:pt idx="42">
                  <c:v>1629.5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0A-4904-A291-1F9FD8FC0327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</c:v>
                </c:pt>
                <c:pt idx="2">
                  <c:v>1418</c:v>
                </c:pt>
                <c:pt idx="3">
                  <c:v>1418.5</c:v>
                </c:pt>
                <c:pt idx="4">
                  <c:v>1419</c:v>
                </c:pt>
                <c:pt idx="5">
                  <c:v>1419.5</c:v>
                </c:pt>
                <c:pt idx="6">
                  <c:v>1420</c:v>
                </c:pt>
                <c:pt idx="7">
                  <c:v>1420.5</c:v>
                </c:pt>
                <c:pt idx="8">
                  <c:v>1421</c:v>
                </c:pt>
                <c:pt idx="9">
                  <c:v>1421.5</c:v>
                </c:pt>
                <c:pt idx="10">
                  <c:v>1422</c:v>
                </c:pt>
                <c:pt idx="11">
                  <c:v>1422.5</c:v>
                </c:pt>
                <c:pt idx="12">
                  <c:v>1423</c:v>
                </c:pt>
                <c:pt idx="13">
                  <c:v>1423.5</c:v>
                </c:pt>
                <c:pt idx="14">
                  <c:v>1424</c:v>
                </c:pt>
                <c:pt idx="15">
                  <c:v>1424.5</c:v>
                </c:pt>
                <c:pt idx="16">
                  <c:v>1425.5</c:v>
                </c:pt>
                <c:pt idx="17">
                  <c:v>1426</c:v>
                </c:pt>
                <c:pt idx="18">
                  <c:v>1426.5</c:v>
                </c:pt>
                <c:pt idx="19">
                  <c:v>1427</c:v>
                </c:pt>
                <c:pt idx="20">
                  <c:v>1427.5</c:v>
                </c:pt>
                <c:pt idx="21">
                  <c:v>1428</c:v>
                </c:pt>
                <c:pt idx="22">
                  <c:v>1429.5</c:v>
                </c:pt>
                <c:pt idx="23">
                  <c:v>1430</c:v>
                </c:pt>
                <c:pt idx="24">
                  <c:v>1430.5</c:v>
                </c:pt>
                <c:pt idx="25">
                  <c:v>1431</c:v>
                </c:pt>
                <c:pt idx="26">
                  <c:v>1431.5</c:v>
                </c:pt>
                <c:pt idx="27">
                  <c:v>1432</c:v>
                </c:pt>
                <c:pt idx="28">
                  <c:v>1543</c:v>
                </c:pt>
                <c:pt idx="29">
                  <c:v>1623</c:v>
                </c:pt>
                <c:pt idx="30">
                  <c:v>1623.5</c:v>
                </c:pt>
                <c:pt idx="31">
                  <c:v>1624</c:v>
                </c:pt>
                <c:pt idx="32">
                  <c:v>1624.5</c:v>
                </c:pt>
                <c:pt idx="33">
                  <c:v>1625</c:v>
                </c:pt>
                <c:pt idx="34">
                  <c:v>1625.5</c:v>
                </c:pt>
                <c:pt idx="35">
                  <c:v>1626</c:v>
                </c:pt>
                <c:pt idx="36">
                  <c:v>1626.5</c:v>
                </c:pt>
                <c:pt idx="37">
                  <c:v>1627</c:v>
                </c:pt>
                <c:pt idx="38">
                  <c:v>1627.5</c:v>
                </c:pt>
                <c:pt idx="39">
                  <c:v>1628</c:v>
                </c:pt>
                <c:pt idx="40">
                  <c:v>1628.5</c:v>
                </c:pt>
                <c:pt idx="41">
                  <c:v>1629</c:v>
                </c:pt>
                <c:pt idx="42">
                  <c:v>1629.5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2.719999996770639E-3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0A-4904-A291-1F9FD8FC032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</c:v>
                </c:pt>
                <c:pt idx="2">
                  <c:v>1418</c:v>
                </c:pt>
                <c:pt idx="3">
                  <c:v>1418.5</c:v>
                </c:pt>
                <c:pt idx="4">
                  <c:v>1419</c:v>
                </c:pt>
                <c:pt idx="5">
                  <c:v>1419.5</c:v>
                </c:pt>
                <c:pt idx="6">
                  <c:v>1420</c:v>
                </c:pt>
                <c:pt idx="7">
                  <c:v>1420.5</c:v>
                </c:pt>
                <c:pt idx="8">
                  <c:v>1421</c:v>
                </c:pt>
                <c:pt idx="9">
                  <c:v>1421.5</c:v>
                </c:pt>
                <c:pt idx="10">
                  <c:v>1422</c:v>
                </c:pt>
                <c:pt idx="11">
                  <c:v>1422.5</c:v>
                </c:pt>
                <c:pt idx="12">
                  <c:v>1423</c:v>
                </c:pt>
                <c:pt idx="13">
                  <c:v>1423.5</c:v>
                </c:pt>
                <c:pt idx="14">
                  <c:v>1424</c:v>
                </c:pt>
                <c:pt idx="15">
                  <c:v>1424.5</c:v>
                </c:pt>
                <c:pt idx="16">
                  <c:v>1425.5</c:v>
                </c:pt>
                <c:pt idx="17">
                  <c:v>1426</c:v>
                </c:pt>
                <c:pt idx="18">
                  <c:v>1426.5</c:v>
                </c:pt>
                <c:pt idx="19">
                  <c:v>1427</c:v>
                </c:pt>
                <c:pt idx="20">
                  <c:v>1427.5</c:v>
                </c:pt>
                <c:pt idx="21">
                  <c:v>1428</c:v>
                </c:pt>
                <c:pt idx="22">
                  <c:v>1429.5</c:v>
                </c:pt>
                <c:pt idx="23">
                  <c:v>1430</c:v>
                </c:pt>
                <c:pt idx="24">
                  <c:v>1430.5</c:v>
                </c:pt>
                <c:pt idx="25">
                  <c:v>1431</c:v>
                </c:pt>
                <c:pt idx="26">
                  <c:v>1431.5</c:v>
                </c:pt>
                <c:pt idx="27">
                  <c:v>1432</c:v>
                </c:pt>
                <c:pt idx="28">
                  <c:v>1543</c:v>
                </c:pt>
                <c:pt idx="29">
                  <c:v>1623</c:v>
                </c:pt>
                <c:pt idx="30">
                  <c:v>1623.5</c:v>
                </c:pt>
                <c:pt idx="31">
                  <c:v>1624</c:v>
                </c:pt>
                <c:pt idx="32">
                  <c:v>1624.5</c:v>
                </c:pt>
                <c:pt idx="33">
                  <c:v>1625</c:v>
                </c:pt>
                <c:pt idx="34">
                  <c:v>1625.5</c:v>
                </c:pt>
                <c:pt idx="35">
                  <c:v>1626</c:v>
                </c:pt>
                <c:pt idx="36">
                  <c:v>1626.5</c:v>
                </c:pt>
                <c:pt idx="37">
                  <c:v>1627</c:v>
                </c:pt>
                <c:pt idx="38">
                  <c:v>1627.5</c:v>
                </c:pt>
                <c:pt idx="39">
                  <c:v>1628</c:v>
                </c:pt>
                <c:pt idx="40">
                  <c:v>1628.5</c:v>
                </c:pt>
                <c:pt idx="41">
                  <c:v>1629</c:v>
                </c:pt>
                <c:pt idx="42">
                  <c:v>1629.5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E0A-4904-A291-1F9FD8FC032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</c:v>
                </c:pt>
                <c:pt idx="2">
                  <c:v>1418</c:v>
                </c:pt>
                <c:pt idx="3">
                  <c:v>1418.5</c:v>
                </c:pt>
                <c:pt idx="4">
                  <c:v>1419</c:v>
                </c:pt>
                <c:pt idx="5">
                  <c:v>1419.5</c:v>
                </c:pt>
                <c:pt idx="6">
                  <c:v>1420</c:v>
                </c:pt>
                <c:pt idx="7">
                  <c:v>1420.5</c:v>
                </c:pt>
                <c:pt idx="8">
                  <c:v>1421</c:v>
                </c:pt>
                <c:pt idx="9">
                  <c:v>1421.5</c:v>
                </c:pt>
                <c:pt idx="10">
                  <c:v>1422</c:v>
                </c:pt>
                <c:pt idx="11">
                  <c:v>1422.5</c:v>
                </c:pt>
                <c:pt idx="12">
                  <c:v>1423</c:v>
                </c:pt>
                <c:pt idx="13">
                  <c:v>1423.5</c:v>
                </c:pt>
                <c:pt idx="14">
                  <c:v>1424</c:v>
                </c:pt>
                <c:pt idx="15">
                  <c:v>1424.5</c:v>
                </c:pt>
                <c:pt idx="16">
                  <c:v>1425.5</c:v>
                </c:pt>
                <c:pt idx="17">
                  <c:v>1426</c:v>
                </c:pt>
                <c:pt idx="18">
                  <c:v>1426.5</c:v>
                </c:pt>
                <c:pt idx="19">
                  <c:v>1427</c:v>
                </c:pt>
                <c:pt idx="20">
                  <c:v>1427.5</c:v>
                </c:pt>
                <c:pt idx="21">
                  <c:v>1428</c:v>
                </c:pt>
                <c:pt idx="22">
                  <c:v>1429.5</c:v>
                </c:pt>
                <c:pt idx="23">
                  <c:v>1430</c:v>
                </c:pt>
                <c:pt idx="24">
                  <c:v>1430.5</c:v>
                </c:pt>
                <c:pt idx="25">
                  <c:v>1431</c:v>
                </c:pt>
                <c:pt idx="26">
                  <c:v>1431.5</c:v>
                </c:pt>
                <c:pt idx="27">
                  <c:v>1432</c:v>
                </c:pt>
                <c:pt idx="28">
                  <c:v>1543</c:v>
                </c:pt>
                <c:pt idx="29">
                  <c:v>1623</c:v>
                </c:pt>
                <c:pt idx="30">
                  <c:v>1623.5</c:v>
                </c:pt>
                <c:pt idx="31">
                  <c:v>1624</c:v>
                </c:pt>
                <c:pt idx="32">
                  <c:v>1624.5</c:v>
                </c:pt>
                <c:pt idx="33">
                  <c:v>1625</c:v>
                </c:pt>
                <c:pt idx="34">
                  <c:v>1625.5</c:v>
                </c:pt>
                <c:pt idx="35">
                  <c:v>1626</c:v>
                </c:pt>
                <c:pt idx="36">
                  <c:v>1626.5</c:v>
                </c:pt>
                <c:pt idx="37">
                  <c:v>1627</c:v>
                </c:pt>
                <c:pt idx="38">
                  <c:v>1627.5</c:v>
                </c:pt>
                <c:pt idx="39">
                  <c:v>1628</c:v>
                </c:pt>
                <c:pt idx="40">
                  <c:v>1628.5</c:v>
                </c:pt>
                <c:pt idx="41">
                  <c:v>1629</c:v>
                </c:pt>
                <c:pt idx="42">
                  <c:v>1629.5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3.2019999998738058E-2</c:v>
                </c:pt>
                <c:pt idx="3">
                  <c:v>0.27538999999524094</c:v>
                </c:pt>
                <c:pt idx="4">
                  <c:v>3.2059999997727573E-2</c:v>
                </c:pt>
                <c:pt idx="5">
                  <c:v>0.27573000000120373</c:v>
                </c:pt>
                <c:pt idx="6">
                  <c:v>3.19999999992433E-2</c:v>
                </c:pt>
                <c:pt idx="7">
                  <c:v>0.27576999999291729</c:v>
                </c:pt>
                <c:pt idx="8">
                  <c:v>3.193999999348307E-2</c:v>
                </c:pt>
                <c:pt idx="9">
                  <c:v>0.27560999999695923</c:v>
                </c:pt>
                <c:pt idx="10">
                  <c:v>3.207999999722233E-2</c:v>
                </c:pt>
                <c:pt idx="11">
                  <c:v>0.27575000000069849</c:v>
                </c:pt>
                <c:pt idx="12">
                  <c:v>3.2019999998738058E-2</c:v>
                </c:pt>
                <c:pt idx="13">
                  <c:v>0.27569000000221422</c:v>
                </c:pt>
                <c:pt idx="14">
                  <c:v>3.215999999520136E-2</c:v>
                </c:pt>
                <c:pt idx="15">
                  <c:v>0.27572999999392778</c:v>
                </c:pt>
                <c:pt idx="16">
                  <c:v>0.27586999999766704</c:v>
                </c:pt>
                <c:pt idx="17">
                  <c:v>3.2139999995706603E-2</c:v>
                </c:pt>
                <c:pt idx="18">
                  <c:v>0.27580999999918276</c:v>
                </c:pt>
                <c:pt idx="19">
                  <c:v>3.2180000001972076E-2</c:v>
                </c:pt>
                <c:pt idx="20">
                  <c:v>0.2756500000032247</c:v>
                </c:pt>
                <c:pt idx="21">
                  <c:v>3.2120000003487803E-2</c:v>
                </c:pt>
                <c:pt idx="22">
                  <c:v>0.27573000000120373</c:v>
                </c:pt>
                <c:pt idx="23">
                  <c:v>3.2200000001466833E-2</c:v>
                </c:pt>
                <c:pt idx="24">
                  <c:v>0.27586999999766704</c:v>
                </c:pt>
                <c:pt idx="25">
                  <c:v>3.2140000002982561E-2</c:v>
                </c:pt>
                <c:pt idx="26">
                  <c:v>0.27610999999888008</c:v>
                </c:pt>
                <c:pt idx="27">
                  <c:v>3.2279999999445863E-2</c:v>
                </c:pt>
                <c:pt idx="28">
                  <c:v>3.0919999997422565E-2</c:v>
                </c:pt>
                <c:pt idx="29">
                  <c:v>3.6319999999250285E-2</c:v>
                </c:pt>
                <c:pt idx="30">
                  <c:v>0.27989000000525266</c:v>
                </c:pt>
                <c:pt idx="31">
                  <c:v>3.6159999996016268E-2</c:v>
                </c:pt>
                <c:pt idx="32">
                  <c:v>0.27942999999504536</c:v>
                </c:pt>
                <c:pt idx="33">
                  <c:v>3.6199999995005783E-2</c:v>
                </c:pt>
                <c:pt idx="34">
                  <c:v>0.27986999999848194</c:v>
                </c:pt>
                <c:pt idx="35">
                  <c:v>3.6240000001271255E-2</c:v>
                </c:pt>
                <c:pt idx="36">
                  <c:v>0.27990999999747146</c:v>
                </c:pt>
                <c:pt idx="37">
                  <c:v>3.6380000005010515E-2</c:v>
                </c:pt>
                <c:pt idx="38">
                  <c:v>0.28004999999393476</c:v>
                </c:pt>
                <c:pt idx="39">
                  <c:v>3.6319999999250285E-2</c:v>
                </c:pt>
                <c:pt idx="40">
                  <c:v>0.28009000000020023</c:v>
                </c:pt>
                <c:pt idx="41">
                  <c:v>3.63599999982398E-2</c:v>
                </c:pt>
                <c:pt idx="42">
                  <c:v>0.28003000000171596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E0A-4904-A291-1F9FD8FC032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</c:v>
                </c:pt>
                <c:pt idx="2">
                  <c:v>1418</c:v>
                </c:pt>
                <c:pt idx="3">
                  <c:v>1418.5</c:v>
                </c:pt>
                <c:pt idx="4">
                  <c:v>1419</c:v>
                </c:pt>
                <c:pt idx="5">
                  <c:v>1419.5</c:v>
                </c:pt>
                <c:pt idx="6">
                  <c:v>1420</c:v>
                </c:pt>
                <c:pt idx="7">
                  <c:v>1420.5</c:v>
                </c:pt>
                <c:pt idx="8">
                  <c:v>1421</c:v>
                </c:pt>
                <c:pt idx="9">
                  <c:v>1421.5</c:v>
                </c:pt>
                <c:pt idx="10">
                  <c:v>1422</c:v>
                </c:pt>
                <c:pt idx="11">
                  <c:v>1422.5</c:v>
                </c:pt>
                <c:pt idx="12">
                  <c:v>1423</c:v>
                </c:pt>
                <c:pt idx="13">
                  <c:v>1423.5</c:v>
                </c:pt>
                <c:pt idx="14">
                  <c:v>1424</c:v>
                </c:pt>
                <c:pt idx="15">
                  <c:v>1424.5</c:v>
                </c:pt>
                <c:pt idx="16">
                  <c:v>1425.5</c:v>
                </c:pt>
                <c:pt idx="17">
                  <c:v>1426</c:v>
                </c:pt>
                <c:pt idx="18">
                  <c:v>1426.5</c:v>
                </c:pt>
                <c:pt idx="19">
                  <c:v>1427</c:v>
                </c:pt>
                <c:pt idx="20">
                  <c:v>1427.5</c:v>
                </c:pt>
                <c:pt idx="21">
                  <c:v>1428</c:v>
                </c:pt>
                <c:pt idx="22">
                  <c:v>1429.5</c:v>
                </c:pt>
                <c:pt idx="23">
                  <c:v>1430</c:v>
                </c:pt>
                <c:pt idx="24">
                  <c:v>1430.5</c:v>
                </c:pt>
                <c:pt idx="25">
                  <c:v>1431</c:v>
                </c:pt>
                <c:pt idx="26">
                  <c:v>1431.5</c:v>
                </c:pt>
                <c:pt idx="27">
                  <c:v>1432</c:v>
                </c:pt>
                <c:pt idx="28">
                  <c:v>1543</c:v>
                </c:pt>
                <c:pt idx="29">
                  <c:v>1623</c:v>
                </c:pt>
                <c:pt idx="30">
                  <c:v>1623.5</c:v>
                </c:pt>
                <c:pt idx="31">
                  <c:v>1624</c:v>
                </c:pt>
                <c:pt idx="32">
                  <c:v>1624.5</c:v>
                </c:pt>
                <c:pt idx="33">
                  <c:v>1625</c:v>
                </c:pt>
                <c:pt idx="34">
                  <c:v>1625.5</c:v>
                </c:pt>
                <c:pt idx="35">
                  <c:v>1626</c:v>
                </c:pt>
                <c:pt idx="36">
                  <c:v>1626.5</c:v>
                </c:pt>
                <c:pt idx="37">
                  <c:v>1627</c:v>
                </c:pt>
                <c:pt idx="38">
                  <c:v>1627.5</c:v>
                </c:pt>
                <c:pt idx="39">
                  <c:v>1628</c:v>
                </c:pt>
                <c:pt idx="40">
                  <c:v>1628.5</c:v>
                </c:pt>
                <c:pt idx="41">
                  <c:v>1629</c:v>
                </c:pt>
                <c:pt idx="42">
                  <c:v>1629.5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E0A-4904-A291-1F9FD8FC032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</c:v>
                </c:pt>
                <c:pt idx="2">
                  <c:v>1418</c:v>
                </c:pt>
                <c:pt idx="3">
                  <c:v>1418.5</c:v>
                </c:pt>
                <c:pt idx="4">
                  <c:v>1419</c:v>
                </c:pt>
                <c:pt idx="5">
                  <c:v>1419.5</c:v>
                </c:pt>
                <c:pt idx="6">
                  <c:v>1420</c:v>
                </c:pt>
                <c:pt idx="7">
                  <c:v>1420.5</c:v>
                </c:pt>
                <c:pt idx="8">
                  <c:v>1421</c:v>
                </c:pt>
                <c:pt idx="9">
                  <c:v>1421.5</c:v>
                </c:pt>
                <c:pt idx="10">
                  <c:v>1422</c:v>
                </c:pt>
                <c:pt idx="11">
                  <c:v>1422.5</c:v>
                </c:pt>
                <c:pt idx="12">
                  <c:v>1423</c:v>
                </c:pt>
                <c:pt idx="13">
                  <c:v>1423.5</c:v>
                </c:pt>
                <c:pt idx="14">
                  <c:v>1424</c:v>
                </c:pt>
                <c:pt idx="15">
                  <c:v>1424.5</c:v>
                </c:pt>
                <c:pt idx="16">
                  <c:v>1425.5</c:v>
                </c:pt>
                <c:pt idx="17">
                  <c:v>1426</c:v>
                </c:pt>
                <c:pt idx="18">
                  <c:v>1426.5</c:v>
                </c:pt>
                <c:pt idx="19">
                  <c:v>1427</c:v>
                </c:pt>
                <c:pt idx="20">
                  <c:v>1427.5</c:v>
                </c:pt>
                <c:pt idx="21">
                  <c:v>1428</c:v>
                </c:pt>
                <c:pt idx="22">
                  <c:v>1429.5</c:v>
                </c:pt>
                <c:pt idx="23">
                  <c:v>1430</c:v>
                </c:pt>
                <c:pt idx="24">
                  <c:v>1430.5</c:v>
                </c:pt>
                <c:pt idx="25">
                  <c:v>1431</c:v>
                </c:pt>
                <c:pt idx="26">
                  <c:v>1431.5</c:v>
                </c:pt>
                <c:pt idx="27">
                  <c:v>1432</c:v>
                </c:pt>
                <c:pt idx="28">
                  <c:v>1543</c:v>
                </c:pt>
                <c:pt idx="29">
                  <c:v>1623</c:v>
                </c:pt>
                <c:pt idx="30">
                  <c:v>1623.5</c:v>
                </c:pt>
                <c:pt idx="31">
                  <c:v>1624</c:v>
                </c:pt>
                <c:pt idx="32">
                  <c:v>1624.5</c:v>
                </c:pt>
                <c:pt idx="33">
                  <c:v>1625</c:v>
                </c:pt>
                <c:pt idx="34">
                  <c:v>1625.5</c:v>
                </c:pt>
                <c:pt idx="35">
                  <c:v>1626</c:v>
                </c:pt>
                <c:pt idx="36">
                  <c:v>1626.5</c:v>
                </c:pt>
                <c:pt idx="37">
                  <c:v>1627</c:v>
                </c:pt>
                <c:pt idx="38">
                  <c:v>1627.5</c:v>
                </c:pt>
                <c:pt idx="39">
                  <c:v>1628</c:v>
                </c:pt>
                <c:pt idx="40">
                  <c:v>1628.5</c:v>
                </c:pt>
                <c:pt idx="41">
                  <c:v>1629</c:v>
                </c:pt>
                <c:pt idx="42">
                  <c:v>1629.5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E0A-4904-A291-1F9FD8FC032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</c:v>
                </c:pt>
                <c:pt idx="2">
                  <c:v>1418</c:v>
                </c:pt>
                <c:pt idx="3">
                  <c:v>1418.5</c:v>
                </c:pt>
                <c:pt idx="4">
                  <c:v>1419</c:v>
                </c:pt>
                <c:pt idx="5">
                  <c:v>1419.5</c:v>
                </c:pt>
                <c:pt idx="6">
                  <c:v>1420</c:v>
                </c:pt>
                <c:pt idx="7">
                  <c:v>1420.5</c:v>
                </c:pt>
                <c:pt idx="8">
                  <c:v>1421</c:v>
                </c:pt>
                <c:pt idx="9">
                  <c:v>1421.5</c:v>
                </c:pt>
                <c:pt idx="10">
                  <c:v>1422</c:v>
                </c:pt>
                <c:pt idx="11">
                  <c:v>1422.5</c:v>
                </c:pt>
                <c:pt idx="12">
                  <c:v>1423</c:v>
                </c:pt>
                <c:pt idx="13">
                  <c:v>1423.5</c:v>
                </c:pt>
                <c:pt idx="14">
                  <c:v>1424</c:v>
                </c:pt>
                <c:pt idx="15">
                  <c:v>1424.5</c:v>
                </c:pt>
                <c:pt idx="16">
                  <c:v>1425.5</c:v>
                </c:pt>
                <c:pt idx="17">
                  <c:v>1426</c:v>
                </c:pt>
                <c:pt idx="18">
                  <c:v>1426.5</c:v>
                </c:pt>
                <c:pt idx="19">
                  <c:v>1427</c:v>
                </c:pt>
                <c:pt idx="20">
                  <c:v>1427.5</c:v>
                </c:pt>
                <c:pt idx="21">
                  <c:v>1428</c:v>
                </c:pt>
                <c:pt idx="22">
                  <c:v>1429.5</c:v>
                </c:pt>
                <c:pt idx="23">
                  <c:v>1430</c:v>
                </c:pt>
                <c:pt idx="24">
                  <c:v>1430.5</c:v>
                </c:pt>
                <c:pt idx="25">
                  <c:v>1431</c:v>
                </c:pt>
                <c:pt idx="26">
                  <c:v>1431.5</c:v>
                </c:pt>
                <c:pt idx="27">
                  <c:v>1432</c:v>
                </c:pt>
                <c:pt idx="28">
                  <c:v>1543</c:v>
                </c:pt>
                <c:pt idx="29">
                  <c:v>1623</c:v>
                </c:pt>
                <c:pt idx="30">
                  <c:v>1623.5</c:v>
                </c:pt>
                <c:pt idx="31">
                  <c:v>1624</c:v>
                </c:pt>
                <c:pt idx="32">
                  <c:v>1624.5</c:v>
                </c:pt>
                <c:pt idx="33">
                  <c:v>1625</c:v>
                </c:pt>
                <c:pt idx="34">
                  <c:v>1625.5</c:v>
                </c:pt>
                <c:pt idx="35">
                  <c:v>1626</c:v>
                </c:pt>
                <c:pt idx="36">
                  <c:v>1626.5</c:v>
                </c:pt>
                <c:pt idx="37">
                  <c:v>1627</c:v>
                </c:pt>
                <c:pt idx="38">
                  <c:v>1627.5</c:v>
                </c:pt>
                <c:pt idx="39">
                  <c:v>1628</c:v>
                </c:pt>
                <c:pt idx="40">
                  <c:v>1628.5</c:v>
                </c:pt>
                <c:pt idx="41">
                  <c:v>1629</c:v>
                </c:pt>
                <c:pt idx="42">
                  <c:v>1629.5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E0A-4904-A291-1F9FD8FC032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</c:v>
                </c:pt>
                <c:pt idx="2">
                  <c:v>1418</c:v>
                </c:pt>
                <c:pt idx="3">
                  <c:v>1418.5</c:v>
                </c:pt>
                <c:pt idx="4">
                  <c:v>1419</c:v>
                </c:pt>
                <c:pt idx="5">
                  <c:v>1419.5</c:v>
                </c:pt>
                <c:pt idx="6">
                  <c:v>1420</c:v>
                </c:pt>
                <c:pt idx="7">
                  <c:v>1420.5</c:v>
                </c:pt>
                <c:pt idx="8">
                  <c:v>1421</c:v>
                </c:pt>
                <c:pt idx="9">
                  <c:v>1421.5</c:v>
                </c:pt>
                <c:pt idx="10">
                  <c:v>1422</c:v>
                </c:pt>
                <c:pt idx="11">
                  <c:v>1422.5</c:v>
                </c:pt>
                <c:pt idx="12">
                  <c:v>1423</c:v>
                </c:pt>
                <c:pt idx="13">
                  <c:v>1423.5</c:v>
                </c:pt>
                <c:pt idx="14">
                  <c:v>1424</c:v>
                </c:pt>
                <c:pt idx="15">
                  <c:v>1424.5</c:v>
                </c:pt>
                <c:pt idx="16">
                  <c:v>1425.5</c:v>
                </c:pt>
                <c:pt idx="17">
                  <c:v>1426</c:v>
                </c:pt>
                <c:pt idx="18">
                  <c:v>1426.5</c:v>
                </c:pt>
                <c:pt idx="19">
                  <c:v>1427</c:v>
                </c:pt>
                <c:pt idx="20">
                  <c:v>1427.5</c:v>
                </c:pt>
                <c:pt idx="21">
                  <c:v>1428</c:v>
                </c:pt>
                <c:pt idx="22">
                  <c:v>1429.5</c:v>
                </c:pt>
                <c:pt idx="23">
                  <c:v>1430</c:v>
                </c:pt>
                <c:pt idx="24">
                  <c:v>1430.5</c:v>
                </c:pt>
                <c:pt idx="25">
                  <c:v>1431</c:v>
                </c:pt>
                <c:pt idx="26">
                  <c:v>1431.5</c:v>
                </c:pt>
                <c:pt idx="27">
                  <c:v>1432</c:v>
                </c:pt>
                <c:pt idx="28">
                  <c:v>1543</c:v>
                </c:pt>
                <c:pt idx="29">
                  <c:v>1623</c:v>
                </c:pt>
                <c:pt idx="30">
                  <c:v>1623.5</c:v>
                </c:pt>
                <c:pt idx="31">
                  <c:v>1624</c:v>
                </c:pt>
                <c:pt idx="32">
                  <c:v>1624.5</c:v>
                </c:pt>
                <c:pt idx="33">
                  <c:v>1625</c:v>
                </c:pt>
                <c:pt idx="34">
                  <c:v>1625.5</c:v>
                </c:pt>
                <c:pt idx="35">
                  <c:v>1626</c:v>
                </c:pt>
                <c:pt idx="36">
                  <c:v>1626.5</c:v>
                </c:pt>
                <c:pt idx="37">
                  <c:v>1627</c:v>
                </c:pt>
                <c:pt idx="38">
                  <c:v>1627.5</c:v>
                </c:pt>
                <c:pt idx="39">
                  <c:v>1628</c:v>
                </c:pt>
                <c:pt idx="40">
                  <c:v>1628.5</c:v>
                </c:pt>
                <c:pt idx="41">
                  <c:v>1629</c:v>
                </c:pt>
                <c:pt idx="42">
                  <c:v>1629.5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-9.8302190147114832E-5</c:v>
                </c:pt>
                <c:pt idx="1">
                  <c:v>3.3154057111296875E-2</c:v>
                </c:pt>
                <c:pt idx="2">
                  <c:v>0.14365732430207109</c:v>
                </c:pt>
                <c:pt idx="3">
                  <c:v>0.14370801387417698</c:v>
                </c:pt>
                <c:pt idx="4">
                  <c:v>0.14375870344628283</c:v>
                </c:pt>
                <c:pt idx="5">
                  <c:v>0.14380939301838869</c:v>
                </c:pt>
                <c:pt idx="6">
                  <c:v>0.14386008259049454</c:v>
                </c:pt>
                <c:pt idx="7">
                  <c:v>0.1439107721626004</c:v>
                </c:pt>
                <c:pt idx="8">
                  <c:v>0.14396146173470625</c:v>
                </c:pt>
                <c:pt idx="9">
                  <c:v>0.14401215130681211</c:v>
                </c:pt>
                <c:pt idx="10">
                  <c:v>0.14406284087891799</c:v>
                </c:pt>
                <c:pt idx="11">
                  <c:v>0.14411353045102385</c:v>
                </c:pt>
                <c:pt idx="12">
                  <c:v>0.1441642200231297</c:v>
                </c:pt>
                <c:pt idx="13">
                  <c:v>0.14421490959523556</c:v>
                </c:pt>
                <c:pt idx="14">
                  <c:v>0.14426559916734141</c:v>
                </c:pt>
                <c:pt idx="15">
                  <c:v>0.14431628873944727</c:v>
                </c:pt>
                <c:pt idx="16">
                  <c:v>0.14441766788365901</c:v>
                </c:pt>
                <c:pt idx="17">
                  <c:v>0.14446835745576486</c:v>
                </c:pt>
                <c:pt idx="18">
                  <c:v>0.14451904702787072</c:v>
                </c:pt>
                <c:pt idx="19">
                  <c:v>0.14456973659997657</c:v>
                </c:pt>
                <c:pt idx="20">
                  <c:v>0.14462042617208243</c:v>
                </c:pt>
                <c:pt idx="21">
                  <c:v>0.14467111574418831</c:v>
                </c:pt>
                <c:pt idx="22">
                  <c:v>0.14482318446050588</c:v>
                </c:pt>
                <c:pt idx="23">
                  <c:v>0.14487387403261173</c:v>
                </c:pt>
                <c:pt idx="24">
                  <c:v>0.14492456360471759</c:v>
                </c:pt>
                <c:pt idx="25">
                  <c:v>0.14497525317682344</c:v>
                </c:pt>
                <c:pt idx="26">
                  <c:v>0.14502594274892933</c:v>
                </c:pt>
                <c:pt idx="27">
                  <c:v>0.14507663232103518</c:v>
                </c:pt>
                <c:pt idx="28">
                  <c:v>0.15632971732853604</c:v>
                </c:pt>
                <c:pt idx="29">
                  <c:v>0.16444004886547359</c:v>
                </c:pt>
                <c:pt idx="30">
                  <c:v>0.16449073843757944</c:v>
                </c:pt>
                <c:pt idx="31">
                  <c:v>0.16454142800968533</c:v>
                </c:pt>
                <c:pt idx="32">
                  <c:v>0.16459211758179118</c:v>
                </c:pt>
                <c:pt idx="33">
                  <c:v>0.16464280715389704</c:v>
                </c:pt>
                <c:pt idx="34">
                  <c:v>0.16469349672600289</c:v>
                </c:pt>
                <c:pt idx="35">
                  <c:v>0.16474418629810875</c:v>
                </c:pt>
                <c:pt idx="36">
                  <c:v>0.1647948758702146</c:v>
                </c:pt>
                <c:pt idx="37">
                  <c:v>0.16484556544232049</c:v>
                </c:pt>
                <c:pt idx="38">
                  <c:v>0.16489625501442634</c:v>
                </c:pt>
                <c:pt idx="39">
                  <c:v>0.1649469445865322</c:v>
                </c:pt>
                <c:pt idx="40">
                  <c:v>0.16499763415863805</c:v>
                </c:pt>
                <c:pt idx="41">
                  <c:v>0.16504832373074391</c:v>
                </c:pt>
                <c:pt idx="42">
                  <c:v>0.16509901330284976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E0A-4904-A291-1F9FD8FC032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Prim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</c:v>
                </c:pt>
                <c:pt idx="2">
                  <c:v>1418</c:v>
                </c:pt>
                <c:pt idx="3">
                  <c:v>1418.5</c:v>
                </c:pt>
                <c:pt idx="4">
                  <c:v>1419</c:v>
                </c:pt>
                <c:pt idx="5">
                  <c:v>1419.5</c:v>
                </c:pt>
                <c:pt idx="6">
                  <c:v>1420</c:v>
                </c:pt>
                <c:pt idx="7">
                  <c:v>1420.5</c:v>
                </c:pt>
                <c:pt idx="8">
                  <c:v>1421</c:v>
                </c:pt>
                <c:pt idx="9">
                  <c:v>1421.5</c:v>
                </c:pt>
                <c:pt idx="10">
                  <c:v>1422</c:v>
                </c:pt>
                <c:pt idx="11">
                  <c:v>1422.5</c:v>
                </c:pt>
                <c:pt idx="12">
                  <c:v>1423</c:v>
                </c:pt>
                <c:pt idx="13">
                  <c:v>1423.5</c:v>
                </c:pt>
                <c:pt idx="14">
                  <c:v>1424</c:v>
                </c:pt>
                <c:pt idx="15">
                  <c:v>1424.5</c:v>
                </c:pt>
                <c:pt idx="16">
                  <c:v>1425.5</c:v>
                </c:pt>
                <c:pt idx="17">
                  <c:v>1426</c:v>
                </c:pt>
                <c:pt idx="18">
                  <c:v>1426.5</c:v>
                </c:pt>
                <c:pt idx="19">
                  <c:v>1427</c:v>
                </c:pt>
                <c:pt idx="20">
                  <c:v>1427.5</c:v>
                </c:pt>
                <c:pt idx="21">
                  <c:v>1428</c:v>
                </c:pt>
                <c:pt idx="22">
                  <c:v>1429.5</c:v>
                </c:pt>
                <c:pt idx="23">
                  <c:v>1430</c:v>
                </c:pt>
                <c:pt idx="24">
                  <c:v>1430.5</c:v>
                </c:pt>
                <c:pt idx="25">
                  <c:v>1431</c:v>
                </c:pt>
                <c:pt idx="26">
                  <c:v>1431.5</c:v>
                </c:pt>
                <c:pt idx="27">
                  <c:v>1432</c:v>
                </c:pt>
                <c:pt idx="28">
                  <c:v>1543</c:v>
                </c:pt>
                <c:pt idx="29">
                  <c:v>1623</c:v>
                </c:pt>
                <c:pt idx="30">
                  <c:v>1623.5</c:v>
                </c:pt>
                <c:pt idx="31">
                  <c:v>1624</c:v>
                </c:pt>
                <c:pt idx="32">
                  <c:v>1624.5</c:v>
                </c:pt>
                <c:pt idx="33">
                  <c:v>1625</c:v>
                </c:pt>
                <c:pt idx="34">
                  <c:v>1625.5</c:v>
                </c:pt>
                <c:pt idx="35">
                  <c:v>1626</c:v>
                </c:pt>
                <c:pt idx="36">
                  <c:v>1626.5</c:v>
                </c:pt>
                <c:pt idx="37">
                  <c:v>1627</c:v>
                </c:pt>
                <c:pt idx="38">
                  <c:v>1627.5</c:v>
                </c:pt>
                <c:pt idx="39">
                  <c:v>1628</c:v>
                </c:pt>
                <c:pt idx="40">
                  <c:v>1628.5</c:v>
                </c:pt>
                <c:pt idx="41">
                  <c:v>1629</c:v>
                </c:pt>
                <c:pt idx="42">
                  <c:v>1629.5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0">
                  <c:v>0</c:v>
                </c:pt>
                <c:pt idx="1">
                  <c:v>2.719999996770639E-3</c:v>
                </c:pt>
                <c:pt idx="2">
                  <c:v>3.2019999998738058E-2</c:v>
                </c:pt>
                <c:pt idx="3">
                  <c:v>0</c:v>
                </c:pt>
                <c:pt idx="4">
                  <c:v>3.2059999997727573E-2</c:v>
                </c:pt>
                <c:pt idx="5">
                  <c:v>0</c:v>
                </c:pt>
                <c:pt idx="6">
                  <c:v>3.19999999992433E-2</c:v>
                </c:pt>
                <c:pt idx="7">
                  <c:v>0</c:v>
                </c:pt>
                <c:pt idx="8">
                  <c:v>3.193999999348307E-2</c:v>
                </c:pt>
                <c:pt idx="9">
                  <c:v>0</c:v>
                </c:pt>
                <c:pt idx="10">
                  <c:v>3.207999999722233E-2</c:v>
                </c:pt>
                <c:pt idx="11">
                  <c:v>0</c:v>
                </c:pt>
                <c:pt idx="12">
                  <c:v>3.2019999998738058E-2</c:v>
                </c:pt>
                <c:pt idx="13">
                  <c:v>0</c:v>
                </c:pt>
                <c:pt idx="14">
                  <c:v>3.215999999520136E-2</c:v>
                </c:pt>
                <c:pt idx="15">
                  <c:v>0</c:v>
                </c:pt>
                <c:pt idx="16">
                  <c:v>0</c:v>
                </c:pt>
                <c:pt idx="17">
                  <c:v>3.2139999995706603E-2</c:v>
                </c:pt>
                <c:pt idx="18">
                  <c:v>0</c:v>
                </c:pt>
                <c:pt idx="19">
                  <c:v>3.2180000001972076E-2</c:v>
                </c:pt>
                <c:pt idx="20">
                  <c:v>0</c:v>
                </c:pt>
                <c:pt idx="21">
                  <c:v>3.2120000003487803E-2</c:v>
                </c:pt>
                <c:pt idx="22">
                  <c:v>0</c:v>
                </c:pt>
                <c:pt idx="23">
                  <c:v>3.2200000001466833E-2</c:v>
                </c:pt>
                <c:pt idx="24">
                  <c:v>0</c:v>
                </c:pt>
                <c:pt idx="25">
                  <c:v>3.2140000002982561E-2</c:v>
                </c:pt>
                <c:pt idx="26">
                  <c:v>0</c:v>
                </c:pt>
                <c:pt idx="27">
                  <c:v>3.2279999999445863E-2</c:v>
                </c:pt>
                <c:pt idx="28">
                  <c:v>3.0919999997422565E-2</c:v>
                </c:pt>
                <c:pt idx="29">
                  <c:v>3.6319999999250285E-2</c:v>
                </c:pt>
                <c:pt idx="30">
                  <c:v>0</c:v>
                </c:pt>
                <c:pt idx="31">
                  <c:v>3.6159999996016268E-2</c:v>
                </c:pt>
                <c:pt idx="32">
                  <c:v>0</c:v>
                </c:pt>
                <c:pt idx="33">
                  <c:v>3.6199999995005783E-2</c:v>
                </c:pt>
                <c:pt idx="34">
                  <c:v>0</c:v>
                </c:pt>
                <c:pt idx="35">
                  <c:v>3.6240000001271255E-2</c:v>
                </c:pt>
                <c:pt idx="36">
                  <c:v>0</c:v>
                </c:pt>
                <c:pt idx="37">
                  <c:v>3.6380000005010515E-2</c:v>
                </c:pt>
                <c:pt idx="38">
                  <c:v>0</c:v>
                </c:pt>
                <c:pt idx="39">
                  <c:v>3.6319999999250285E-2</c:v>
                </c:pt>
                <c:pt idx="40">
                  <c:v>0</c:v>
                </c:pt>
                <c:pt idx="41">
                  <c:v>3.63599999982398E-2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E0A-4904-A291-1F9FD8FC0327}"/>
            </c:ext>
          </c:extLst>
        </c:ser>
        <c:ser>
          <c:idx val="9"/>
          <c:order val="9"/>
          <c:tx>
            <c:strRef>
              <c:f>Active!$S$20</c:f>
              <c:strCache>
                <c:ptCount val="1"/>
                <c:pt idx="0">
                  <c:v>Sec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</c:v>
                </c:pt>
                <c:pt idx="2">
                  <c:v>1418</c:v>
                </c:pt>
                <c:pt idx="3">
                  <c:v>1418.5</c:v>
                </c:pt>
                <c:pt idx="4">
                  <c:v>1419</c:v>
                </c:pt>
                <c:pt idx="5">
                  <c:v>1419.5</c:v>
                </c:pt>
                <c:pt idx="6">
                  <c:v>1420</c:v>
                </c:pt>
                <c:pt idx="7">
                  <c:v>1420.5</c:v>
                </c:pt>
                <c:pt idx="8">
                  <c:v>1421</c:v>
                </c:pt>
                <c:pt idx="9">
                  <c:v>1421.5</c:v>
                </c:pt>
                <c:pt idx="10">
                  <c:v>1422</c:v>
                </c:pt>
                <c:pt idx="11">
                  <c:v>1422.5</c:v>
                </c:pt>
                <c:pt idx="12">
                  <c:v>1423</c:v>
                </c:pt>
                <c:pt idx="13">
                  <c:v>1423.5</c:v>
                </c:pt>
                <c:pt idx="14">
                  <c:v>1424</c:v>
                </c:pt>
                <c:pt idx="15">
                  <c:v>1424.5</c:v>
                </c:pt>
                <c:pt idx="16">
                  <c:v>1425.5</c:v>
                </c:pt>
                <c:pt idx="17">
                  <c:v>1426</c:v>
                </c:pt>
                <c:pt idx="18">
                  <c:v>1426.5</c:v>
                </c:pt>
                <c:pt idx="19">
                  <c:v>1427</c:v>
                </c:pt>
                <c:pt idx="20">
                  <c:v>1427.5</c:v>
                </c:pt>
                <c:pt idx="21">
                  <c:v>1428</c:v>
                </c:pt>
                <c:pt idx="22">
                  <c:v>1429.5</c:v>
                </c:pt>
                <c:pt idx="23">
                  <c:v>1430</c:v>
                </c:pt>
                <c:pt idx="24">
                  <c:v>1430.5</c:v>
                </c:pt>
                <c:pt idx="25">
                  <c:v>1431</c:v>
                </c:pt>
                <c:pt idx="26">
                  <c:v>1431.5</c:v>
                </c:pt>
                <c:pt idx="27">
                  <c:v>1432</c:v>
                </c:pt>
                <c:pt idx="28">
                  <c:v>1543</c:v>
                </c:pt>
                <c:pt idx="29">
                  <c:v>1623</c:v>
                </c:pt>
                <c:pt idx="30">
                  <c:v>1623.5</c:v>
                </c:pt>
                <c:pt idx="31">
                  <c:v>1624</c:v>
                </c:pt>
                <c:pt idx="32">
                  <c:v>1624.5</c:v>
                </c:pt>
                <c:pt idx="33">
                  <c:v>1625</c:v>
                </c:pt>
                <c:pt idx="34">
                  <c:v>1625.5</c:v>
                </c:pt>
                <c:pt idx="35">
                  <c:v>1626</c:v>
                </c:pt>
                <c:pt idx="36">
                  <c:v>1626.5</c:v>
                </c:pt>
                <c:pt idx="37">
                  <c:v>1627</c:v>
                </c:pt>
                <c:pt idx="38">
                  <c:v>1627.5</c:v>
                </c:pt>
                <c:pt idx="39">
                  <c:v>1628</c:v>
                </c:pt>
                <c:pt idx="40">
                  <c:v>1628.5</c:v>
                </c:pt>
                <c:pt idx="41">
                  <c:v>1629</c:v>
                </c:pt>
                <c:pt idx="42">
                  <c:v>1629.5</c:v>
                </c:pt>
              </c:numCache>
            </c:numRef>
          </c:xVal>
          <c:yVal>
            <c:numRef>
              <c:f>Active!$S$21:$S$999</c:f>
              <c:numCache>
                <c:formatCode>General</c:formatCode>
                <c:ptCount val="979"/>
                <c:pt idx="0">
                  <c:v>0</c:v>
                </c:pt>
                <c:pt idx="3">
                  <c:v>0.27538999999524094</c:v>
                </c:pt>
                <c:pt idx="5">
                  <c:v>0.27573000000120373</c:v>
                </c:pt>
                <c:pt idx="6">
                  <c:v>0</c:v>
                </c:pt>
                <c:pt idx="7">
                  <c:v>0.27576999999291729</c:v>
                </c:pt>
                <c:pt idx="8">
                  <c:v>0</c:v>
                </c:pt>
                <c:pt idx="9">
                  <c:v>0.27560999999695923</c:v>
                </c:pt>
                <c:pt idx="10">
                  <c:v>0</c:v>
                </c:pt>
                <c:pt idx="11">
                  <c:v>0.27575000000069849</c:v>
                </c:pt>
                <c:pt idx="12">
                  <c:v>0</c:v>
                </c:pt>
                <c:pt idx="13">
                  <c:v>0.27569000000221422</c:v>
                </c:pt>
                <c:pt idx="14">
                  <c:v>0</c:v>
                </c:pt>
                <c:pt idx="15">
                  <c:v>0.27572999999392778</c:v>
                </c:pt>
                <c:pt idx="16">
                  <c:v>0.27586999999766704</c:v>
                </c:pt>
                <c:pt idx="17">
                  <c:v>0</c:v>
                </c:pt>
                <c:pt idx="18">
                  <c:v>0.27580999999918276</c:v>
                </c:pt>
                <c:pt idx="19">
                  <c:v>0</c:v>
                </c:pt>
                <c:pt idx="20">
                  <c:v>0.2756500000032247</c:v>
                </c:pt>
                <c:pt idx="21">
                  <c:v>0</c:v>
                </c:pt>
                <c:pt idx="22">
                  <c:v>0.27573000000120373</c:v>
                </c:pt>
                <c:pt idx="23">
                  <c:v>0</c:v>
                </c:pt>
                <c:pt idx="24">
                  <c:v>0.27586999999766704</c:v>
                </c:pt>
                <c:pt idx="25">
                  <c:v>0</c:v>
                </c:pt>
                <c:pt idx="26">
                  <c:v>0.27610999999888008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0.27989000000525266</c:v>
                </c:pt>
                <c:pt idx="31">
                  <c:v>0</c:v>
                </c:pt>
                <c:pt idx="32">
                  <c:v>0.27942999999504536</c:v>
                </c:pt>
                <c:pt idx="33">
                  <c:v>0</c:v>
                </c:pt>
                <c:pt idx="34">
                  <c:v>0.27986999999848194</c:v>
                </c:pt>
                <c:pt idx="35">
                  <c:v>0</c:v>
                </c:pt>
                <c:pt idx="36">
                  <c:v>0.27990999999747146</c:v>
                </c:pt>
                <c:pt idx="37">
                  <c:v>0</c:v>
                </c:pt>
                <c:pt idx="38">
                  <c:v>0.28004999999393476</c:v>
                </c:pt>
                <c:pt idx="39">
                  <c:v>0</c:v>
                </c:pt>
                <c:pt idx="40">
                  <c:v>0.28009000000020023</c:v>
                </c:pt>
                <c:pt idx="41">
                  <c:v>0</c:v>
                </c:pt>
                <c:pt idx="42">
                  <c:v>0.28003000000171596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09-4126-A9FB-A67EA31A9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0270440"/>
        <c:axId val="1"/>
        <c:extLst>
          <c:ext xmlns:c15="http://schemas.microsoft.com/office/drawing/2012/chart" uri="{02D57815-91ED-43cb-92C2-25804820EDAC}">
            <c15:filteredScatterSeries>
              <c15:ser>
                <c:idx val="10"/>
                <c:order val="10"/>
                <c:tx>
                  <c:strRef>
                    <c:extLst>
                      <c:ext uri="{02D57815-91ED-43cb-92C2-25804820EDAC}">
                        <c15:formulaRef>
                          <c15:sqref>Active!$U$20</c15:sqref>
                        </c15:formulaRef>
                      </c:ext>
                    </c:extLst>
                    <c:strCache>
                      <c:ptCount val="1"/>
                      <c:pt idx="0">
                        <c:v>BAD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uri="{02D57815-91ED-43cb-92C2-25804820EDAC}">
                        <c15:formulaRef>
                          <c15:sqref>Active!$F$21:$F$999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328</c:v>
                      </c:pt>
                      <c:pt idx="2">
                        <c:v>1418</c:v>
                      </c:pt>
                      <c:pt idx="3">
                        <c:v>1418.5</c:v>
                      </c:pt>
                      <c:pt idx="4">
                        <c:v>1419</c:v>
                      </c:pt>
                      <c:pt idx="5">
                        <c:v>1419.5</c:v>
                      </c:pt>
                      <c:pt idx="6">
                        <c:v>1420</c:v>
                      </c:pt>
                      <c:pt idx="7">
                        <c:v>1420.5</c:v>
                      </c:pt>
                      <c:pt idx="8">
                        <c:v>1421</c:v>
                      </c:pt>
                      <c:pt idx="9">
                        <c:v>1421.5</c:v>
                      </c:pt>
                      <c:pt idx="10">
                        <c:v>1422</c:v>
                      </c:pt>
                      <c:pt idx="11">
                        <c:v>1422.5</c:v>
                      </c:pt>
                      <c:pt idx="12">
                        <c:v>1423</c:v>
                      </c:pt>
                      <c:pt idx="13">
                        <c:v>1423.5</c:v>
                      </c:pt>
                      <c:pt idx="14">
                        <c:v>1424</c:v>
                      </c:pt>
                      <c:pt idx="15">
                        <c:v>1424.5</c:v>
                      </c:pt>
                      <c:pt idx="16">
                        <c:v>1425.5</c:v>
                      </c:pt>
                      <c:pt idx="17">
                        <c:v>1426</c:v>
                      </c:pt>
                      <c:pt idx="18">
                        <c:v>1426.5</c:v>
                      </c:pt>
                      <c:pt idx="19">
                        <c:v>1427</c:v>
                      </c:pt>
                      <c:pt idx="20">
                        <c:v>1427.5</c:v>
                      </c:pt>
                      <c:pt idx="21">
                        <c:v>1428</c:v>
                      </c:pt>
                      <c:pt idx="22">
                        <c:v>1429.5</c:v>
                      </c:pt>
                      <c:pt idx="23">
                        <c:v>1430</c:v>
                      </c:pt>
                      <c:pt idx="24">
                        <c:v>1430.5</c:v>
                      </c:pt>
                      <c:pt idx="25">
                        <c:v>1431</c:v>
                      </c:pt>
                      <c:pt idx="26">
                        <c:v>1431.5</c:v>
                      </c:pt>
                      <c:pt idx="27">
                        <c:v>1432</c:v>
                      </c:pt>
                      <c:pt idx="28">
                        <c:v>1543</c:v>
                      </c:pt>
                      <c:pt idx="29">
                        <c:v>1623</c:v>
                      </c:pt>
                      <c:pt idx="30">
                        <c:v>1623.5</c:v>
                      </c:pt>
                      <c:pt idx="31">
                        <c:v>1624</c:v>
                      </c:pt>
                      <c:pt idx="32">
                        <c:v>1624.5</c:v>
                      </c:pt>
                      <c:pt idx="33">
                        <c:v>1625</c:v>
                      </c:pt>
                      <c:pt idx="34">
                        <c:v>1625.5</c:v>
                      </c:pt>
                      <c:pt idx="35">
                        <c:v>1626</c:v>
                      </c:pt>
                      <c:pt idx="36">
                        <c:v>1626.5</c:v>
                      </c:pt>
                      <c:pt idx="37">
                        <c:v>1627</c:v>
                      </c:pt>
                      <c:pt idx="38">
                        <c:v>1627.5</c:v>
                      </c:pt>
                      <c:pt idx="39">
                        <c:v>1628</c:v>
                      </c:pt>
                      <c:pt idx="40">
                        <c:v>1628.5</c:v>
                      </c:pt>
                      <c:pt idx="41">
                        <c:v>1629</c:v>
                      </c:pt>
                      <c:pt idx="42">
                        <c:v>1629.5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AB09-4126-A9FB-A67EA31A95BB}"/>
                  </c:ext>
                </c:extLst>
              </c15:ser>
            </c15:filteredScatterSeries>
          </c:ext>
        </c:extLst>
      </c:scatterChart>
      <c:valAx>
        <c:axId val="630270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0270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8045112781954884"/>
          <c:h val="5.509846356924682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1123950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F97C49D-8207-81D5-988B-7A08609BD0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49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6" ht="20.25" x14ac:dyDescent="0.3">
      <c r="A1" s="1" t="s">
        <v>44</v>
      </c>
      <c r="F1" s="6" t="s">
        <v>41</v>
      </c>
      <c r="G1" s="3">
        <v>2009</v>
      </c>
      <c r="H1" s="4"/>
      <c r="I1" s="7" t="s">
        <v>42</v>
      </c>
      <c r="J1" s="6" t="s">
        <v>41</v>
      </c>
      <c r="K1" s="8">
        <v>11.012549999999999</v>
      </c>
      <c r="L1" s="9">
        <v>-37.101800000000004</v>
      </c>
      <c r="M1" s="10">
        <v>53447.705000000002</v>
      </c>
      <c r="N1" s="10">
        <v>3.5942599999999998</v>
      </c>
      <c r="O1" s="5" t="s">
        <v>43</v>
      </c>
      <c r="P1" s="11">
        <v>11.52</v>
      </c>
    </row>
    <row r="2" spans="1:16" s="13" customFormat="1" x14ac:dyDescent="0.2">
      <c r="A2" s="13" t="s">
        <v>23</v>
      </c>
      <c r="B2" s="13" t="s">
        <v>43</v>
      </c>
      <c r="C2" s="14"/>
      <c r="D2" s="15"/>
    </row>
    <row r="3" spans="1:16" s="13" customFormat="1" ht="13.5" thickBot="1" x14ac:dyDescent="0.25"/>
    <row r="4" spans="1:16" s="13" customFormat="1" ht="14.25" thickTop="1" thickBot="1" x14ac:dyDescent="0.25">
      <c r="A4" s="16" t="s">
        <v>0</v>
      </c>
      <c r="C4" s="17">
        <v>54626.625</v>
      </c>
      <c r="D4" s="18">
        <v>3.59429</v>
      </c>
      <c r="E4" s="19" t="s">
        <v>45</v>
      </c>
    </row>
    <row r="5" spans="1:16" s="13" customFormat="1" ht="13.5" thickTop="1" x14ac:dyDescent="0.2">
      <c r="A5" s="20" t="s">
        <v>28</v>
      </c>
      <c r="C5" s="21">
        <v>-9.5</v>
      </c>
      <c r="D5" s="13" t="s">
        <v>29</v>
      </c>
    </row>
    <row r="6" spans="1:16" s="13" customFormat="1" x14ac:dyDescent="0.2">
      <c r="A6" s="16" t="s">
        <v>1</v>
      </c>
    </row>
    <row r="7" spans="1:16" s="13" customFormat="1" x14ac:dyDescent="0.2">
      <c r="A7" s="13" t="s">
        <v>2</v>
      </c>
      <c r="C7" s="22">
        <v>53447.705000000002</v>
      </c>
      <c r="D7" s="23" t="s">
        <v>46</v>
      </c>
    </row>
    <row r="8" spans="1:16" s="13" customFormat="1" x14ac:dyDescent="0.2">
      <c r="A8" s="13" t="s">
        <v>3</v>
      </c>
      <c r="C8" s="22">
        <v>3.5942599999999998</v>
      </c>
      <c r="D8" s="23" t="s">
        <v>46</v>
      </c>
    </row>
    <row r="9" spans="1:16" s="13" customFormat="1" x14ac:dyDescent="0.2">
      <c r="A9" s="24" t="s">
        <v>32</v>
      </c>
      <c r="B9" s="25">
        <v>21</v>
      </c>
      <c r="C9" s="26" t="str">
        <f>"F"&amp;B9</f>
        <v>F21</v>
      </c>
      <c r="D9" s="27" t="str">
        <f>"G"&amp;B9</f>
        <v>G21</v>
      </c>
    </row>
    <row r="10" spans="1:16" s="13" customFormat="1" ht="13.5" thickBot="1" x14ac:dyDescent="0.25">
      <c r="C10" s="28" t="s">
        <v>19</v>
      </c>
      <c r="D10" s="28" t="s">
        <v>20</v>
      </c>
    </row>
    <row r="11" spans="1:16" s="13" customFormat="1" x14ac:dyDescent="0.2">
      <c r="A11" s="13" t="s">
        <v>15</v>
      </c>
      <c r="C11" s="27">
        <f ca="1">INTERCEPT(INDIRECT($D$9):G992,INDIRECT($C$9):F992)</f>
        <v>-9.8302190147114832E-5</v>
      </c>
      <c r="D11" s="15"/>
    </row>
    <row r="12" spans="1:16" s="13" customFormat="1" x14ac:dyDescent="0.2">
      <c r="A12" s="13" t="s">
        <v>16</v>
      </c>
      <c r="C12" s="27">
        <f ca="1">SLOPE(INDIRECT($D$9):G992,INDIRECT($C$9):F992)</f>
        <v>1.0137914421171948E-4</v>
      </c>
      <c r="D12" s="15"/>
    </row>
    <row r="13" spans="1:16" s="13" customFormat="1" x14ac:dyDescent="0.2">
      <c r="A13" s="13" t="s">
        <v>18</v>
      </c>
      <c r="C13" s="15" t="s">
        <v>13</v>
      </c>
    </row>
    <row r="14" spans="1:16" s="13" customFormat="1" x14ac:dyDescent="0.2"/>
    <row r="15" spans="1:16" s="13" customFormat="1" x14ac:dyDescent="0.2">
      <c r="A15" s="29" t="s">
        <v>17</v>
      </c>
      <c r="C15" s="30">
        <f ca="1">(C7+C11)+(C8+C12)*INT(MAX(F21:F3533))</f>
        <v>59302.919588323733</v>
      </c>
      <c r="E15" s="31" t="s">
        <v>34</v>
      </c>
      <c r="F15" s="32">
        <v>1</v>
      </c>
    </row>
    <row r="16" spans="1:16" s="13" customFormat="1" x14ac:dyDescent="0.2">
      <c r="A16" s="16" t="s">
        <v>4</v>
      </c>
      <c r="C16" s="33">
        <f ca="1">+C8+C12</f>
        <v>3.5943613791442117</v>
      </c>
      <c r="E16" s="31" t="s">
        <v>30</v>
      </c>
      <c r="F16" s="33">
        <f ca="1">NOW()+15018.5+$C$5/24</f>
        <v>60319.603242708334</v>
      </c>
    </row>
    <row r="17" spans="1:21" s="13" customFormat="1" ht="13.5" thickBot="1" x14ac:dyDescent="0.25">
      <c r="A17" s="31" t="s">
        <v>27</v>
      </c>
      <c r="C17" s="13">
        <f>COUNT(C21:C2191)</f>
        <v>43</v>
      </c>
      <c r="E17" s="31" t="s">
        <v>35</v>
      </c>
      <c r="F17" s="34">
        <f ca="1">ROUND(2*(F16-$C$7)/$C$8,0)/2+F15</f>
        <v>1913</v>
      </c>
    </row>
    <row r="18" spans="1:21" s="13" customFormat="1" ht="14.25" thickTop="1" thickBot="1" x14ac:dyDescent="0.25">
      <c r="A18" s="16" t="s">
        <v>5</v>
      </c>
      <c r="C18" s="35">
        <f ca="1">+C15</f>
        <v>59302.919588323733</v>
      </c>
      <c r="D18" s="36">
        <f ca="1">+C16</f>
        <v>3.5943613791442117</v>
      </c>
      <c r="E18" s="31" t="s">
        <v>36</v>
      </c>
      <c r="F18" s="27">
        <f ca="1">ROUND(2*(F16-$C$15)/$C$16,0)/2+F15</f>
        <v>284</v>
      </c>
    </row>
    <row r="19" spans="1:21" s="13" customFormat="1" ht="13.5" thickTop="1" x14ac:dyDescent="0.2">
      <c r="E19" s="31" t="s">
        <v>31</v>
      </c>
      <c r="F19" s="37">
        <f ca="1">+$C$15+$C$16*F18-15018.5-$C$5/24</f>
        <v>45305.614053334022</v>
      </c>
    </row>
    <row r="20" spans="1:21" s="13" customFormat="1" ht="13.5" thickBot="1" x14ac:dyDescent="0.25">
      <c r="A20" s="28" t="s">
        <v>6</v>
      </c>
      <c r="B20" s="28" t="s">
        <v>7</v>
      </c>
      <c r="C20" s="28" t="s">
        <v>8</v>
      </c>
      <c r="D20" s="28" t="s">
        <v>12</v>
      </c>
      <c r="E20" s="28" t="s">
        <v>9</v>
      </c>
      <c r="F20" s="28" t="s">
        <v>10</v>
      </c>
      <c r="G20" s="28" t="s">
        <v>11</v>
      </c>
      <c r="H20" s="38" t="s">
        <v>37</v>
      </c>
      <c r="I20" s="38" t="s">
        <v>38</v>
      </c>
      <c r="J20" s="38" t="s">
        <v>39</v>
      </c>
      <c r="K20" s="38" t="s">
        <v>40</v>
      </c>
      <c r="L20" s="38" t="s">
        <v>24</v>
      </c>
      <c r="M20" s="38" t="s">
        <v>25</v>
      </c>
      <c r="N20" s="38" t="s">
        <v>26</v>
      </c>
      <c r="O20" s="38" t="s">
        <v>22</v>
      </c>
      <c r="P20" s="39" t="s">
        <v>21</v>
      </c>
      <c r="Q20" s="28" t="s">
        <v>14</v>
      </c>
      <c r="R20" s="40" t="s">
        <v>52</v>
      </c>
      <c r="S20" s="40" t="s">
        <v>53</v>
      </c>
      <c r="U20" s="41" t="s">
        <v>33</v>
      </c>
    </row>
    <row r="21" spans="1:21" s="13" customFormat="1" x14ac:dyDescent="0.2">
      <c r="A21" s="13" t="s">
        <v>46</v>
      </c>
      <c r="B21" s="46" t="s">
        <v>48</v>
      </c>
      <c r="C21" s="43">
        <v>53447.705000000002</v>
      </c>
      <c r="D21" s="43" t="s">
        <v>13</v>
      </c>
      <c r="E21" s="13">
        <f t="shared" ref="E21:E63" si="0">+(C21-C$7)/C$8</f>
        <v>0</v>
      </c>
      <c r="F21" s="13">
        <f t="shared" ref="F21:F63" si="1">ROUND(2*E21,0)/2</f>
        <v>0</v>
      </c>
      <c r="G21" s="13">
        <f t="shared" ref="G21:G63" si="2">+C21-(C$7+F21*C$8)</f>
        <v>0</v>
      </c>
      <c r="I21" s="13">
        <f>+G21</f>
        <v>0</v>
      </c>
      <c r="O21" s="13">
        <f t="shared" ref="O21:O63" ca="1" si="3">+C$11+C$12*$F21</f>
        <v>-9.8302190147114832E-5</v>
      </c>
      <c r="Q21" s="44">
        <f t="shared" ref="Q21:Q63" si="4">+C21-15018.5</f>
        <v>38429.205000000002</v>
      </c>
      <c r="R21" s="13">
        <f>IF(B21="I",G21,"" )</f>
        <v>0</v>
      </c>
      <c r="S21" s="13" t="str">
        <f>IF($B21="II",$G21,"" )</f>
        <v/>
      </c>
    </row>
    <row r="22" spans="1:21" s="13" customFormat="1" x14ac:dyDescent="0.2">
      <c r="A22" s="13" t="s">
        <v>47</v>
      </c>
      <c r="B22" s="46" t="s">
        <v>48</v>
      </c>
      <c r="C22" s="43">
        <v>54626.625</v>
      </c>
      <c r="D22" s="43"/>
      <c r="E22" s="13">
        <f t="shared" si="0"/>
        <v>328.00075676217034</v>
      </c>
      <c r="F22" s="13">
        <f t="shared" si="1"/>
        <v>328</v>
      </c>
      <c r="G22" s="13">
        <f t="shared" si="2"/>
        <v>2.719999996770639E-3</v>
      </c>
      <c r="I22" s="13">
        <f>+G22</f>
        <v>2.719999996770639E-3</v>
      </c>
      <c r="O22" s="13">
        <f t="shared" ca="1" si="3"/>
        <v>3.3154057111296875E-2</v>
      </c>
      <c r="Q22" s="44">
        <f t="shared" si="4"/>
        <v>39608.125</v>
      </c>
      <c r="R22" s="13">
        <v>2.719999996770639E-3</v>
      </c>
    </row>
    <row r="23" spans="1:21" s="13" customFormat="1" x14ac:dyDescent="0.2">
      <c r="A23" s="45" t="s">
        <v>49</v>
      </c>
      <c r="B23" s="47" t="s">
        <v>48</v>
      </c>
      <c r="C23" s="12">
        <v>58544.397700000001</v>
      </c>
      <c r="D23" s="12">
        <v>1E-4</v>
      </c>
      <c r="E23" s="13">
        <f t="shared" si="0"/>
        <v>1418.0089086487899</v>
      </c>
      <c r="F23" s="13">
        <f t="shared" si="1"/>
        <v>1418</v>
      </c>
      <c r="G23" s="13">
        <f t="shared" si="2"/>
        <v>3.2019999998738058E-2</v>
      </c>
      <c r="K23" s="13">
        <f t="shared" ref="K23:K63" si="5">+G23</f>
        <v>3.2019999998738058E-2</v>
      </c>
      <c r="O23" s="13">
        <f t="shared" ca="1" si="3"/>
        <v>0.14365732430207109</v>
      </c>
      <c r="Q23" s="44">
        <f t="shared" si="4"/>
        <v>43525.897700000001</v>
      </c>
      <c r="R23" s="13">
        <v>3.2019999998738058E-2</v>
      </c>
    </row>
    <row r="24" spans="1:21" s="13" customFormat="1" ht="14.25" customHeight="1" x14ac:dyDescent="0.2">
      <c r="A24" s="45" t="s">
        <v>49</v>
      </c>
      <c r="B24" s="47" t="s">
        <v>50</v>
      </c>
      <c r="C24" s="12">
        <v>58546.438199999997</v>
      </c>
      <c r="D24" s="12">
        <v>1E-4</v>
      </c>
      <c r="E24" s="13">
        <f t="shared" si="0"/>
        <v>1418.5766193875779</v>
      </c>
      <c r="F24" s="13">
        <f t="shared" si="1"/>
        <v>1418.5</v>
      </c>
      <c r="G24" s="13">
        <f t="shared" si="2"/>
        <v>0.27538999999524094</v>
      </c>
      <c r="K24" s="13">
        <f t="shared" si="5"/>
        <v>0.27538999999524094</v>
      </c>
      <c r="O24" s="13">
        <f t="shared" ca="1" si="3"/>
        <v>0.14370801387417698</v>
      </c>
      <c r="Q24" s="44">
        <f t="shared" si="4"/>
        <v>43527.938199999997</v>
      </c>
      <c r="R24" s="13" t="s">
        <v>54</v>
      </c>
      <c r="S24" s="13">
        <v>0.27538999999524094</v>
      </c>
    </row>
    <row r="25" spans="1:21" s="13" customFormat="1" x14ac:dyDescent="0.2">
      <c r="A25" s="45" t="s">
        <v>49</v>
      </c>
      <c r="B25" s="47" t="s">
        <v>48</v>
      </c>
      <c r="C25" s="12">
        <v>58547.991999999998</v>
      </c>
      <c r="D25" s="12">
        <v>1E-4</v>
      </c>
      <c r="E25" s="13">
        <f t="shared" si="0"/>
        <v>1419.0089197776447</v>
      </c>
      <c r="F25" s="13">
        <f t="shared" si="1"/>
        <v>1419</v>
      </c>
      <c r="G25" s="13">
        <f t="shared" si="2"/>
        <v>3.2059999997727573E-2</v>
      </c>
      <c r="K25" s="13">
        <f t="shared" si="5"/>
        <v>3.2059999997727573E-2</v>
      </c>
      <c r="O25" s="13">
        <f t="shared" ca="1" si="3"/>
        <v>0.14375870344628283</v>
      </c>
      <c r="Q25" s="44">
        <f t="shared" si="4"/>
        <v>43529.491999999998</v>
      </c>
      <c r="R25" s="13">
        <v>3.2059999997727573E-2</v>
      </c>
    </row>
    <row r="26" spans="1:21" s="13" customFormat="1" x14ac:dyDescent="0.2">
      <c r="A26" s="45" t="s">
        <v>49</v>
      </c>
      <c r="B26" s="47" t="s">
        <v>50</v>
      </c>
      <c r="C26" s="12">
        <v>58550.032800000001</v>
      </c>
      <c r="D26" s="12">
        <v>1E-4</v>
      </c>
      <c r="E26" s="13">
        <f t="shared" si="0"/>
        <v>1419.5767139828504</v>
      </c>
      <c r="F26" s="13">
        <f t="shared" si="1"/>
        <v>1419.5</v>
      </c>
      <c r="G26" s="13">
        <f t="shared" si="2"/>
        <v>0.27573000000120373</v>
      </c>
      <c r="K26" s="13">
        <f t="shared" si="5"/>
        <v>0.27573000000120373</v>
      </c>
      <c r="O26" s="13">
        <f t="shared" ca="1" si="3"/>
        <v>0.14380939301838869</v>
      </c>
      <c r="Q26" s="44">
        <f t="shared" si="4"/>
        <v>43531.532800000001</v>
      </c>
      <c r="R26" s="13" t="s">
        <v>54</v>
      </c>
      <c r="S26" s="13">
        <v>0.27573000000120373</v>
      </c>
    </row>
    <row r="27" spans="1:21" s="13" customFormat="1" x14ac:dyDescent="0.2">
      <c r="A27" s="45" t="s">
        <v>49</v>
      </c>
      <c r="B27" s="47" t="s">
        <v>48</v>
      </c>
      <c r="C27" s="12">
        <v>58551.586199999998</v>
      </c>
      <c r="D27" s="12">
        <v>1E-4</v>
      </c>
      <c r="E27" s="13">
        <f t="shared" si="0"/>
        <v>1420.0089030843612</v>
      </c>
      <c r="F27" s="13">
        <f t="shared" si="1"/>
        <v>1420</v>
      </c>
      <c r="G27" s="13">
        <f t="shared" si="2"/>
        <v>3.19999999992433E-2</v>
      </c>
      <c r="K27" s="13">
        <f t="shared" si="5"/>
        <v>3.19999999992433E-2</v>
      </c>
      <c r="O27" s="13">
        <f t="shared" ca="1" si="3"/>
        <v>0.14386008259049454</v>
      </c>
      <c r="Q27" s="44">
        <f t="shared" si="4"/>
        <v>43533.086199999998</v>
      </c>
      <c r="R27" s="13">
        <v>3.19999999992433E-2</v>
      </c>
      <c r="S27" s="13" t="s">
        <v>54</v>
      </c>
    </row>
    <row r="28" spans="1:21" s="13" customFormat="1" x14ac:dyDescent="0.2">
      <c r="A28" s="45" t="s">
        <v>49</v>
      </c>
      <c r="B28" s="47" t="s">
        <v>50</v>
      </c>
      <c r="C28" s="12">
        <v>58553.627099999998</v>
      </c>
      <c r="D28" s="12">
        <v>1E-4</v>
      </c>
      <c r="E28" s="13">
        <f t="shared" si="0"/>
        <v>1420.5767251117049</v>
      </c>
      <c r="F28" s="13">
        <f t="shared" si="1"/>
        <v>1420.5</v>
      </c>
      <c r="G28" s="13">
        <f t="shared" si="2"/>
        <v>0.27576999999291729</v>
      </c>
      <c r="K28" s="13">
        <f t="shared" si="5"/>
        <v>0.27576999999291729</v>
      </c>
      <c r="O28" s="13">
        <f t="shared" ca="1" si="3"/>
        <v>0.1439107721626004</v>
      </c>
      <c r="Q28" s="44">
        <f t="shared" si="4"/>
        <v>43535.127099999998</v>
      </c>
      <c r="R28" s="13" t="s">
        <v>54</v>
      </c>
      <c r="S28" s="13">
        <v>0.27576999999291729</v>
      </c>
    </row>
    <row r="29" spans="1:21" s="13" customFormat="1" x14ac:dyDescent="0.2">
      <c r="A29" s="45" t="s">
        <v>49</v>
      </c>
      <c r="B29" s="47" t="s">
        <v>48</v>
      </c>
      <c r="C29" s="12">
        <v>58555.180399999997</v>
      </c>
      <c r="D29" s="12">
        <v>1E-4</v>
      </c>
      <c r="E29" s="13">
        <f t="shared" si="0"/>
        <v>1421.008886391078</v>
      </c>
      <c r="F29" s="13">
        <f t="shared" si="1"/>
        <v>1421</v>
      </c>
      <c r="G29" s="13">
        <f t="shared" si="2"/>
        <v>3.193999999348307E-2</v>
      </c>
      <c r="K29" s="13">
        <f t="shared" si="5"/>
        <v>3.193999999348307E-2</v>
      </c>
      <c r="O29" s="13">
        <f t="shared" ca="1" si="3"/>
        <v>0.14396146173470625</v>
      </c>
      <c r="Q29" s="44">
        <f t="shared" si="4"/>
        <v>43536.680399999997</v>
      </c>
      <c r="R29" s="13">
        <v>3.193999999348307E-2</v>
      </c>
      <c r="S29" s="13" t="s">
        <v>54</v>
      </c>
    </row>
    <row r="30" spans="1:21" s="13" customFormat="1" x14ac:dyDescent="0.2">
      <c r="A30" s="45" t="s">
        <v>49</v>
      </c>
      <c r="B30" s="47" t="s">
        <v>50</v>
      </c>
      <c r="C30" s="12">
        <v>58557.2212</v>
      </c>
      <c r="D30" s="12">
        <v>1E-4</v>
      </c>
      <c r="E30" s="13">
        <f t="shared" si="0"/>
        <v>1421.5766805962837</v>
      </c>
      <c r="F30" s="13">
        <f t="shared" si="1"/>
        <v>1421.5</v>
      </c>
      <c r="G30" s="13">
        <f t="shared" si="2"/>
        <v>0.27560999999695923</v>
      </c>
      <c r="K30" s="13">
        <f t="shared" si="5"/>
        <v>0.27560999999695923</v>
      </c>
      <c r="O30" s="13">
        <f t="shared" ca="1" si="3"/>
        <v>0.14401215130681211</v>
      </c>
      <c r="Q30" s="44">
        <f t="shared" si="4"/>
        <v>43538.7212</v>
      </c>
      <c r="R30" s="13" t="s">
        <v>54</v>
      </c>
      <c r="S30" s="13">
        <v>0.27560999999695923</v>
      </c>
    </row>
    <row r="31" spans="1:21" s="13" customFormat="1" x14ac:dyDescent="0.2">
      <c r="A31" s="45" t="s">
        <v>49</v>
      </c>
      <c r="B31" s="47" t="s">
        <v>48</v>
      </c>
      <c r="C31" s="12">
        <v>58558.774799999999</v>
      </c>
      <c r="D31" s="12">
        <v>1E-4</v>
      </c>
      <c r="E31" s="13">
        <f t="shared" si="0"/>
        <v>1422.0089253420726</v>
      </c>
      <c r="F31" s="13">
        <f t="shared" si="1"/>
        <v>1422</v>
      </c>
      <c r="G31" s="13">
        <f t="shared" si="2"/>
        <v>3.207999999722233E-2</v>
      </c>
      <c r="K31" s="13">
        <f t="shared" si="5"/>
        <v>3.207999999722233E-2</v>
      </c>
      <c r="O31" s="13">
        <f t="shared" ca="1" si="3"/>
        <v>0.14406284087891799</v>
      </c>
      <c r="Q31" s="44">
        <f t="shared" si="4"/>
        <v>43540.274799999999</v>
      </c>
      <c r="R31" s="13">
        <v>3.207999999722233E-2</v>
      </c>
      <c r="S31" s="13" t="s">
        <v>54</v>
      </c>
    </row>
    <row r="32" spans="1:21" s="13" customFormat="1" x14ac:dyDescent="0.2">
      <c r="A32" s="45" t="s">
        <v>49</v>
      </c>
      <c r="B32" s="47" t="s">
        <v>50</v>
      </c>
      <c r="C32" s="12">
        <v>58560.815600000002</v>
      </c>
      <c r="D32" s="12">
        <v>1E-4</v>
      </c>
      <c r="E32" s="13">
        <f t="shared" si="0"/>
        <v>1422.5767195472783</v>
      </c>
      <c r="F32" s="13">
        <f t="shared" si="1"/>
        <v>1422.5</v>
      </c>
      <c r="G32" s="13">
        <f t="shared" si="2"/>
        <v>0.27575000000069849</v>
      </c>
      <c r="K32" s="13">
        <f t="shared" si="5"/>
        <v>0.27575000000069849</v>
      </c>
      <c r="O32" s="13">
        <f t="shared" ca="1" si="3"/>
        <v>0.14411353045102385</v>
      </c>
      <c r="Q32" s="44">
        <f t="shared" si="4"/>
        <v>43542.315600000002</v>
      </c>
      <c r="R32" s="13" t="s">
        <v>54</v>
      </c>
      <c r="S32" s="13">
        <v>0.27575000000069849</v>
      </c>
    </row>
    <row r="33" spans="1:19" s="13" customFormat="1" x14ac:dyDescent="0.2">
      <c r="A33" s="45" t="s">
        <v>49</v>
      </c>
      <c r="B33" s="47" t="s">
        <v>48</v>
      </c>
      <c r="C33" s="12">
        <v>58562.368999999999</v>
      </c>
      <c r="D33" s="12">
        <v>1E-4</v>
      </c>
      <c r="E33" s="13">
        <f t="shared" si="0"/>
        <v>1423.0089086487892</v>
      </c>
      <c r="F33" s="13">
        <f t="shared" si="1"/>
        <v>1423</v>
      </c>
      <c r="G33" s="13">
        <f t="shared" si="2"/>
        <v>3.2019999998738058E-2</v>
      </c>
      <c r="K33" s="13">
        <f t="shared" si="5"/>
        <v>3.2019999998738058E-2</v>
      </c>
      <c r="O33" s="13">
        <f t="shared" ca="1" si="3"/>
        <v>0.1441642200231297</v>
      </c>
      <c r="Q33" s="44">
        <f t="shared" si="4"/>
        <v>43543.868999999999</v>
      </c>
      <c r="R33" s="13">
        <v>3.2019999998738058E-2</v>
      </c>
      <c r="S33" s="13" t="s">
        <v>54</v>
      </c>
    </row>
    <row r="34" spans="1:19" s="13" customFormat="1" x14ac:dyDescent="0.2">
      <c r="A34" s="45" t="s">
        <v>49</v>
      </c>
      <c r="B34" s="47" t="s">
        <v>50</v>
      </c>
      <c r="C34" s="12">
        <v>58564.409800000001</v>
      </c>
      <c r="D34" s="12">
        <v>1E-4</v>
      </c>
      <c r="E34" s="13">
        <f t="shared" si="0"/>
        <v>1423.5767028539949</v>
      </c>
      <c r="F34" s="13">
        <f t="shared" si="1"/>
        <v>1423.5</v>
      </c>
      <c r="G34" s="13">
        <f t="shared" si="2"/>
        <v>0.27569000000221422</v>
      </c>
      <c r="K34" s="13">
        <f t="shared" si="5"/>
        <v>0.27569000000221422</v>
      </c>
      <c r="O34" s="13">
        <f t="shared" ca="1" si="3"/>
        <v>0.14421490959523556</v>
      </c>
      <c r="Q34" s="44">
        <f t="shared" si="4"/>
        <v>43545.909800000001</v>
      </c>
      <c r="R34" s="13" t="s">
        <v>54</v>
      </c>
      <c r="S34" s="13">
        <v>0.27569000000221422</v>
      </c>
    </row>
    <row r="35" spans="1:19" s="13" customFormat="1" x14ac:dyDescent="0.2">
      <c r="A35" s="45" t="s">
        <v>49</v>
      </c>
      <c r="B35" s="47" t="s">
        <v>48</v>
      </c>
      <c r="C35" s="12">
        <v>58565.963400000001</v>
      </c>
      <c r="D35" s="12">
        <v>1E-4</v>
      </c>
      <c r="E35" s="13">
        <f t="shared" si="0"/>
        <v>1424.0089475997838</v>
      </c>
      <c r="F35" s="13">
        <f t="shared" si="1"/>
        <v>1424</v>
      </c>
      <c r="G35" s="13">
        <f t="shared" si="2"/>
        <v>3.215999999520136E-2</v>
      </c>
      <c r="K35" s="13">
        <f t="shared" si="5"/>
        <v>3.215999999520136E-2</v>
      </c>
      <c r="O35" s="13">
        <f t="shared" ca="1" si="3"/>
        <v>0.14426559916734141</v>
      </c>
      <c r="Q35" s="44">
        <f t="shared" si="4"/>
        <v>43547.463400000001</v>
      </c>
      <c r="R35" s="13">
        <v>3.215999999520136E-2</v>
      </c>
      <c r="S35" s="13" t="s">
        <v>54</v>
      </c>
    </row>
    <row r="36" spans="1:19" s="13" customFormat="1" x14ac:dyDescent="0.2">
      <c r="A36" s="45" t="s">
        <v>49</v>
      </c>
      <c r="B36" s="47" t="s">
        <v>50</v>
      </c>
      <c r="C36" s="12">
        <v>58568.004099999998</v>
      </c>
      <c r="D36" s="12">
        <v>1E-4</v>
      </c>
      <c r="E36" s="13">
        <f t="shared" si="0"/>
        <v>1424.5767139828495</v>
      </c>
      <c r="F36" s="13">
        <f t="shared" si="1"/>
        <v>1424.5</v>
      </c>
      <c r="G36" s="13">
        <f t="shared" si="2"/>
        <v>0.27572999999392778</v>
      </c>
      <c r="K36" s="13">
        <f t="shared" si="5"/>
        <v>0.27572999999392778</v>
      </c>
      <c r="O36" s="13">
        <f t="shared" ca="1" si="3"/>
        <v>0.14431628873944727</v>
      </c>
      <c r="Q36" s="44">
        <f t="shared" si="4"/>
        <v>43549.504099999998</v>
      </c>
      <c r="R36" s="13" t="s">
        <v>54</v>
      </c>
      <c r="S36" s="13">
        <v>0.27572999999392778</v>
      </c>
    </row>
    <row r="37" spans="1:19" s="13" customFormat="1" x14ac:dyDescent="0.2">
      <c r="A37" s="45" t="s">
        <v>49</v>
      </c>
      <c r="B37" s="47" t="s">
        <v>50</v>
      </c>
      <c r="C37" s="12">
        <v>58571.5985</v>
      </c>
      <c r="D37" s="12">
        <v>1E-4</v>
      </c>
      <c r="E37" s="13">
        <f t="shared" si="0"/>
        <v>1425.5767529338441</v>
      </c>
      <c r="F37" s="13">
        <f t="shared" si="1"/>
        <v>1425.5</v>
      </c>
      <c r="G37" s="13">
        <f t="shared" si="2"/>
        <v>0.27586999999766704</v>
      </c>
      <c r="K37" s="13">
        <f t="shared" si="5"/>
        <v>0.27586999999766704</v>
      </c>
      <c r="O37" s="13">
        <f t="shared" ca="1" si="3"/>
        <v>0.14441766788365901</v>
      </c>
      <c r="Q37" s="44">
        <f t="shared" si="4"/>
        <v>43553.0985</v>
      </c>
      <c r="R37" s="13" t="s">
        <v>54</v>
      </c>
      <c r="S37" s="13">
        <v>0.27586999999766704</v>
      </c>
    </row>
    <row r="38" spans="1:19" s="13" customFormat="1" x14ac:dyDescent="0.2">
      <c r="A38" s="45" t="s">
        <v>49</v>
      </c>
      <c r="B38" s="47" t="s">
        <v>48</v>
      </c>
      <c r="C38" s="12">
        <v>58573.151899999997</v>
      </c>
      <c r="D38" s="12">
        <v>1E-4</v>
      </c>
      <c r="E38" s="13">
        <f t="shared" si="0"/>
        <v>1426.0089420353552</v>
      </c>
      <c r="F38" s="13">
        <f t="shared" si="1"/>
        <v>1426</v>
      </c>
      <c r="G38" s="13">
        <f t="shared" si="2"/>
        <v>3.2139999995706603E-2</v>
      </c>
      <c r="K38" s="13">
        <f t="shared" si="5"/>
        <v>3.2139999995706603E-2</v>
      </c>
      <c r="O38" s="13">
        <f t="shared" ca="1" si="3"/>
        <v>0.14446835745576486</v>
      </c>
      <c r="Q38" s="44">
        <f t="shared" si="4"/>
        <v>43554.651899999997</v>
      </c>
      <c r="R38" s="13">
        <v>3.2139999995706603E-2</v>
      </c>
      <c r="S38" s="13" t="s">
        <v>54</v>
      </c>
    </row>
    <row r="39" spans="1:19" s="13" customFormat="1" x14ac:dyDescent="0.2">
      <c r="A39" s="45" t="s">
        <v>49</v>
      </c>
      <c r="B39" s="47" t="s">
        <v>50</v>
      </c>
      <c r="C39" s="12">
        <v>58575.1927</v>
      </c>
      <c r="D39" s="12">
        <v>1E-4</v>
      </c>
      <c r="E39" s="13">
        <f t="shared" si="0"/>
        <v>1426.5767362405609</v>
      </c>
      <c r="F39" s="13">
        <f t="shared" si="1"/>
        <v>1426.5</v>
      </c>
      <c r="G39" s="13">
        <f t="shared" si="2"/>
        <v>0.27580999999918276</v>
      </c>
      <c r="K39" s="13">
        <f t="shared" si="5"/>
        <v>0.27580999999918276</v>
      </c>
      <c r="O39" s="13">
        <f t="shared" ca="1" si="3"/>
        <v>0.14451904702787072</v>
      </c>
      <c r="Q39" s="44">
        <f t="shared" si="4"/>
        <v>43556.6927</v>
      </c>
      <c r="R39" s="13" t="s">
        <v>54</v>
      </c>
      <c r="S39" s="13">
        <v>0.27580999999918276</v>
      </c>
    </row>
    <row r="40" spans="1:19" s="13" customFormat="1" x14ac:dyDescent="0.2">
      <c r="A40" s="45" t="s">
        <v>49</v>
      </c>
      <c r="B40" s="47" t="s">
        <v>48</v>
      </c>
      <c r="C40" s="12">
        <v>58576.746200000001</v>
      </c>
      <c r="D40" s="12">
        <v>1E-4</v>
      </c>
      <c r="E40" s="13">
        <f t="shared" si="0"/>
        <v>1427.0089531642118</v>
      </c>
      <c r="F40" s="13">
        <f t="shared" si="1"/>
        <v>1427</v>
      </c>
      <c r="G40" s="13">
        <f t="shared" si="2"/>
        <v>3.2180000001972076E-2</v>
      </c>
      <c r="K40" s="13">
        <f t="shared" si="5"/>
        <v>3.2180000001972076E-2</v>
      </c>
      <c r="O40" s="13">
        <f t="shared" ca="1" si="3"/>
        <v>0.14456973659997657</v>
      </c>
      <c r="Q40" s="44">
        <f t="shared" si="4"/>
        <v>43558.246200000001</v>
      </c>
      <c r="R40" s="13">
        <v>3.2180000001972076E-2</v>
      </c>
      <c r="S40" s="13" t="s">
        <v>54</v>
      </c>
    </row>
    <row r="41" spans="1:19" s="13" customFormat="1" x14ac:dyDescent="0.2">
      <c r="A41" s="45" t="s">
        <v>49</v>
      </c>
      <c r="B41" s="47" t="s">
        <v>50</v>
      </c>
      <c r="C41" s="12">
        <v>58578.786800000002</v>
      </c>
      <c r="D41" s="12">
        <v>1E-4</v>
      </c>
      <c r="E41" s="13">
        <f t="shared" si="0"/>
        <v>1427.5766917251397</v>
      </c>
      <c r="F41" s="13">
        <f t="shared" si="1"/>
        <v>1427.5</v>
      </c>
      <c r="G41" s="13">
        <f t="shared" si="2"/>
        <v>0.2756500000032247</v>
      </c>
      <c r="K41" s="13">
        <f t="shared" si="5"/>
        <v>0.2756500000032247</v>
      </c>
      <c r="O41" s="13">
        <f t="shared" ca="1" si="3"/>
        <v>0.14462042617208243</v>
      </c>
      <c r="Q41" s="44">
        <f t="shared" si="4"/>
        <v>43560.286800000002</v>
      </c>
      <c r="R41" s="13" t="s">
        <v>54</v>
      </c>
      <c r="S41" s="13">
        <v>0.2756500000032247</v>
      </c>
    </row>
    <row r="42" spans="1:19" s="13" customFormat="1" x14ac:dyDescent="0.2">
      <c r="A42" s="45" t="s">
        <v>49</v>
      </c>
      <c r="B42" s="47" t="s">
        <v>48</v>
      </c>
      <c r="C42" s="12">
        <v>58580.340400000001</v>
      </c>
      <c r="D42" s="12">
        <v>1E-4</v>
      </c>
      <c r="E42" s="13">
        <f t="shared" si="0"/>
        <v>1428.0089364709286</v>
      </c>
      <c r="F42" s="13">
        <f t="shared" si="1"/>
        <v>1428</v>
      </c>
      <c r="G42" s="13">
        <f t="shared" si="2"/>
        <v>3.2120000003487803E-2</v>
      </c>
      <c r="K42" s="13">
        <f t="shared" si="5"/>
        <v>3.2120000003487803E-2</v>
      </c>
      <c r="O42" s="13">
        <f t="shared" ca="1" si="3"/>
        <v>0.14467111574418831</v>
      </c>
      <c r="Q42" s="44">
        <f t="shared" si="4"/>
        <v>43561.840400000001</v>
      </c>
      <c r="R42" s="13">
        <v>3.2120000003487803E-2</v>
      </c>
      <c r="S42" s="13" t="s">
        <v>54</v>
      </c>
    </row>
    <row r="43" spans="1:19" s="13" customFormat="1" x14ac:dyDescent="0.2">
      <c r="A43" s="45" t="s">
        <v>49</v>
      </c>
      <c r="B43" s="47" t="s">
        <v>50</v>
      </c>
      <c r="C43" s="12">
        <v>58585.975400000003</v>
      </c>
      <c r="D43" s="12">
        <v>1E-4</v>
      </c>
      <c r="E43" s="13">
        <f t="shared" si="0"/>
        <v>1429.5767139828508</v>
      </c>
      <c r="F43" s="13">
        <f t="shared" si="1"/>
        <v>1429.5</v>
      </c>
      <c r="G43" s="13">
        <f t="shared" si="2"/>
        <v>0.27573000000120373</v>
      </c>
      <c r="K43" s="13">
        <f t="shared" si="5"/>
        <v>0.27573000000120373</v>
      </c>
      <c r="O43" s="13">
        <f t="shared" ca="1" si="3"/>
        <v>0.14482318446050588</v>
      </c>
      <c r="Q43" s="44">
        <f t="shared" si="4"/>
        <v>43567.475400000003</v>
      </c>
      <c r="R43" s="13" t="s">
        <v>54</v>
      </c>
      <c r="S43" s="13">
        <v>0.27573000000120373</v>
      </c>
    </row>
    <row r="44" spans="1:19" s="13" customFormat="1" x14ac:dyDescent="0.2">
      <c r="A44" s="45" t="s">
        <v>49</v>
      </c>
      <c r="B44" s="47" t="s">
        <v>48</v>
      </c>
      <c r="C44" s="12">
        <v>58587.529000000002</v>
      </c>
      <c r="D44" s="12">
        <v>1E-4</v>
      </c>
      <c r="E44" s="13">
        <f t="shared" si="0"/>
        <v>1430.0089587286398</v>
      </c>
      <c r="F44" s="13">
        <f t="shared" si="1"/>
        <v>1430</v>
      </c>
      <c r="G44" s="13">
        <f t="shared" si="2"/>
        <v>3.2200000001466833E-2</v>
      </c>
      <c r="K44" s="13">
        <f t="shared" si="5"/>
        <v>3.2200000001466833E-2</v>
      </c>
      <c r="O44" s="13">
        <f t="shared" ca="1" si="3"/>
        <v>0.14487387403261173</v>
      </c>
      <c r="Q44" s="44">
        <f t="shared" si="4"/>
        <v>43569.029000000002</v>
      </c>
      <c r="R44" s="13">
        <v>3.2200000001466833E-2</v>
      </c>
      <c r="S44" s="13" t="s">
        <v>54</v>
      </c>
    </row>
    <row r="45" spans="1:19" s="13" customFormat="1" x14ac:dyDescent="0.2">
      <c r="A45" s="45" t="s">
        <v>49</v>
      </c>
      <c r="B45" s="47" t="s">
        <v>50</v>
      </c>
      <c r="C45" s="12">
        <v>58589.569799999997</v>
      </c>
      <c r="D45" s="12">
        <v>1E-4</v>
      </c>
      <c r="E45" s="13">
        <f t="shared" si="0"/>
        <v>1430.5767529338434</v>
      </c>
      <c r="F45" s="13">
        <f t="shared" si="1"/>
        <v>1430.5</v>
      </c>
      <c r="G45" s="13">
        <f t="shared" si="2"/>
        <v>0.27586999999766704</v>
      </c>
      <c r="K45" s="13">
        <f t="shared" si="5"/>
        <v>0.27586999999766704</v>
      </c>
      <c r="O45" s="13">
        <f t="shared" ca="1" si="3"/>
        <v>0.14492456360471759</v>
      </c>
      <c r="Q45" s="44">
        <f t="shared" si="4"/>
        <v>43571.069799999997</v>
      </c>
      <c r="R45" s="13" t="s">
        <v>54</v>
      </c>
      <c r="S45" s="13">
        <v>0.27586999999766704</v>
      </c>
    </row>
    <row r="46" spans="1:19" s="13" customFormat="1" x14ac:dyDescent="0.2">
      <c r="A46" s="45" t="s">
        <v>49</v>
      </c>
      <c r="B46" s="47" t="s">
        <v>48</v>
      </c>
      <c r="C46" s="12">
        <v>58591.123200000002</v>
      </c>
      <c r="D46" s="12">
        <v>1E-4</v>
      </c>
      <c r="E46" s="13">
        <f t="shared" si="0"/>
        <v>1431.0089420353565</v>
      </c>
      <c r="F46" s="13">
        <f t="shared" si="1"/>
        <v>1431</v>
      </c>
      <c r="G46" s="13">
        <f t="shared" si="2"/>
        <v>3.2140000002982561E-2</v>
      </c>
      <c r="K46" s="13">
        <f t="shared" si="5"/>
        <v>3.2140000002982561E-2</v>
      </c>
      <c r="O46" s="13">
        <f t="shared" ca="1" si="3"/>
        <v>0.14497525317682344</v>
      </c>
      <c r="Q46" s="44">
        <f t="shared" si="4"/>
        <v>43572.623200000002</v>
      </c>
      <c r="R46" s="13">
        <v>3.2140000002982561E-2</v>
      </c>
      <c r="S46" s="13" t="s">
        <v>54</v>
      </c>
    </row>
    <row r="47" spans="1:19" s="13" customFormat="1" x14ac:dyDescent="0.2">
      <c r="A47" s="45" t="s">
        <v>49</v>
      </c>
      <c r="B47" s="47" t="s">
        <v>50</v>
      </c>
      <c r="C47" s="12">
        <v>58593.164299999997</v>
      </c>
      <c r="D47" s="12">
        <v>1E-4</v>
      </c>
      <c r="E47" s="13">
        <f t="shared" si="0"/>
        <v>1431.5768197069758</v>
      </c>
      <c r="F47" s="13">
        <f t="shared" si="1"/>
        <v>1431.5</v>
      </c>
      <c r="G47" s="13">
        <f t="shared" si="2"/>
        <v>0.27610999999888008</v>
      </c>
      <c r="K47" s="13">
        <f t="shared" si="5"/>
        <v>0.27610999999888008</v>
      </c>
      <c r="O47" s="13">
        <f t="shared" ca="1" si="3"/>
        <v>0.14502594274892933</v>
      </c>
      <c r="Q47" s="44">
        <f t="shared" si="4"/>
        <v>43574.664299999997</v>
      </c>
      <c r="R47" s="13" t="s">
        <v>54</v>
      </c>
      <c r="S47" s="13">
        <v>0.27610999999888008</v>
      </c>
    </row>
    <row r="48" spans="1:19" s="13" customFormat="1" x14ac:dyDescent="0.2">
      <c r="A48" s="45" t="s">
        <v>49</v>
      </c>
      <c r="B48" s="47" t="s">
        <v>48</v>
      </c>
      <c r="C48" s="12">
        <v>58594.717600000004</v>
      </c>
      <c r="D48" s="12">
        <v>1E-4</v>
      </c>
      <c r="E48" s="13">
        <f t="shared" si="0"/>
        <v>1432.0089809863512</v>
      </c>
      <c r="F48" s="13">
        <f t="shared" si="1"/>
        <v>1432</v>
      </c>
      <c r="G48" s="13">
        <f t="shared" si="2"/>
        <v>3.2279999999445863E-2</v>
      </c>
      <c r="K48" s="13">
        <f t="shared" si="5"/>
        <v>3.2279999999445863E-2</v>
      </c>
      <c r="O48" s="13">
        <f t="shared" ca="1" si="3"/>
        <v>0.14507663232103518</v>
      </c>
      <c r="Q48" s="44">
        <f t="shared" si="4"/>
        <v>43576.217600000004</v>
      </c>
      <c r="R48" s="13">
        <v>3.2279999999445863E-2</v>
      </c>
      <c r="S48" s="13" t="s">
        <v>54</v>
      </c>
    </row>
    <row r="49" spans="1:19" s="13" customFormat="1" x14ac:dyDescent="0.2">
      <c r="A49" s="42" t="s">
        <v>51</v>
      </c>
      <c r="B49" s="15" t="s">
        <v>48</v>
      </c>
      <c r="C49" s="43">
        <v>58993.679100000001</v>
      </c>
      <c r="D49" s="43">
        <v>8.9999999999999998E-4</v>
      </c>
      <c r="E49" s="13">
        <f t="shared" si="0"/>
        <v>1543.008602605265</v>
      </c>
      <c r="F49" s="13">
        <f t="shared" si="1"/>
        <v>1543</v>
      </c>
      <c r="G49" s="13">
        <f t="shared" si="2"/>
        <v>3.0919999997422565E-2</v>
      </c>
      <c r="K49" s="13">
        <f t="shared" si="5"/>
        <v>3.0919999997422565E-2</v>
      </c>
      <c r="O49" s="13">
        <f t="shared" ca="1" si="3"/>
        <v>0.15632971732853604</v>
      </c>
      <c r="Q49" s="44">
        <f t="shared" si="4"/>
        <v>43975.179100000001</v>
      </c>
      <c r="R49" s="13">
        <v>3.0919999997422565E-2</v>
      </c>
      <c r="S49" s="13" t="s">
        <v>54</v>
      </c>
    </row>
    <row r="50" spans="1:19" s="13" customFormat="1" x14ac:dyDescent="0.2">
      <c r="A50" s="45" t="s">
        <v>49</v>
      </c>
      <c r="B50" s="47" t="s">
        <v>48</v>
      </c>
      <c r="C50" s="12">
        <v>59281.225299999998</v>
      </c>
      <c r="D50" s="12">
        <v>1E-4</v>
      </c>
      <c r="E50" s="13">
        <f t="shared" si="0"/>
        <v>1623.0101050007504</v>
      </c>
      <c r="F50" s="13">
        <f t="shared" si="1"/>
        <v>1623</v>
      </c>
      <c r="G50" s="13">
        <f t="shared" si="2"/>
        <v>3.6319999999250285E-2</v>
      </c>
      <c r="K50" s="13">
        <f t="shared" si="5"/>
        <v>3.6319999999250285E-2</v>
      </c>
      <c r="O50" s="13">
        <f t="shared" ca="1" si="3"/>
        <v>0.16444004886547359</v>
      </c>
      <c r="Q50" s="44">
        <f t="shared" si="4"/>
        <v>44262.725299999998</v>
      </c>
      <c r="R50" s="13">
        <v>3.6319999999250285E-2</v>
      </c>
      <c r="S50" s="13" t="s">
        <v>54</v>
      </c>
    </row>
    <row r="51" spans="1:19" s="13" customFormat="1" x14ac:dyDescent="0.2">
      <c r="A51" s="45" t="s">
        <v>49</v>
      </c>
      <c r="B51" s="47" t="s">
        <v>50</v>
      </c>
      <c r="C51" s="12">
        <v>59283.266000000003</v>
      </c>
      <c r="D51" s="12">
        <v>1E-4</v>
      </c>
      <c r="E51" s="13">
        <f t="shared" si="0"/>
        <v>1623.5778713838181</v>
      </c>
      <c r="F51" s="13">
        <f t="shared" si="1"/>
        <v>1623.5</v>
      </c>
      <c r="G51" s="13">
        <f t="shared" si="2"/>
        <v>0.27989000000525266</v>
      </c>
      <c r="K51" s="13">
        <f t="shared" si="5"/>
        <v>0.27989000000525266</v>
      </c>
      <c r="O51" s="13">
        <f t="shared" ca="1" si="3"/>
        <v>0.16449073843757944</v>
      </c>
      <c r="Q51" s="44">
        <f t="shared" si="4"/>
        <v>44264.766000000003</v>
      </c>
      <c r="R51" s="13" t="s">
        <v>54</v>
      </c>
      <c r="S51" s="13">
        <v>0.27989000000525266</v>
      </c>
    </row>
    <row r="52" spans="1:19" s="13" customFormat="1" x14ac:dyDescent="0.2">
      <c r="A52" s="45" t="s">
        <v>49</v>
      </c>
      <c r="B52" s="47" t="s">
        <v>48</v>
      </c>
      <c r="C52" s="12">
        <v>59284.8194</v>
      </c>
      <c r="D52" s="12">
        <v>1E-4</v>
      </c>
      <c r="E52" s="13">
        <f t="shared" si="0"/>
        <v>1624.0100604853292</v>
      </c>
      <c r="F52" s="13">
        <f t="shared" si="1"/>
        <v>1624</v>
      </c>
      <c r="G52" s="13">
        <f t="shared" si="2"/>
        <v>3.6159999996016268E-2</v>
      </c>
      <c r="K52" s="13">
        <f t="shared" si="5"/>
        <v>3.6159999996016268E-2</v>
      </c>
      <c r="O52" s="13">
        <f t="shared" ca="1" si="3"/>
        <v>0.16454142800968533</v>
      </c>
      <c r="Q52" s="44">
        <f t="shared" si="4"/>
        <v>44266.3194</v>
      </c>
      <c r="R52" s="13">
        <v>3.6159999996016268E-2</v>
      </c>
      <c r="S52" s="13" t="s">
        <v>54</v>
      </c>
    </row>
    <row r="53" spans="1:19" s="13" customFormat="1" x14ac:dyDescent="0.2">
      <c r="A53" s="45" t="s">
        <v>49</v>
      </c>
      <c r="B53" s="47" t="s">
        <v>50</v>
      </c>
      <c r="C53" s="12">
        <v>59286.859799999998</v>
      </c>
      <c r="D53" s="12">
        <v>1E-4</v>
      </c>
      <c r="E53" s="13">
        <f t="shared" si="0"/>
        <v>1624.577743401979</v>
      </c>
      <c r="F53" s="13">
        <f t="shared" si="1"/>
        <v>1624.5</v>
      </c>
      <c r="G53" s="13">
        <f t="shared" si="2"/>
        <v>0.27942999999504536</v>
      </c>
      <c r="K53" s="13">
        <f t="shared" si="5"/>
        <v>0.27942999999504536</v>
      </c>
      <c r="O53" s="13">
        <f t="shared" ca="1" si="3"/>
        <v>0.16459211758179118</v>
      </c>
      <c r="Q53" s="44">
        <f t="shared" si="4"/>
        <v>44268.359799999998</v>
      </c>
      <c r="R53" s="13" t="s">
        <v>54</v>
      </c>
      <c r="S53" s="13">
        <v>0.27942999999504536</v>
      </c>
    </row>
    <row r="54" spans="1:19" s="13" customFormat="1" x14ac:dyDescent="0.2">
      <c r="A54" s="45" t="s">
        <v>49</v>
      </c>
      <c r="B54" s="47" t="s">
        <v>48</v>
      </c>
      <c r="C54" s="12">
        <v>59288.413699999997</v>
      </c>
      <c r="D54" s="12">
        <v>1E-4</v>
      </c>
      <c r="E54" s="13">
        <f t="shared" si="0"/>
        <v>1625.0100716141837</v>
      </c>
      <c r="F54" s="13">
        <f t="shared" si="1"/>
        <v>1625</v>
      </c>
      <c r="G54" s="13">
        <f t="shared" si="2"/>
        <v>3.6199999995005783E-2</v>
      </c>
      <c r="K54" s="13">
        <f t="shared" si="5"/>
        <v>3.6199999995005783E-2</v>
      </c>
      <c r="O54" s="13">
        <f t="shared" ca="1" si="3"/>
        <v>0.16464280715389704</v>
      </c>
      <c r="Q54" s="44">
        <f t="shared" si="4"/>
        <v>44269.913699999997</v>
      </c>
      <c r="R54" s="13">
        <v>3.6199999995005783E-2</v>
      </c>
      <c r="S54" s="13" t="s">
        <v>54</v>
      </c>
    </row>
    <row r="55" spans="1:19" s="13" customFormat="1" x14ac:dyDescent="0.2">
      <c r="A55" s="45" t="s">
        <v>49</v>
      </c>
      <c r="B55" s="47" t="s">
        <v>50</v>
      </c>
      <c r="C55" s="12">
        <v>59290.4545</v>
      </c>
      <c r="D55" s="12">
        <v>1E-4</v>
      </c>
      <c r="E55" s="13">
        <f t="shared" si="0"/>
        <v>1625.5778658193894</v>
      </c>
      <c r="F55" s="13">
        <f t="shared" si="1"/>
        <v>1625.5</v>
      </c>
      <c r="G55" s="13">
        <f t="shared" si="2"/>
        <v>0.27986999999848194</v>
      </c>
      <c r="K55" s="13">
        <f t="shared" si="5"/>
        <v>0.27986999999848194</v>
      </c>
      <c r="O55" s="13">
        <f t="shared" ca="1" si="3"/>
        <v>0.16469349672600289</v>
      </c>
      <c r="Q55" s="44">
        <f t="shared" si="4"/>
        <v>44271.9545</v>
      </c>
      <c r="R55" s="13" t="s">
        <v>54</v>
      </c>
      <c r="S55" s="13">
        <v>0.27986999999848194</v>
      </c>
    </row>
    <row r="56" spans="1:19" s="13" customFormat="1" x14ac:dyDescent="0.2">
      <c r="A56" s="45" t="s">
        <v>49</v>
      </c>
      <c r="B56" s="47" t="s">
        <v>48</v>
      </c>
      <c r="C56" s="12">
        <v>59292.008000000002</v>
      </c>
      <c r="D56" s="12">
        <v>1E-4</v>
      </c>
      <c r="E56" s="13">
        <f t="shared" si="0"/>
        <v>1626.0100827430404</v>
      </c>
      <c r="F56" s="13">
        <f t="shared" si="1"/>
        <v>1626</v>
      </c>
      <c r="G56" s="13">
        <f t="shared" si="2"/>
        <v>3.6240000001271255E-2</v>
      </c>
      <c r="K56" s="13">
        <f t="shared" si="5"/>
        <v>3.6240000001271255E-2</v>
      </c>
      <c r="O56" s="13">
        <f t="shared" ca="1" si="3"/>
        <v>0.16474418629810875</v>
      </c>
      <c r="Q56" s="44">
        <f t="shared" si="4"/>
        <v>44273.508000000002</v>
      </c>
      <c r="R56" s="13">
        <v>3.6240000001271255E-2</v>
      </c>
      <c r="S56" s="13" t="s">
        <v>54</v>
      </c>
    </row>
    <row r="57" spans="1:19" s="13" customFormat="1" x14ac:dyDescent="0.2">
      <c r="A57" s="45" t="s">
        <v>49</v>
      </c>
      <c r="B57" s="47" t="s">
        <v>50</v>
      </c>
      <c r="C57" s="12">
        <v>59294.048799999997</v>
      </c>
      <c r="D57" s="12">
        <v>1E-4</v>
      </c>
      <c r="E57" s="13">
        <f t="shared" si="0"/>
        <v>1626.577876948244</v>
      </c>
      <c r="F57" s="13">
        <f t="shared" si="1"/>
        <v>1626.5</v>
      </c>
      <c r="G57" s="13">
        <f t="shared" si="2"/>
        <v>0.27990999999747146</v>
      </c>
      <c r="K57" s="13">
        <f t="shared" si="5"/>
        <v>0.27990999999747146</v>
      </c>
      <c r="O57" s="13">
        <f t="shared" ca="1" si="3"/>
        <v>0.1647948758702146</v>
      </c>
      <c r="Q57" s="44">
        <f t="shared" si="4"/>
        <v>44275.548799999997</v>
      </c>
      <c r="R57" s="13" t="s">
        <v>54</v>
      </c>
      <c r="S57" s="13">
        <v>0.27990999999747146</v>
      </c>
    </row>
    <row r="58" spans="1:19" s="13" customFormat="1" x14ac:dyDescent="0.2">
      <c r="A58" s="45" t="s">
        <v>49</v>
      </c>
      <c r="B58" s="47" t="s">
        <v>48</v>
      </c>
      <c r="C58" s="12">
        <v>59295.602400000003</v>
      </c>
      <c r="D58" s="12">
        <v>1E-4</v>
      </c>
      <c r="E58" s="13">
        <f t="shared" si="0"/>
        <v>1627.010121694035</v>
      </c>
      <c r="F58" s="13">
        <f t="shared" si="1"/>
        <v>1627</v>
      </c>
      <c r="G58" s="13">
        <f t="shared" si="2"/>
        <v>3.6380000005010515E-2</v>
      </c>
      <c r="K58" s="13">
        <f t="shared" si="5"/>
        <v>3.6380000005010515E-2</v>
      </c>
      <c r="O58" s="13">
        <f t="shared" ca="1" si="3"/>
        <v>0.16484556544232049</v>
      </c>
      <c r="Q58" s="44">
        <f t="shared" si="4"/>
        <v>44277.102400000003</v>
      </c>
      <c r="R58" s="13">
        <v>3.6380000005010515E-2</v>
      </c>
      <c r="S58" s="13" t="s">
        <v>54</v>
      </c>
    </row>
    <row r="59" spans="1:19" s="13" customFormat="1" x14ac:dyDescent="0.2">
      <c r="A59" s="45" t="s">
        <v>49</v>
      </c>
      <c r="B59" s="47" t="s">
        <v>50</v>
      </c>
      <c r="C59" s="12">
        <v>59297.643199999999</v>
      </c>
      <c r="D59" s="12">
        <v>1E-4</v>
      </c>
      <c r="E59" s="13">
        <f t="shared" si="0"/>
        <v>1627.5779158992386</v>
      </c>
      <c r="F59" s="13">
        <f t="shared" si="1"/>
        <v>1627.5</v>
      </c>
      <c r="G59" s="13">
        <f t="shared" si="2"/>
        <v>0.28004999999393476</v>
      </c>
      <c r="K59" s="13">
        <f t="shared" si="5"/>
        <v>0.28004999999393476</v>
      </c>
      <c r="O59" s="13">
        <f t="shared" ca="1" si="3"/>
        <v>0.16489625501442634</v>
      </c>
      <c r="Q59" s="44">
        <f t="shared" si="4"/>
        <v>44279.143199999999</v>
      </c>
      <c r="R59" s="13" t="s">
        <v>54</v>
      </c>
      <c r="S59" s="13">
        <v>0.28004999999393476</v>
      </c>
    </row>
    <row r="60" spans="1:19" s="13" customFormat="1" x14ac:dyDescent="0.2">
      <c r="A60" s="45" t="s">
        <v>49</v>
      </c>
      <c r="B60" s="47" t="s">
        <v>48</v>
      </c>
      <c r="C60" s="12">
        <v>59299.196600000003</v>
      </c>
      <c r="D60" s="12">
        <v>1E-4</v>
      </c>
      <c r="E60" s="13">
        <f t="shared" si="0"/>
        <v>1628.0101050007515</v>
      </c>
      <c r="F60" s="13">
        <f t="shared" si="1"/>
        <v>1628</v>
      </c>
      <c r="G60" s="13">
        <f t="shared" si="2"/>
        <v>3.6319999999250285E-2</v>
      </c>
      <c r="K60" s="13">
        <f t="shared" si="5"/>
        <v>3.6319999999250285E-2</v>
      </c>
      <c r="O60" s="13">
        <f t="shared" ca="1" si="3"/>
        <v>0.1649469445865322</v>
      </c>
      <c r="Q60" s="44">
        <f t="shared" si="4"/>
        <v>44280.696600000003</v>
      </c>
      <c r="R60" s="13">
        <v>3.6319999999250285E-2</v>
      </c>
      <c r="S60" s="13" t="s">
        <v>54</v>
      </c>
    </row>
    <row r="61" spans="1:19" s="13" customFormat="1" x14ac:dyDescent="0.2">
      <c r="A61" s="45" t="s">
        <v>49</v>
      </c>
      <c r="B61" s="47" t="s">
        <v>50</v>
      </c>
      <c r="C61" s="12">
        <v>59301.237500000003</v>
      </c>
      <c r="D61" s="12">
        <v>1E-4</v>
      </c>
      <c r="E61" s="13">
        <f t="shared" si="0"/>
        <v>1628.5779270280952</v>
      </c>
      <c r="F61" s="13">
        <f t="shared" si="1"/>
        <v>1628.5</v>
      </c>
      <c r="G61" s="13">
        <f t="shared" si="2"/>
        <v>0.28009000000020023</v>
      </c>
      <c r="K61" s="13">
        <f t="shared" si="5"/>
        <v>0.28009000000020023</v>
      </c>
      <c r="O61" s="13">
        <f t="shared" ca="1" si="3"/>
        <v>0.16499763415863805</v>
      </c>
      <c r="Q61" s="44">
        <f t="shared" si="4"/>
        <v>44282.737500000003</v>
      </c>
      <c r="R61" s="13" t="s">
        <v>54</v>
      </c>
      <c r="S61" s="13">
        <v>0.28009000000020023</v>
      </c>
    </row>
    <row r="62" spans="1:19" s="13" customFormat="1" x14ac:dyDescent="0.2">
      <c r="A62" s="45" t="s">
        <v>49</v>
      </c>
      <c r="B62" s="47" t="s">
        <v>48</v>
      </c>
      <c r="C62" s="12">
        <v>59302.7909</v>
      </c>
      <c r="D62" s="12">
        <v>1E-4</v>
      </c>
      <c r="E62" s="13">
        <f t="shared" si="0"/>
        <v>1629.0101161296063</v>
      </c>
      <c r="F62" s="13">
        <f t="shared" si="1"/>
        <v>1629</v>
      </c>
      <c r="G62" s="13">
        <f t="shared" si="2"/>
        <v>3.63599999982398E-2</v>
      </c>
      <c r="K62" s="13">
        <f t="shared" si="5"/>
        <v>3.63599999982398E-2</v>
      </c>
      <c r="O62" s="13">
        <f t="shared" ca="1" si="3"/>
        <v>0.16504832373074391</v>
      </c>
      <c r="Q62" s="44">
        <f t="shared" si="4"/>
        <v>44284.2909</v>
      </c>
      <c r="R62" s="13">
        <v>3.63599999982398E-2</v>
      </c>
      <c r="S62" s="13" t="s">
        <v>54</v>
      </c>
    </row>
    <row r="63" spans="1:19" s="13" customFormat="1" x14ac:dyDescent="0.2">
      <c r="A63" s="45" t="s">
        <v>49</v>
      </c>
      <c r="B63" s="47" t="s">
        <v>50</v>
      </c>
      <c r="C63" s="12">
        <v>59304.831700000002</v>
      </c>
      <c r="D63" s="12">
        <v>1E-4</v>
      </c>
      <c r="E63" s="13">
        <f t="shared" si="0"/>
        <v>1629.5779103348118</v>
      </c>
      <c r="F63" s="13">
        <f t="shared" si="1"/>
        <v>1629.5</v>
      </c>
      <c r="G63" s="13">
        <f t="shared" si="2"/>
        <v>0.28003000000171596</v>
      </c>
      <c r="K63" s="13">
        <f t="shared" si="5"/>
        <v>0.28003000000171596</v>
      </c>
      <c r="O63" s="13">
        <f t="shared" ca="1" si="3"/>
        <v>0.16509901330284976</v>
      </c>
      <c r="Q63" s="44">
        <f t="shared" si="4"/>
        <v>44286.331700000002</v>
      </c>
      <c r="R63" s="13" t="str">
        <f t="shared" ref="R63:R66" si="6">IF(B63="I",G63,"" )</f>
        <v/>
      </c>
      <c r="S63" s="13">
        <f t="shared" ref="S63" si="7">IF($B63="II",$G63,"" )</f>
        <v>0.28003000000171596</v>
      </c>
    </row>
    <row r="64" spans="1:19" s="13" customFormat="1" x14ac:dyDescent="0.2">
      <c r="B64" s="15"/>
      <c r="C64" s="43"/>
      <c r="D64" s="43"/>
      <c r="R64" s="13" t="str">
        <f t="shared" si="6"/>
        <v/>
      </c>
      <c r="S64" s="13" t="str">
        <f t="shared" ref="S64:S66" si="8">IF($C64="II",$G64,"" )</f>
        <v/>
      </c>
    </row>
    <row r="65" spans="2:19" s="13" customFormat="1" x14ac:dyDescent="0.2">
      <c r="B65" s="15"/>
      <c r="C65" s="43"/>
      <c r="D65" s="43"/>
      <c r="R65" s="13" t="str">
        <f t="shared" si="6"/>
        <v/>
      </c>
      <c r="S65" s="13" t="str">
        <f t="shared" si="8"/>
        <v/>
      </c>
    </row>
    <row r="66" spans="2:19" s="13" customFormat="1" x14ac:dyDescent="0.2">
      <c r="B66" s="15"/>
      <c r="C66" s="43"/>
      <c r="D66" s="43"/>
      <c r="R66" s="13" t="str">
        <f t="shared" si="6"/>
        <v/>
      </c>
      <c r="S66" s="13" t="str">
        <f t="shared" si="8"/>
        <v/>
      </c>
    </row>
    <row r="67" spans="2:19" s="13" customFormat="1" x14ac:dyDescent="0.2">
      <c r="B67" s="15"/>
      <c r="C67" s="43"/>
      <c r="D67" s="43"/>
    </row>
    <row r="68" spans="2:19" s="13" customFormat="1" x14ac:dyDescent="0.2">
      <c r="B68" s="15"/>
      <c r="C68" s="43"/>
      <c r="D68" s="43"/>
    </row>
    <row r="69" spans="2:19" s="13" customFormat="1" x14ac:dyDescent="0.2">
      <c r="B69" s="15"/>
      <c r="C69" s="43"/>
      <c r="D69" s="43"/>
    </row>
    <row r="70" spans="2:19" s="13" customFormat="1" x14ac:dyDescent="0.2">
      <c r="B70" s="15"/>
      <c r="C70" s="43"/>
      <c r="D70" s="43"/>
    </row>
    <row r="71" spans="2:19" s="13" customFormat="1" x14ac:dyDescent="0.2">
      <c r="B71" s="15"/>
      <c r="C71" s="43"/>
      <c r="D71" s="43"/>
    </row>
    <row r="72" spans="2:19" s="13" customFormat="1" x14ac:dyDescent="0.2">
      <c r="B72" s="15"/>
      <c r="C72" s="43"/>
      <c r="D72" s="43"/>
    </row>
    <row r="73" spans="2:19" s="13" customFormat="1" x14ac:dyDescent="0.2">
      <c r="B73" s="15"/>
      <c r="C73" s="43"/>
      <c r="D73" s="43"/>
    </row>
    <row r="74" spans="2:19" s="13" customFormat="1" x14ac:dyDescent="0.2">
      <c r="B74" s="15"/>
      <c r="C74" s="43"/>
      <c r="D74" s="43"/>
    </row>
    <row r="75" spans="2:19" s="13" customFormat="1" x14ac:dyDescent="0.2">
      <c r="B75" s="15"/>
      <c r="C75" s="43"/>
      <c r="D75" s="43"/>
    </row>
    <row r="76" spans="2:19" s="13" customFormat="1" x14ac:dyDescent="0.2">
      <c r="B76" s="15"/>
      <c r="C76" s="43"/>
      <c r="D76" s="43"/>
    </row>
    <row r="77" spans="2:19" s="13" customFormat="1" x14ac:dyDescent="0.2">
      <c r="B77" s="15"/>
      <c r="C77" s="43"/>
      <c r="D77" s="43"/>
    </row>
    <row r="78" spans="2:19" s="13" customFormat="1" x14ac:dyDescent="0.2">
      <c r="B78" s="15"/>
      <c r="C78" s="43"/>
      <c r="D78" s="43"/>
    </row>
    <row r="79" spans="2:19" s="13" customFormat="1" x14ac:dyDescent="0.2">
      <c r="B79" s="15"/>
      <c r="C79" s="43"/>
      <c r="D79" s="43"/>
    </row>
    <row r="80" spans="2:19" s="13" customFormat="1" x14ac:dyDescent="0.2">
      <c r="B80" s="15"/>
      <c r="C80" s="43"/>
      <c r="D80" s="43"/>
    </row>
    <row r="81" spans="2:4" s="13" customFormat="1" x14ac:dyDescent="0.2">
      <c r="B81" s="15"/>
      <c r="C81" s="43"/>
      <c r="D81" s="43"/>
    </row>
    <row r="82" spans="2:4" s="13" customFormat="1" x14ac:dyDescent="0.2">
      <c r="B82" s="15"/>
      <c r="C82" s="43"/>
      <c r="D82" s="43"/>
    </row>
    <row r="83" spans="2:4" s="13" customFormat="1" x14ac:dyDescent="0.2">
      <c r="B83" s="15"/>
      <c r="C83" s="43"/>
      <c r="D83" s="43"/>
    </row>
    <row r="84" spans="2:4" s="13" customFormat="1" x14ac:dyDescent="0.2">
      <c r="B84" s="15"/>
      <c r="C84" s="43"/>
      <c r="D84" s="43"/>
    </row>
    <row r="85" spans="2:4" s="13" customFormat="1" x14ac:dyDescent="0.2">
      <c r="B85" s="15"/>
      <c r="C85" s="43"/>
      <c r="D85" s="43"/>
    </row>
    <row r="86" spans="2:4" s="13" customFormat="1" x14ac:dyDescent="0.2">
      <c r="B86" s="15"/>
      <c r="C86" s="43"/>
      <c r="D86" s="43"/>
    </row>
    <row r="87" spans="2:4" s="13" customFormat="1" x14ac:dyDescent="0.2">
      <c r="B87" s="15"/>
      <c r="C87" s="43"/>
      <c r="D87" s="43"/>
    </row>
    <row r="88" spans="2:4" s="13" customFormat="1" x14ac:dyDescent="0.2">
      <c r="B88" s="15"/>
      <c r="C88" s="43"/>
      <c r="D88" s="43"/>
    </row>
    <row r="89" spans="2:4" s="13" customFormat="1" x14ac:dyDescent="0.2">
      <c r="B89" s="15"/>
      <c r="C89" s="43"/>
      <c r="D89" s="43"/>
    </row>
    <row r="90" spans="2:4" s="13" customFormat="1" x14ac:dyDescent="0.2">
      <c r="B90" s="15"/>
      <c r="C90" s="43"/>
      <c r="D90" s="43"/>
    </row>
    <row r="91" spans="2:4" s="13" customFormat="1" x14ac:dyDescent="0.2">
      <c r="B91" s="15"/>
      <c r="C91" s="43"/>
      <c r="D91" s="43"/>
    </row>
    <row r="92" spans="2:4" s="13" customFormat="1" x14ac:dyDescent="0.2">
      <c r="B92" s="15"/>
      <c r="C92" s="43"/>
      <c r="D92" s="43"/>
    </row>
    <row r="93" spans="2:4" s="13" customFormat="1" x14ac:dyDescent="0.2">
      <c r="B93" s="15"/>
      <c r="C93" s="43"/>
      <c r="D93" s="43"/>
    </row>
    <row r="94" spans="2:4" s="13" customFormat="1" x14ac:dyDescent="0.2">
      <c r="B94" s="15"/>
      <c r="C94" s="43"/>
      <c r="D94" s="43"/>
    </row>
    <row r="95" spans="2:4" s="13" customFormat="1" x14ac:dyDescent="0.2">
      <c r="B95" s="15"/>
      <c r="C95" s="43"/>
      <c r="D95" s="43"/>
    </row>
    <row r="96" spans="2:4" s="13" customFormat="1" x14ac:dyDescent="0.2">
      <c r="B96" s="15"/>
      <c r="C96" s="43"/>
      <c r="D96" s="43"/>
    </row>
    <row r="97" spans="2:4" s="13" customFormat="1" x14ac:dyDescent="0.2">
      <c r="B97" s="15"/>
      <c r="C97" s="43"/>
      <c r="D97" s="43"/>
    </row>
    <row r="98" spans="2:4" s="13" customFormat="1" x14ac:dyDescent="0.2">
      <c r="B98" s="15"/>
      <c r="C98" s="43"/>
      <c r="D98" s="43"/>
    </row>
    <row r="99" spans="2:4" s="13" customFormat="1" x14ac:dyDescent="0.2">
      <c r="B99" s="15"/>
      <c r="C99" s="43"/>
      <c r="D99" s="43"/>
    </row>
    <row r="100" spans="2:4" s="13" customFormat="1" x14ac:dyDescent="0.2">
      <c r="B100" s="15"/>
      <c r="C100" s="43"/>
      <c r="D100" s="43"/>
    </row>
    <row r="101" spans="2:4" s="13" customFormat="1" x14ac:dyDescent="0.2">
      <c r="B101" s="15"/>
      <c r="C101" s="43"/>
      <c r="D101" s="43"/>
    </row>
    <row r="102" spans="2:4" s="13" customFormat="1" x14ac:dyDescent="0.2">
      <c r="B102" s="15"/>
      <c r="C102" s="43"/>
      <c r="D102" s="43"/>
    </row>
    <row r="103" spans="2:4" s="13" customFormat="1" x14ac:dyDescent="0.2">
      <c r="B103" s="15"/>
      <c r="C103" s="43"/>
      <c r="D103" s="43"/>
    </row>
    <row r="104" spans="2:4" s="13" customFormat="1" x14ac:dyDescent="0.2">
      <c r="B104" s="15"/>
      <c r="C104" s="43"/>
      <c r="D104" s="43"/>
    </row>
    <row r="105" spans="2:4" s="13" customFormat="1" x14ac:dyDescent="0.2">
      <c r="C105" s="43"/>
      <c r="D105" s="43"/>
    </row>
    <row r="106" spans="2:4" s="13" customFormat="1" x14ac:dyDescent="0.2">
      <c r="C106" s="43"/>
      <c r="D106" s="43"/>
    </row>
    <row r="107" spans="2:4" s="13" customFormat="1" x14ac:dyDescent="0.2">
      <c r="C107" s="43"/>
      <c r="D107" s="43"/>
    </row>
    <row r="108" spans="2:4" s="13" customFormat="1" x14ac:dyDescent="0.2">
      <c r="C108" s="43"/>
      <c r="D108" s="43"/>
    </row>
    <row r="109" spans="2:4" s="13" customFormat="1" x14ac:dyDescent="0.2">
      <c r="C109" s="43"/>
      <c r="D109" s="43"/>
    </row>
    <row r="110" spans="2:4" s="13" customFormat="1" x14ac:dyDescent="0.2">
      <c r="C110" s="43"/>
      <c r="D110" s="43"/>
    </row>
    <row r="111" spans="2:4" s="13" customFormat="1" x14ac:dyDescent="0.2">
      <c r="C111" s="43"/>
      <c r="D111" s="43"/>
    </row>
    <row r="112" spans="2:4" s="13" customFormat="1" x14ac:dyDescent="0.2">
      <c r="C112" s="43"/>
      <c r="D112" s="43"/>
    </row>
    <row r="113" spans="3:4" s="13" customFormat="1" x14ac:dyDescent="0.2">
      <c r="C113" s="43"/>
      <c r="D113" s="43"/>
    </row>
    <row r="114" spans="3:4" s="13" customFormat="1" x14ac:dyDescent="0.2">
      <c r="C114" s="43"/>
      <c r="D114" s="43"/>
    </row>
    <row r="115" spans="3:4" s="13" customFormat="1" x14ac:dyDescent="0.2">
      <c r="C115" s="43"/>
      <c r="D115" s="43"/>
    </row>
    <row r="116" spans="3:4" s="13" customFormat="1" x14ac:dyDescent="0.2">
      <c r="C116" s="43"/>
      <c r="D116" s="43"/>
    </row>
    <row r="117" spans="3:4" s="13" customFormat="1" x14ac:dyDescent="0.2">
      <c r="C117" s="43"/>
      <c r="D117" s="43"/>
    </row>
    <row r="118" spans="3:4" s="13" customFormat="1" x14ac:dyDescent="0.2">
      <c r="C118" s="43"/>
      <c r="D118" s="43"/>
    </row>
    <row r="119" spans="3:4" s="13" customFormat="1" x14ac:dyDescent="0.2">
      <c r="C119" s="43"/>
      <c r="D119" s="43"/>
    </row>
    <row r="120" spans="3:4" s="13" customFormat="1" x14ac:dyDescent="0.2">
      <c r="C120" s="43"/>
      <c r="D120" s="43"/>
    </row>
    <row r="121" spans="3:4" s="13" customFormat="1" x14ac:dyDescent="0.2">
      <c r="C121" s="43"/>
      <c r="D121" s="43"/>
    </row>
    <row r="122" spans="3:4" s="13" customFormat="1" x14ac:dyDescent="0.2">
      <c r="C122" s="43"/>
      <c r="D122" s="43"/>
    </row>
    <row r="123" spans="3:4" s="13" customFormat="1" x14ac:dyDescent="0.2">
      <c r="C123" s="43"/>
      <c r="D123" s="43"/>
    </row>
    <row r="124" spans="3:4" s="13" customFormat="1" x14ac:dyDescent="0.2">
      <c r="C124" s="43"/>
      <c r="D124" s="43"/>
    </row>
    <row r="125" spans="3:4" s="13" customFormat="1" x14ac:dyDescent="0.2">
      <c r="C125" s="43"/>
      <c r="D125" s="43"/>
    </row>
    <row r="126" spans="3:4" s="13" customFormat="1" x14ac:dyDescent="0.2">
      <c r="C126" s="43"/>
      <c r="D126" s="43"/>
    </row>
    <row r="127" spans="3:4" s="13" customFormat="1" x14ac:dyDescent="0.2">
      <c r="C127" s="43"/>
      <c r="D127" s="43"/>
    </row>
    <row r="128" spans="3:4" s="13" customFormat="1" x14ac:dyDescent="0.2">
      <c r="C128" s="43"/>
      <c r="D128" s="43"/>
    </row>
    <row r="129" spans="3:4" s="13" customFormat="1" x14ac:dyDescent="0.2">
      <c r="C129" s="43"/>
      <c r="D129" s="43"/>
    </row>
    <row r="130" spans="3:4" s="13" customFormat="1" x14ac:dyDescent="0.2">
      <c r="C130" s="43"/>
      <c r="D130" s="43"/>
    </row>
    <row r="131" spans="3:4" s="13" customFormat="1" x14ac:dyDescent="0.2">
      <c r="C131" s="43"/>
      <c r="D131" s="43"/>
    </row>
    <row r="132" spans="3:4" s="13" customFormat="1" x14ac:dyDescent="0.2">
      <c r="C132" s="43"/>
      <c r="D132" s="43"/>
    </row>
    <row r="133" spans="3:4" s="13" customFormat="1" x14ac:dyDescent="0.2">
      <c r="C133" s="43"/>
      <c r="D133" s="43"/>
    </row>
    <row r="134" spans="3:4" s="13" customFormat="1" x14ac:dyDescent="0.2">
      <c r="C134" s="43"/>
      <c r="D134" s="43"/>
    </row>
    <row r="135" spans="3:4" s="13" customFormat="1" x14ac:dyDescent="0.2">
      <c r="C135" s="43"/>
      <c r="D135" s="43"/>
    </row>
    <row r="136" spans="3:4" s="13" customFormat="1" x14ac:dyDescent="0.2">
      <c r="C136" s="43"/>
      <c r="D136" s="43"/>
    </row>
    <row r="137" spans="3:4" s="13" customFormat="1" x14ac:dyDescent="0.2">
      <c r="C137" s="43"/>
      <c r="D137" s="43"/>
    </row>
    <row r="138" spans="3:4" s="13" customFormat="1" x14ac:dyDescent="0.2">
      <c r="C138" s="43"/>
      <c r="D138" s="43"/>
    </row>
    <row r="139" spans="3:4" s="13" customFormat="1" x14ac:dyDescent="0.2">
      <c r="C139" s="43"/>
      <c r="D139" s="43"/>
    </row>
    <row r="140" spans="3:4" s="13" customFormat="1" x14ac:dyDescent="0.2">
      <c r="C140" s="43"/>
      <c r="D140" s="43"/>
    </row>
    <row r="141" spans="3:4" s="13" customFormat="1" x14ac:dyDescent="0.2">
      <c r="C141" s="43"/>
      <c r="D141" s="43"/>
    </row>
    <row r="142" spans="3:4" s="13" customFormat="1" x14ac:dyDescent="0.2">
      <c r="C142" s="43"/>
      <c r="D142" s="43"/>
    </row>
    <row r="143" spans="3:4" s="13" customFormat="1" x14ac:dyDescent="0.2">
      <c r="C143" s="43"/>
      <c r="D143" s="43"/>
    </row>
    <row r="144" spans="3:4" s="13" customFormat="1" x14ac:dyDescent="0.2">
      <c r="C144" s="43"/>
      <c r="D144" s="43"/>
    </row>
    <row r="145" spans="3:4" s="13" customFormat="1" x14ac:dyDescent="0.2">
      <c r="C145" s="43"/>
      <c r="D145" s="43"/>
    </row>
    <row r="146" spans="3:4" s="13" customFormat="1" x14ac:dyDescent="0.2">
      <c r="C146" s="43"/>
      <c r="D146" s="43"/>
    </row>
    <row r="147" spans="3:4" s="13" customFormat="1" x14ac:dyDescent="0.2">
      <c r="C147" s="43"/>
      <c r="D147" s="43"/>
    </row>
    <row r="148" spans="3:4" s="13" customFormat="1" x14ac:dyDescent="0.2">
      <c r="C148" s="43"/>
      <c r="D148" s="43"/>
    </row>
    <row r="149" spans="3:4" s="13" customFormat="1" x14ac:dyDescent="0.2">
      <c r="C149" s="43"/>
      <c r="D149" s="43"/>
    </row>
    <row r="150" spans="3:4" s="13" customFormat="1" x14ac:dyDescent="0.2">
      <c r="C150" s="43"/>
      <c r="D150" s="43"/>
    </row>
    <row r="151" spans="3:4" s="13" customFormat="1" x14ac:dyDescent="0.2">
      <c r="C151" s="43"/>
      <c r="D151" s="43"/>
    </row>
    <row r="152" spans="3:4" s="13" customFormat="1" x14ac:dyDescent="0.2">
      <c r="C152" s="43"/>
      <c r="D152" s="43"/>
    </row>
    <row r="153" spans="3:4" s="13" customFormat="1" x14ac:dyDescent="0.2">
      <c r="C153" s="43"/>
      <c r="D153" s="43"/>
    </row>
    <row r="154" spans="3:4" s="13" customFormat="1" x14ac:dyDescent="0.2">
      <c r="C154" s="43"/>
      <c r="D154" s="43"/>
    </row>
    <row r="155" spans="3:4" s="13" customFormat="1" x14ac:dyDescent="0.2">
      <c r="C155" s="43"/>
      <c r="D155" s="43"/>
    </row>
    <row r="156" spans="3:4" s="13" customFormat="1" x14ac:dyDescent="0.2">
      <c r="C156" s="43"/>
      <c r="D156" s="43"/>
    </row>
    <row r="157" spans="3:4" s="13" customFormat="1" x14ac:dyDescent="0.2">
      <c r="C157" s="43"/>
      <c r="D157" s="43"/>
    </row>
    <row r="158" spans="3:4" s="13" customFormat="1" x14ac:dyDescent="0.2">
      <c r="C158" s="43"/>
      <c r="D158" s="43"/>
    </row>
    <row r="159" spans="3:4" s="13" customFormat="1" x14ac:dyDescent="0.2">
      <c r="C159" s="43"/>
      <c r="D159" s="43"/>
    </row>
    <row r="160" spans="3:4" s="13" customFormat="1" x14ac:dyDescent="0.2">
      <c r="C160" s="43"/>
      <c r="D160" s="43"/>
    </row>
    <row r="161" spans="3:4" s="13" customFormat="1" x14ac:dyDescent="0.2">
      <c r="C161" s="43"/>
      <c r="D161" s="43"/>
    </row>
    <row r="162" spans="3:4" s="13" customFormat="1" x14ac:dyDescent="0.2">
      <c r="C162" s="43"/>
      <c r="D162" s="43"/>
    </row>
    <row r="163" spans="3:4" s="13" customFormat="1" x14ac:dyDescent="0.2">
      <c r="C163" s="43"/>
      <c r="D163" s="43"/>
    </row>
    <row r="164" spans="3:4" s="13" customFormat="1" x14ac:dyDescent="0.2">
      <c r="C164" s="43"/>
      <c r="D164" s="43"/>
    </row>
    <row r="165" spans="3:4" s="13" customFormat="1" x14ac:dyDescent="0.2">
      <c r="C165" s="43"/>
      <c r="D165" s="43"/>
    </row>
    <row r="166" spans="3:4" s="13" customFormat="1" x14ac:dyDescent="0.2">
      <c r="C166" s="43"/>
      <c r="D166" s="43"/>
    </row>
    <row r="167" spans="3:4" s="13" customFormat="1" x14ac:dyDescent="0.2">
      <c r="C167" s="43"/>
      <c r="D167" s="43"/>
    </row>
    <row r="168" spans="3:4" s="13" customFormat="1" x14ac:dyDescent="0.2">
      <c r="C168" s="43"/>
      <c r="D168" s="43"/>
    </row>
    <row r="169" spans="3:4" s="13" customFormat="1" x14ac:dyDescent="0.2">
      <c r="C169" s="43"/>
      <c r="D169" s="43"/>
    </row>
    <row r="170" spans="3:4" s="13" customFormat="1" x14ac:dyDescent="0.2">
      <c r="C170" s="43"/>
      <c r="D170" s="43"/>
    </row>
    <row r="171" spans="3:4" s="13" customFormat="1" x14ac:dyDescent="0.2">
      <c r="C171" s="43"/>
      <c r="D171" s="43"/>
    </row>
    <row r="172" spans="3:4" s="13" customFormat="1" x14ac:dyDescent="0.2">
      <c r="C172" s="43"/>
      <c r="D172" s="43"/>
    </row>
    <row r="173" spans="3:4" s="13" customFormat="1" x14ac:dyDescent="0.2">
      <c r="C173" s="43"/>
      <c r="D173" s="43"/>
    </row>
    <row r="174" spans="3:4" s="13" customFormat="1" x14ac:dyDescent="0.2">
      <c r="C174" s="43"/>
      <c r="D174" s="43"/>
    </row>
    <row r="175" spans="3:4" s="13" customFormat="1" x14ac:dyDescent="0.2">
      <c r="C175" s="43"/>
      <c r="D175" s="43"/>
    </row>
    <row r="176" spans="3:4" s="13" customFormat="1" x14ac:dyDescent="0.2">
      <c r="C176" s="43"/>
      <c r="D176" s="43"/>
    </row>
    <row r="177" spans="3:4" s="13" customFormat="1" x14ac:dyDescent="0.2">
      <c r="C177" s="43"/>
      <c r="D177" s="43"/>
    </row>
    <row r="178" spans="3:4" s="13" customFormat="1" x14ac:dyDescent="0.2">
      <c r="C178" s="43"/>
      <c r="D178" s="43"/>
    </row>
    <row r="179" spans="3:4" s="13" customFormat="1" x14ac:dyDescent="0.2">
      <c r="C179" s="43"/>
      <c r="D179" s="43"/>
    </row>
    <row r="180" spans="3:4" s="13" customFormat="1" x14ac:dyDescent="0.2">
      <c r="C180" s="43"/>
      <c r="D180" s="43"/>
    </row>
    <row r="181" spans="3:4" s="13" customFormat="1" x14ac:dyDescent="0.2">
      <c r="C181" s="43"/>
      <c r="D181" s="43"/>
    </row>
    <row r="182" spans="3:4" s="13" customFormat="1" x14ac:dyDescent="0.2">
      <c r="C182" s="43"/>
      <c r="D182" s="43"/>
    </row>
    <row r="183" spans="3:4" s="13" customFormat="1" x14ac:dyDescent="0.2">
      <c r="C183" s="43"/>
      <c r="D183" s="43"/>
    </row>
    <row r="184" spans="3:4" s="13" customFormat="1" x14ac:dyDescent="0.2">
      <c r="C184" s="43"/>
      <c r="D184" s="43"/>
    </row>
    <row r="185" spans="3:4" s="13" customFormat="1" x14ac:dyDescent="0.2">
      <c r="C185" s="43"/>
      <c r="D185" s="43"/>
    </row>
    <row r="186" spans="3:4" s="13" customFormat="1" x14ac:dyDescent="0.2">
      <c r="C186" s="43"/>
      <c r="D186" s="43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U64">
    <sortCondition ref="C21:C64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2024-01-10T01:28:40Z</dcterms:modified>
</cp:coreProperties>
</file>