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DB76142-35F2-4285-9768-181AB5C3871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G11" i="1"/>
  <c r="F11" i="1"/>
  <c r="C7" i="1"/>
  <c r="G22" i="1"/>
  <c r="I22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<sst xmlns="http://schemas.openxmlformats.org/spreadsheetml/2006/main" count="48" uniqueCount="47">
  <si>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</si>
  <si>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</si>
  <si>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</si>
  <si>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</si>
  <si>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</si>
  <si>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</si>
  <si>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</si>
  <si>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</si>
  <si>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</si>
  <si>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</si>
  <si>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</si>
  <si>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</si>
  <si>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</si>
  <si>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</si>
  <si>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</si>
  <si>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</si>
  <si>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</si>
  <si>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</si>
  <si>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</si>
  <si>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</si>
  <si>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</si>
  <si>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</si>
  <si>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</si>
  <si>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</si>
  <si>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</si>
  <si>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</si>
  <si>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</si>
  <si>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</si>
  <si>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</si>
  <si>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</si>
  <si>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</si>
  <si>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</si>
  <si>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</si>
  <si>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</si>
  <si>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</si>
  <si>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</si>
  <si>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</si>
  <si>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</si>
  <si>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EA</t>
  </si>
  <si>
    <t>APs_IO.xls</t>
  </si>
  <si>
    <t xml:space="preserve">IO Aps / GSC 9286-1336               </t>
  </si>
  <si>
    <t>EA/SD</t>
  </si>
  <si>
    <t>Aps_IO.xls</t>
  </si>
  <si>
    <t>IBVS 5713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</si>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</sst>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IO Aps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E5-42B3-8E6F-47948CA944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1.6109999999971478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E5-42B3-8E6F-47948CA944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E5-42B3-8E6F-47948CA944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E5-42B3-8E6F-47948CA944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E5-42B3-8E6F-47948CA944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E5-42B3-8E6F-47948CA944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E5-42B3-8E6F-47948CA944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1.6109999999971478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E5-42B3-8E6F-47948CA9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531440"/>
        <c:axId val="1"/>
      </c:scatterChart>
      <c:valAx>
        <c:axId val="647531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7531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60150375939849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EA0258-5930-081D-2019-17E1C80D2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40</v>
      </c>
      <c r="F1">
        <v>36720.36</v>
      </c>
      <c r="G1">
        <v>7.9950000000000001</v>
      </c>
      <c r="H1" t="s">
        <v>38</v>
      </c>
      <c r="I1" t="s">
        <v>39</v>
      </c>
    </row>
    <row r="2" spans="1:9" x14ac:dyDescent="0.2">
      <c r="A2" t="s">
        <v>24</v>
      </c>
      <c r="B2" t="s">
        <v>41</v>
      </c>
      <c r="C2" s="3"/>
      <c r="D2" s="3"/>
      <c r="E2" t="s">
        <v>42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36720.36</v>
      </c>
      <c r="D4" s="9">
        <v>7.9950000000000001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36720.36</v>
      </c>
    </row>
    <row r="8" spans="1:9" x14ac:dyDescent="0.2">
      <c r="A8" t="s">
        <v>3</v>
      </c>
      <c r="C8">
        <f>+D4</f>
        <v>7.9950000000000001</v>
      </c>
    </row>
    <row r="9" spans="1:9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17</v>
      </c>
      <c r="B12" s="12"/>
      <c r="C12" s="24">
        <f ca="1">SLOPE(INDIRECT($G$11):G992,INDIRECT($F$11):F992)</f>
        <v>7.6495726495591065E-4</v>
      </c>
      <c r="D12" s="3"/>
      <c r="E12" s="12"/>
    </row>
    <row r="13" spans="1:9" x14ac:dyDescent="0.2">
      <c r="A13" s="12" t="s">
        <v>19</v>
      </c>
      <c r="B13" s="12"/>
      <c r="C13" s="3" t="s">
        <v>14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18</v>
      </c>
      <c r="B15" s="12"/>
      <c r="C15" s="15">
        <f ca="1">(C7+C11)+(C8+C12)*INT(MAX(F21:F3533))</f>
        <v>53559.440999999999</v>
      </c>
      <c r="D15" s="16" t="s">
        <v>33</v>
      </c>
      <c r="E15" s="17">
        <f ca="1">TODAY()+15018.5-B9/24</f>
        <v>60320.5</v>
      </c>
    </row>
    <row r="16" spans="1:9" x14ac:dyDescent="0.2">
      <c r="A16" s="18" t="s">
        <v>4</v>
      </c>
      <c r="B16" s="12"/>
      <c r="C16" s="19">
        <f ca="1">+C8+C12</f>
        <v>7.9957649572649556</v>
      </c>
      <c r="D16" s="16" t="s">
        <v>34</v>
      </c>
      <c r="E16" s="17">
        <f ca="1">ROUND(2*(E15-C15)/C16,0)/2+1</f>
        <v>846.5</v>
      </c>
    </row>
    <row r="17" spans="1:17" ht="13.5" thickBot="1" x14ac:dyDescent="0.25">
      <c r="A17" s="16" t="s">
        <v>30</v>
      </c>
      <c r="B17" s="12"/>
      <c r="C17" s="12">
        <f>COUNT(C21:C2191)</f>
        <v>2</v>
      </c>
      <c r="D17" s="16" t="s">
        <v>35</v>
      </c>
      <c r="E17" s="20">
        <f ca="1">+C15+C16*E16-15018.5-C9/24</f>
        <v>45309.751869658117</v>
      </c>
    </row>
    <row r="18" spans="1:17" ht="14.25" thickTop="1" thickBot="1" x14ac:dyDescent="0.25">
      <c r="A18" s="18" t="s">
        <v>5</v>
      </c>
      <c r="B18" s="12"/>
      <c r="C18" s="21">
        <f ca="1">+C15</f>
        <v>53559.440999999999</v>
      </c>
      <c r="D18" s="22">
        <f ca="1">+C16</f>
        <v>7.9957649572649556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29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36720.36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21701.86</v>
      </c>
    </row>
    <row r="22" spans="1:17" x14ac:dyDescent="0.2">
      <c r="A22" s="29" t="s">
        <v>43</v>
      </c>
      <c r="B22" s="30" t="s">
        <v>44</v>
      </c>
      <c r="C22" s="29">
        <v>53559.440999999999</v>
      </c>
      <c r="D22" s="29">
        <v>0.02</v>
      </c>
      <c r="E22">
        <f>+(C22-C$7)/C$8</f>
        <v>2106.2015009380862</v>
      </c>
      <c r="F22">
        <f>ROUND(2*E22,0)/2</f>
        <v>2106</v>
      </c>
      <c r="G22">
        <f>+C22-(C$7+F22*C$8)</f>
        <v>1.6109999999971478</v>
      </c>
      <c r="I22">
        <f>+G22</f>
        <v>1.6109999999971478</v>
      </c>
      <c r="O22">
        <f ca="1">+C$11+C$12*$F22</f>
        <v>1.6109999999971478</v>
      </c>
      <c r="Q22" s="2">
        <f>+C22-15018.5</f>
        <v>38540.940999999999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2024-01-11T01:28:10Z</dcterms:modified>
</cp:coreProperties>
</file>