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FA83BCD-5652-4F4D-91F7-2156AE8CF6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K41" i="1" s="1"/>
  <c r="Q41" i="1"/>
  <c r="E45" i="1"/>
  <c r="F45" i="1" s="1"/>
  <c r="G45" i="1" s="1"/>
  <c r="K45" i="1" s="1"/>
  <c r="Q45" i="1"/>
  <c r="E48" i="1"/>
  <c r="F48" i="1"/>
  <c r="G48" i="1" s="1"/>
  <c r="K48" i="1" s="1"/>
  <c r="Q48" i="1"/>
  <c r="E51" i="1"/>
  <c r="F51" i="1" s="1"/>
  <c r="G51" i="1" s="1"/>
  <c r="K51" i="1" s="1"/>
  <c r="Q51" i="1"/>
  <c r="E54" i="1"/>
  <c r="F54" i="1" s="1"/>
  <c r="G54" i="1" s="1"/>
  <c r="K54" i="1" s="1"/>
  <c r="Q54" i="1"/>
  <c r="E57" i="1"/>
  <c r="F57" i="1" s="1"/>
  <c r="G57" i="1" s="1"/>
  <c r="K57" i="1" s="1"/>
  <c r="Q57" i="1"/>
  <c r="E61" i="1"/>
  <c r="F61" i="1"/>
  <c r="G61" i="1" s="1"/>
  <c r="L61" i="1" s="1"/>
  <c r="Q6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6" i="1"/>
  <c r="F46" i="1" s="1"/>
  <c r="G46" i="1" s="1"/>
  <c r="K46" i="1" s="1"/>
  <c r="Q46" i="1"/>
  <c r="E50" i="1"/>
  <c r="F50" i="1" s="1"/>
  <c r="G50" i="1" s="1"/>
  <c r="K50" i="1" s="1"/>
  <c r="Q50" i="1"/>
  <c r="E52" i="1"/>
  <c r="F52" i="1" s="1"/>
  <c r="G52" i="1" s="1"/>
  <c r="K52" i="1" s="1"/>
  <c r="Q52" i="1"/>
  <c r="E53" i="1"/>
  <c r="F53" i="1" s="1"/>
  <c r="G53" i="1" s="1"/>
  <c r="K53" i="1" s="1"/>
  <c r="Q53" i="1"/>
  <c r="E47" i="1"/>
  <c r="F47" i="1" s="1"/>
  <c r="G47" i="1" s="1"/>
  <c r="K47" i="1" s="1"/>
  <c r="Q47" i="1"/>
  <c r="E49" i="1"/>
  <c r="F49" i="1" s="1"/>
  <c r="G49" i="1" s="1"/>
  <c r="K49" i="1" s="1"/>
  <c r="Q49" i="1"/>
  <c r="E55" i="1"/>
  <c r="F55" i="1" s="1"/>
  <c r="G55" i="1" s="1"/>
  <c r="K55" i="1" s="1"/>
  <c r="Q55" i="1"/>
  <c r="E56" i="1"/>
  <c r="F56" i="1" s="1"/>
  <c r="G56" i="1" s="1"/>
  <c r="K56" i="1" s="1"/>
  <c r="Q56" i="1"/>
  <c r="E58" i="1"/>
  <c r="F58" i="1" s="1"/>
  <c r="G58" i="1" s="1"/>
  <c r="K58" i="1" s="1"/>
  <c r="Q58" i="1"/>
  <c r="E59" i="1"/>
  <c r="F59" i="1" s="1"/>
  <c r="G59" i="1" s="1"/>
  <c r="L59" i="1" s="1"/>
  <c r="Q59" i="1"/>
  <c r="E60" i="1"/>
  <c r="F60" i="1" s="1"/>
  <c r="G60" i="1" s="1"/>
  <c r="L60" i="1" s="1"/>
  <c r="Q60" i="1"/>
  <c r="E36" i="1"/>
  <c r="F36" i="1" s="1"/>
  <c r="G36" i="1" s="1"/>
  <c r="L36" i="1" s="1"/>
  <c r="Q36" i="1"/>
  <c r="E39" i="1"/>
  <c r="F39" i="1" s="1"/>
  <c r="G39" i="1" s="1"/>
  <c r="L39" i="1" s="1"/>
  <c r="Q39" i="1"/>
  <c r="E30" i="1"/>
  <c r="F30" i="1" s="1"/>
  <c r="G30" i="1" s="1"/>
  <c r="L30" i="1" s="1"/>
  <c r="Q30" i="1"/>
  <c r="E31" i="1"/>
  <c r="F31" i="1" s="1"/>
  <c r="G31" i="1" s="1"/>
  <c r="L31" i="1" s="1"/>
  <c r="Q31" i="1"/>
  <c r="E32" i="1"/>
  <c r="F32" i="1" s="1"/>
  <c r="G32" i="1" s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37" i="1"/>
  <c r="F37" i="1" s="1"/>
  <c r="G37" i="1" s="1"/>
  <c r="L37" i="1" s="1"/>
  <c r="Q37" i="1"/>
  <c r="E38" i="1"/>
  <c r="F38" i="1" s="1"/>
  <c r="G38" i="1" s="1"/>
  <c r="L38" i="1" s="1"/>
  <c r="Q38" i="1"/>
  <c r="E40" i="1"/>
  <c r="F40" i="1" s="1"/>
  <c r="G40" i="1" s="1"/>
  <c r="L40" i="1" s="1"/>
  <c r="Q40" i="1"/>
  <c r="E28" i="1"/>
  <c r="F28" i="1" s="1"/>
  <c r="G28" i="1" s="1"/>
  <c r="L28" i="1" s="1"/>
  <c r="E29" i="1"/>
  <c r="F29" i="1" s="1"/>
  <c r="G29" i="1" s="1"/>
  <c r="L29" i="1" s="1"/>
  <c r="Q28" i="1"/>
  <c r="Q29" i="1"/>
  <c r="E26" i="1"/>
  <c r="F26" i="1" s="1"/>
  <c r="G26" i="1" s="1"/>
  <c r="L26" i="1" s="1"/>
  <c r="E27" i="1"/>
  <c r="F27" i="1" s="1"/>
  <c r="G27" i="1" s="1"/>
  <c r="L27" i="1" s="1"/>
  <c r="D9" i="1"/>
  <c r="C9" i="1"/>
  <c r="E20" i="1"/>
  <c r="F20" i="1" s="1"/>
  <c r="G20" i="1" s="1"/>
  <c r="H20" i="1" s="1"/>
  <c r="E21" i="1"/>
  <c r="F21" i="1" s="1"/>
  <c r="G21" i="1" s="1"/>
  <c r="I21" i="1" s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L25" i="1" s="1"/>
  <c r="Q26" i="1"/>
  <c r="Q27" i="1"/>
  <c r="Q25" i="1"/>
  <c r="Q21" i="1"/>
  <c r="Q22" i="1"/>
  <c r="Q23" i="1"/>
  <c r="Q24" i="1"/>
  <c r="F15" i="1"/>
  <c r="F16" i="1" s="1"/>
  <c r="C17" i="1"/>
  <c r="Q20" i="1"/>
  <c r="C12" i="1"/>
  <c r="C16" i="1" l="1"/>
  <c r="D18" i="1" s="1"/>
  <c r="C11" i="1"/>
  <c r="O48" i="1" l="1"/>
  <c r="O61" i="1"/>
  <c r="O45" i="1"/>
  <c r="O57" i="1"/>
  <c r="O41" i="1"/>
  <c r="O54" i="1"/>
  <c r="O51" i="1"/>
  <c r="O44" i="1"/>
  <c r="O43" i="1"/>
  <c r="O42" i="1"/>
  <c r="O53" i="1"/>
  <c r="O50" i="1"/>
  <c r="O46" i="1"/>
  <c r="O52" i="1"/>
  <c r="O55" i="1"/>
  <c r="O21" i="1"/>
  <c r="O40" i="1"/>
  <c r="O47" i="1"/>
  <c r="O32" i="1"/>
  <c r="O30" i="1"/>
  <c r="O26" i="1"/>
  <c r="O29" i="1"/>
  <c r="C15" i="1"/>
  <c r="F17" i="1" s="1"/>
  <c r="O34" i="1"/>
  <c r="O33" i="1"/>
  <c r="O37" i="1"/>
  <c r="O39" i="1"/>
  <c r="O28" i="1"/>
  <c r="O58" i="1"/>
  <c r="O27" i="1"/>
  <c r="O60" i="1"/>
  <c r="O38" i="1"/>
  <c r="O20" i="1"/>
  <c r="O59" i="1"/>
  <c r="O23" i="1"/>
  <c r="O31" i="1"/>
  <c r="O25" i="1"/>
  <c r="O56" i="1"/>
  <c r="O36" i="1"/>
  <c r="O35" i="1"/>
  <c r="O22" i="1"/>
  <c r="O24" i="1"/>
  <c r="O49" i="1"/>
  <c r="C18" i="1" l="1"/>
  <c r="F18" i="1"/>
</calcChain>
</file>

<file path=xl/sharedStrings.xml><?xml version="1.0" encoding="utf-8"?>
<sst xmlns="http://schemas.openxmlformats.org/spreadsheetml/2006/main" count="149" uniqueCount="59">
  <si>
    <t>OEJV 0182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</si>
  <si>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</si>
  <si>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</si>
  <si>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</si>
  <si>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</si>
  <si>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</si>
  <si>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</si>
  <si>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</si>
  <si>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</si>
  <si>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</si>
  <si>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</si>
  <si>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</si>
  <si>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</si>
  <si>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</si>
  <si>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</si>
  <si>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</si>
  <si>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</si>
  <si>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</si>
  <si>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</si>
  <si>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</si>
  <si>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</si>
  <si>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</si>
  <si>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</si>
  <si>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</si>
  <si>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</si>
  <si>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</si>
  <si>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</si>
  <si>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</si>
  <si>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</si>
  <si>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</si>
  <si>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</si>
  <si>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</si>
  <si>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</si>
  <si>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</si>
  <si>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</si>
  <si>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</si>
  <si>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</si>
  <si>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</si>
  <si>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NT Aps / GSC 9269-0122</t>
  </si>
  <si>
    <t>J.M. Kreiner, 2004, Acta Astronomica, vol. 54, pp 207-210.</t>
  </si>
  <si>
    <t>not avail.</t>
  </si>
  <si>
    <t>OEJV 116</t>
  </si>
  <si>
    <t>I</t>
  </si>
  <si>
    <t>II</t>
  </si>
  <si>
    <t>EW</t>
  </si>
  <si>
    <t>OEJV</t>
  </si>
  <si>
    <t>IBVS 5713</t>
  </si>
  <si>
    <t>OEJV 0155</t>
  </si>
  <si>
    <t>0,0040</t>
  </si>
  <si>
    <t>OEJV 0177</t>
  </si>
  <si>
    <t>JAVSO 49, 251</t>
  </si>
  <si>
    <t>JAVSO, 49, 251</t>
  </si>
  <si>
    <t>JAAVSO</t>
  </si>
  <si>
    <t>BMGA</t>
  </si>
  <si>
    <t>TESS/RAA</t>
  </si>
  <si>
    <t>TESS</t>
  </si>
  <si>
    <t>RAA</t>
  </si>
  <si>
    <t>CCD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</si>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</sst>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"/>
    <numFmt numFmtId="166" formatCode="0.000000000"/>
    <numFmt numFmtId="167" formatCode="0.0"/>
    <numFmt numFmtId="168" formatCode="0.0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41" applyFont="1" applyAlignment="1">
      <alignment horizontal="left" vertical="center"/>
    </xf>
    <xf numFmtId="0" fontId="31" fillId="0" borderId="0" xfId="41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/>
    </xf>
    <xf numFmtId="166" fontId="32" fillId="0" borderId="0" xfId="0" applyNumberFormat="1" applyFont="1" applyAlignment="1">
      <alignment horizontal="left" vertical="center" wrapText="1"/>
    </xf>
    <xf numFmtId="168" fontId="35" fillId="0" borderId="0" xfId="0" applyNumberFormat="1" applyFont="1" applyAlignment="1" applyProtection="1">
      <alignment horizontal="left" vertical="center" wrapText="1"/>
      <protection locked="0"/>
    </xf>
    <xf numFmtId="166" fontId="35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165" fontId="15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66" fontId="31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vertical="center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vertical="center"/>
    </xf>
    <xf numFmtId="166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166" fontId="3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6" fillId="0" borderId="0" xfId="0" applyFont="1" applyAlignment="1">
      <alignment vertical="center"/>
    </xf>
    <xf numFmtId="0" fontId="0" fillId="0" borderId="0" xfId="0" applyBorder="1" applyAlignment="1"/>
    <xf numFmtId="0" fontId="5" fillId="0" borderId="0" xfId="0" applyFont="1" applyBorder="1" applyAlignment="1"/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NT Aps - O-C Diagr.</a:t>
            </a:r>
          </a:p>
        </c:rich>
      </c:tx>
      <c:layout>
        <c:manualLayout>
          <c:xMode val="edge"/>
          <c:yMode val="edge"/>
          <c:x val="0.3949930458970792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19749652294854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Active!$H$19:$H$19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Active!$D$20:$D$218</c:f>
                <c:numCache>
                  <c:formatCode>General</c:formatCode>
                  <c:ptCount val="19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plus>
            <c:minus>
              <c:numRef>
                <c:f>Active!$D$20:$D$218</c:f>
                <c:numCache>
                  <c:formatCode>General</c:formatCode>
                  <c:ptCount val="19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Active!$F$20:$F$978</c:f>
              <c:numCache>
                <c:formatCode>General</c:formatCode>
                <c:ptCount val="959"/>
                <c:pt idx="0">
                  <c:v>0</c:v>
                </c:pt>
                <c:pt idx="1">
                  <c:v>3539</c:v>
                </c:pt>
                <c:pt idx="2">
                  <c:v>3539.5</c:v>
                </c:pt>
                <c:pt idx="3">
                  <c:v>8418</c:v>
                </c:pt>
                <c:pt idx="4">
                  <c:v>8418.5</c:v>
                </c:pt>
                <c:pt idx="5">
                  <c:v>12448</c:v>
                </c:pt>
                <c:pt idx="6">
                  <c:v>15971.5</c:v>
                </c:pt>
                <c:pt idx="7">
                  <c:v>15972</c:v>
                </c:pt>
                <c:pt idx="8">
                  <c:v>17074.5</c:v>
                </c:pt>
                <c:pt idx="9">
                  <c:v>17075</c:v>
                </c:pt>
                <c:pt idx="10">
                  <c:v>22170</c:v>
                </c:pt>
                <c:pt idx="11">
                  <c:v>22173.5</c:v>
                </c:pt>
                <c:pt idx="12">
                  <c:v>22173.5</c:v>
                </c:pt>
                <c:pt idx="13">
                  <c:v>22173.5</c:v>
                </c:pt>
                <c:pt idx="14">
                  <c:v>22176.5</c:v>
                </c:pt>
                <c:pt idx="15">
                  <c:v>22176.5</c:v>
                </c:pt>
                <c:pt idx="16">
                  <c:v>22176.5</c:v>
                </c:pt>
                <c:pt idx="17">
                  <c:v>22177</c:v>
                </c:pt>
                <c:pt idx="18">
                  <c:v>22177</c:v>
                </c:pt>
                <c:pt idx="19">
                  <c:v>22177</c:v>
                </c:pt>
                <c:pt idx="20">
                  <c:v>22177</c:v>
                </c:pt>
                <c:pt idx="21" formatCode="0.0">
                  <c:v>23230</c:v>
                </c:pt>
                <c:pt idx="22">
                  <c:v>23230</c:v>
                </c:pt>
                <c:pt idx="23">
                  <c:v>23230.5</c:v>
                </c:pt>
                <c:pt idx="24">
                  <c:v>23271</c:v>
                </c:pt>
                <c:pt idx="25" formatCode="0.0">
                  <c:v>23271</c:v>
                </c:pt>
                <c:pt idx="26">
                  <c:v>23271.5</c:v>
                </c:pt>
                <c:pt idx="27">
                  <c:v>23272</c:v>
                </c:pt>
                <c:pt idx="28" formatCode="0.0">
                  <c:v>23272</c:v>
                </c:pt>
                <c:pt idx="29">
                  <c:v>23272.5</c:v>
                </c:pt>
                <c:pt idx="30">
                  <c:v>23279</c:v>
                </c:pt>
                <c:pt idx="31" formatCode="0.0">
                  <c:v>23279</c:v>
                </c:pt>
                <c:pt idx="32">
                  <c:v>23279.5</c:v>
                </c:pt>
                <c:pt idx="33">
                  <c:v>23328</c:v>
                </c:pt>
                <c:pt idx="34" formatCode="0.0">
                  <c:v>23328</c:v>
                </c:pt>
                <c:pt idx="35">
                  <c:v>23328.5</c:v>
                </c:pt>
                <c:pt idx="36">
                  <c:v>23371</c:v>
                </c:pt>
                <c:pt idx="37" formatCode="0.0">
                  <c:v>23371</c:v>
                </c:pt>
                <c:pt idx="38">
                  <c:v>23371.5</c:v>
                </c:pt>
                <c:pt idx="39">
                  <c:v>24544.5</c:v>
                </c:pt>
                <c:pt idx="40" formatCode="0.0">
                  <c:v>24545</c:v>
                </c:pt>
                <c:pt idx="41" formatCode="0.0">
                  <c:v>25745.5</c:v>
                </c:pt>
              </c:numCache>
            </c:numRef>
          </c:xVal>
          <c:yVal>
            <c:numRef>
              <c:f>Active!$H$20:$H$978</c:f>
              <c:numCache>
                <c:formatCode>General</c:formatCode>
                <c:ptCount val="95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94-437D-82E5-22A1AC30C760}"/>
            </c:ext>
          </c:extLst>
        </c:ser>
        <c:ser>
          <c:idx val="1"/>
          <c:order val="1"/>
          <c:tx>
            <c:strRef>
              <c:f>Active!$I$19:$I$19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Active!$D$20:$D$978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plus>
            <c:minus>
              <c:numRef>
                <c:f>Active!$D$20:$D$978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Active!$F$20:$F$978</c:f>
              <c:numCache>
                <c:formatCode>General</c:formatCode>
                <c:ptCount val="959"/>
                <c:pt idx="0">
                  <c:v>0</c:v>
                </c:pt>
                <c:pt idx="1">
                  <c:v>3539</c:v>
                </c:pt>
                <c:pt idx="2">
                  <c:v>3539.5</c:v>
                </c:pt>
                <c:pt idx="3">
                  <c:v>8418</c:v>
                </c:pt>
                <c:pt idx="4">
                  <c:v>8418.5</c:v>
                </c:pt>
                <c:pt idx="5">
                  <c:v>12448</c:v>
                </c:pt>
                <c:pt idx="6">
                  <c:v>15971.5</c:v>
                </c:pt>
                <c:pt idx="7">
                  <c:v>15972</c:v>
                </c:pt>
                <c:pt idx="8">
                  <c:v>17074.5</c:v>
                </c:pt>
                <c:pt idx="9">
                  <c:v>17075</c:v>
                </c:pt>
                <c:pt idx="10">
                  <c:v>22170</c:v>
                </c:pt>
                <c:pt idx="11">
                  <c:v>22173.5</c:v>
                </c:pt>
                <c:pt idx="12">
                  <c:v>22173.5</c:v>
                </c:pt>
                <c:pt idx="13">
                  <c:v>22173.5</c:v>
                </c:pt>
                <c:pt idx="14">
                  <c:v>22176.5</c:v>
                </c:pt>
                <c:pt idx="15">
                  <c:v>22176.5</c:v>
                </c:pt>
                <c:pt idx="16">
                  <c:v>22176.5</c:v>
                </c:pt>
                <c:pt idx="17">
                  <c:v>22177</c:v>
                </c:pt>
                <c:pt idx="18">
                  <c:v>22177</c:v>
                </c:pt>
                <c:pt idx="19">
                  <c:v>22177</c:v>
                </c:pt>
                <c:pt idx="20">
                  <c:v>22177</c:v>
                </c:pt>
                <c:pt idx="21" formatCode="0.0">
                  <c:v>23230</c:v>
                </c:pt>
                <c:pt idx="22">
                  <c:v>23230</c:v>
                </c:pt>
                <c:pt idx="23">
                  <c:v>23230.5</c:v>
                </c:pt>
                <c:pt idx="24">
                  <c:v>23271</c:v>
                </c:pt>
                <c:pt idx="25" formatCode="0.0">
                  <c:v>23271</c:v>
                </c:pt>
                <c:pt idx="26">
                  <c:v>23271.5</c:v>
                </c:pt>
                <c:pt idx="27">
                  <c:v>23272</c:v>
                </c:pt>
                <c:pt idx="28" formatCode="0.0">
                  <c:v>23272</c:v>
                </c:pt>
                <c:pt idx="29">
                  <c:v>23272.5</c:v>
                </c:pt>
                <c:pt idx="30">
                  <c:v>23279</c:v>
                </c:pt>
                <c:pt idx="31" formatCode="0.0">
                  <c:v>23279</c:v>
                </c:pt>
                <c:pt idx="32">
                  <c:v>23279.5</c:v>
                </c:pt>
                <c:pt idx="33">
                  <c:v>23328</c:v>
                </c:pt>
                <c:pt idx="34" formatCode="0.0">
                  <c:v>23328</c:v>
                </c:pt>
                <c:pt idx="35">
                  <c:v>23328.5</c:v>
                </c:pt>
                <c:pt idx="36">
                  <c:v>23371</c:v>
                </c:pt>
                <c:pt idx="37" formatCode="0.0">
                  <c:v>23371</c:v>
                </c:pt>
                <c:pt idx="38">
                  <c:v>23371.5</c:v>
                </c:pt>
                <c:pt idx="39">
                  <c:v>24544.5</c:v>
                </c:pt>
                <c:pt idx="40" formatCode="0.0">
                  <c:v>24545</c:v>
                </c:pt>
                <c:pt idx="41" formatCode="0.0">
                  <c:v>25745.5</c:v>
                </c:pt>
              </c:numCache>
            </c:numRef>
          </c:xVal>
          <c:yVal>
            <c:numRef>
              <c:f>Active!$I$20:$I$978</c:f>
              <c:numCache>
                <c:formatCode>General</c:formatCode>
                <c:ptCount val="959"/>
                <c:pt idx="1">
                  <c:v>-1.0741000005509704E-4</c:v>
                </c:pt>
                <c:pt idx="2">
                  <c:v>-4.900049971183762E-4</c:v>
                </c:pt>
                <c:pt idx="3">
                  <c:v>-9.4694199942750856E-3</c:v>
                </c:pt>
                <c:pt idx="4">
                  <c:v>-9.8520149986143224E-3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94-437D-82E5-22A1AC30C760}"/>
            </c:ext>
          </c:extLst>
        </c:ser>
        <c:ser>
          <c:idx val="3"/>
          <c:order val="2"/>
          <c:tx>
            <c:strRef>
              <c:f>Active!$J$19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Active!$D$20:$D$978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plus>
            <c:minus>
              <c:numRef>
                <c:f>Active!$D$20:$D$978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Active!$F$20:$F$978</c:f>
              <c:numCache>
                <c:formatCode>General</c:formatCode>
                <c:ptCount val="959"/>
                <c:pt idx="0">
                  <c:v>0</c:v>
                </c:pt>
                <c:pt idx="1">
                  <c:v>3539</c:v>
                </c:pt>
                <c:pt idx="2">
                  <c:v>3539.5</c:v>
                </c:pt>
                <c:pt idx="3">
                  <c:v>8418</c:v>
                </c:pt>
                <c:pt idx="4">
                  <c:v>8418.5</c:v>
                </c:pt>
                <c:pt idx="5">
                  <c:v>12448</c:v>
                </c:pt>
                <c:pt idx="6">
                  <c:v>15971.5</c:v>
                </c:pt>
                <c:pt idx="7">
                  <c:v>15972</c:v>
                </c:pt>
                <c:pt idx="8">
                  <c:v>17074.5</c:v>
                </c:pt>
                <c:pt idx="9">
                  <c:v>17075</c:v>
                </c:pt>
                <c:pt idx="10">
                  <c:v>22170</c:v>
                </c:pt>
                <c:pt idx="11">
                  <c:v>22173.5</c:v>
                </c:pt>
                <c:pt idx="12">
                  <c:v>22173.5</c:v>
                </c:pt>
                <c:pt idx="13">
                  <c:v>22173.5</c:v>
                </c:pt>
                <c:pt idx="14">
                  <c:v>22176.5</c:v>
                </c:pt>
                <c:pt idx="15">
                  <c:v>22176.5</c:v>
                </c:pt>
                <c:pt idx="16">
                  <c:v>22176.5</c:v>
                </c:pt>
                <c:pt idx="17">
                  <c:v>22177</c:v>
                </c:pt>
                <c:pt idx="18">
                  <c:v>22177</c:v>
                </c:pt>
                <c:pt idx="19">
                  <c:v>22177</c:v>
                </c:pt>
                <c:pt idx="20">
                  <c:v>22177</c:v>
                </c:pt>
                <c:pt idx="21" formatCode="0.0">
                  <c:v>23230</c:v>
                </c:pt>
                <c:pt idx="22">
                  <c:v>23230</c:v>
                </c:pt>
                <c:pt idx="23">
                  <c:v>23230.5</c:v>
                </c:pt>
                <c:pt idx="24">
                  <c:v>23271</c:v>
                </c:pt>
                <c:pt idx="25" formatCode="0.0">
                  <c:v>23271</c:v>
                </c:pt>
                <c:pt idx="26">
                  <c:v>23271.5</c:v>
                </c:pt>
                <c:pt idx="27">
                  <c:v>23272</c:v>
                </c:pt>
                <c:pt idx="28" formatCode="0.0">
                  <c:v>23272</c:v>
                </c:pt>
                <c:pt idx="29">
                  <c:v>23272.5</c:v>
                </c:pt>
                <c:pt idx="30">
                  <c:v>23279</c:v>
                </c:pt>
                <c:pt idx="31" formatCode="0.0">
                  <c:v>23279</c:v>
                </c:pt>
                <c:pt idx="32">
                  <c:v>23279.5</c:v>
                </c:pt>
                <c:pt idx="33">
                  <c:v>23328</c:v>
                </c:pt>
                <c:pt idx="34" formatCode="0.0">
                  <c:v>23328</c:v>
                </c:pt>
                <c:pt idx="35">
                  <c:v>23328.5</c:v>
                </c:pt>
                <c:pt idx="36">
                  <c:v>23371</c:v>
                </c:pt>
                <c:pt idx="37" formatCode="0.0">
                  <c:v>23371</c:v>
                </c:pt>
                <c:pt idx="38">
                  <c:v>23371.5</c:v>
                </c:pt>
                <c:pt idx="39">
                  <c:v>24544.5</c:v>
                </c:pt>
                <c:pt idx="40" formatCode="0.0">
                  <c:v>24545</c:v>
                </c:pt>
                <c:pt idx="41" formatCode="0.0">
                  <c:v>25745.5</c:v>
                </c:pt>
              </c:numCache>
            </c:numRef>
          </c:xVal>
          <c:yVal>
            <c:numRef>
              <c:f>Active!$J$20:$J$978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94-437D-82E5-22A1AC30C760}"/>
            </c:ext>
          </c:extLst>
        </c:ser>
        <c:ser>
          <c:idx val="4"/>
          <c:order val="3"/>
          <c:tx>
            <c:strRef>
              <c:f>Active!$K$19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Active!$D$20:$D$978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plus>
            <c:minus>
              <c:numRef>
                <c:f>Active!$D$20:$D$978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Active!$F$20:$F$978</c:f>
              <c:numCache>
                <c:formatCode>General</c:formatCode>
                <c:ptCount val="959"/>
                <c:pt idx="0">
                  <c:v>0</c:v>
                </c:pt>
                <c:pt idx="1">
                  <c:v>3539</c:v>
                </c:pt>
                <c:pt idx="2">
                  <c:v>3539.5</c:v>
                </c:pt>
                <c:pt idx="3">
                  <c:v>8418</c:v>
                </c:pt>
                <c:pt idx="4">
                  <c:v>8418.5</c:v>
                </c:pt>
                <c:pt idx="5">
                  <c:v>12448</c:v>
                </c:pt>
                <c:pt idx="6">
                  <c:v>15971.5</c:v>
                </c:pt>
                <c:pt idx="7">
                  <c:v>15972</c:v>
                </c:pt>
                <c:pt idx="8">
                  <c:v>17074.5</c:v>
                </c:pt>
                <c:pt idx="9">
                  <c:v>17075</c:v>
                </c:pt>
                <c:pt idx="10">
                  <c:v>22170</c:v>
                </c:pt>
                <c:pt idx="11">
                  <c:v>22173.5</c:v>
                </c:pt>
                <c:pt idx="12">
                  <c:v>22173.5</c:v>
                </c:pt>
                <c:pt idx="13">
                  <c:v>22173.5</c:v>
                </c:pt>
                <c:pt idx="14">
                  <c:v>22176.5</c:v>
                </c:pt>
                <c:pt idx="15">
                  <c:v>22176.5</c:v>
                </c:pt>
                <c:pt idx="16">
                  <c:v>22176.5</c:v>
                </c:pt>
                <c:pt idx="17">
                  <c:v>22177</c:v>
                </c:pt>
                <c:pt idx="18">
                  <c:v>22177</c:v>
                </c:pt>
                <c:pt idx="19">
                  <c:v>22177</c:v>
                </c:pt>
                <c:pt idx="20">
                  <c:v>22177</c:v>
                </c:pt>
                <c:pt idx="21" formatCode="0.0">
                  <c:v>23230</c:v>
                </c:pt>
                <c:pt idx="22">
                  <c:v>23230</c:v>
                </c:pt>
                <c:pt idx="23">
                  <c:v>23230.5</c:v>
                </c:pt>
                <c:pt idx="24">
                  <c:v>23271</c:v>
                </c:pt>
                <c:pt idx="25" formatCode="0.0">
                  <c:v>23271</c:v>
                </c:pt>
                <c:pt idx="26">
                  <c:v>23271.5</c:v>
                </c:pt>
                <c:pt idx="27">
                  <c:v>23272</c:v>
                </c:pt>
                <c:pt idx="28" formatCode="0.0">
                  <c:v>23272</c:v>
                </c:pt>
                <c:pt idx="29">
                  <c:v>23272.5</c:v>
                </c:pt>
                <c:pt idx="30">
                  <c:v>23279</c:v>
                </c:pt>
                <c:pt idx="31" formatCode="0.0">
                  <c:v>23279</c:v>
                </c:pt>
                <c:pt idx="32">
                  <c:v>23279.5</c:v>
                </c:pt>
                <c:pt idx="33">
                  <c:v>23328</c:v>
                </c:pt>
                <c:pt idx="34" formatCode="0.0">
                  <c:v>23328</c:v>
                </c:pt>
                <c:pt idx="35">
                  <c:v>23328.5</c:v>
                </c:pt>
                <c:pt idx="36">
                  <c:v>23371</c:v>
                </c:pt>
                <c:pt idx="37" formatCode="0.0">
                  <c:v>23371</c:v>
                </c:pt>
                <c:pt idx="38">
                  <c:v>23371.5</c:v>
                </c:pt>
                <c:pt idx="39">
                  <c:v>24544.5</c:v>
                </c:pt>
                <c:pt idx="40" formatCode="0.0">
                  <c:v>24545</c:v>
                </c:pt>
                <c:pt idx="41" formatCode="0.0">
                  <c:v>25745.5</c:v>
                </c:pt>
              </c:numCache>
            </c:numRef>
          </c:xVal>
          <c:yVal>
            <c:numRef>
              <c:f>Active!$K$20:$K$978</c:f>
              <c:numCache>
                <c:formatCode>General</c:formatCode>
                <c:ptCount val="959"/>
                <c:pt idx="21">
                  <c:v>-5.7357083620445337E-2</c:v>
                </c:pt>
                <c:pt idx="22">
                  <c:v>-5.7357079997018445E-2</c:v>
                </c:pt>
                <c:pt idx="23">
                  <c:v>-5.7249684999987949E-2</c:v>
                </c:pt>
                <c:pt idx="24">
                  <c:v>-5.7480069990560878E-2</c:v>
                </c:pt>
                <c:pt idx="25">
                  <c:v>-5.7480064999253955E-2</c:v>
                </c:pt>
                <c:pt idx="26">
                  <c:v>-5.6812664995959494E-2</c:v>
                </c:pt>
                <c:pt idx="27">
                  <c:v>-5.7585264185036067E-2</c:v>
                </c:pt>
                <c:pt idx="28">
                  <c:v>-5.7585264185036067E-2</c:v>
                </c:pt>
                <c:pt idx="29">
                  <c:v>-5.6807856060913764E-2</c:v>
                </c:pt>
                <c:pt idx="30">
                  <c:v>-5.7581659995776135E-2</c:v>
                </c:pt>
                <c:pt idx="31">
                  <c:v>-5.7581657485570759E-2</c:v>
                </c:pt>
                <c:pt idx="32">
                  <c:v>-5.6774254997435492E-2</c:v>
                </c:pt>
                <c:pt idx="33">
                  <c:v>-5.7736619994102512E-2</c:v>
                </c:pt>
                <c:pt idx="34">
                  <c:v>-5.7736619644856546E-2</c:v>
                </c:pt>
                <c:pt idx="35">
                  <c:v>-5.6849226049962454E-2</c:v>
                </c:pt>
                <c:pt idx="36">
                  <c:v>-5.7849954413541127E-2</c:v>
                </c:pt>
                <c:pt idx="37">
                  <c:v>-5.7849954413541127E-2</c:v>
                </c:pt>
                <c:pt idx="38">
                  <c:v>-5.6782556654070504E-2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94-437D-82E5-22A1AC30C760}"/>
            </c:ext>
          </c:extLst>
        </c:ser>
        <c:ser>
          <c:idx val="2"/>
          <c:order val="4"/>
          <c:tx>
            <c:strRef>
              <c:f>Active!$L$19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Active!$D$20:$D$978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plus>
            <c:minus>
              <c:numRef>
                <c:f>Active!$D$20:$D$978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Active!$F$20:$F$978</c:f>
              <c:numCache>
                <c:formatCode>General</c:formatCode>
                <c:ptCount val="959"/>
                <c:pt idx="0">
                  <c:v>0</c:v>
                </c:pt>
                <c:pt idx="1">
                  <c:v>3539</c:v>
                </c:pt>
                <c:pt idx="2">
                  <c:v>3539.5</c:v>
                </c:pt>
                <c:pt idx="3">
                  <c:v>8418</c:v>
                </c:pt>
                <c:pt idx="4">
                  <c:v>8418.5</c:v>
                </c:pt>
                <c:pt idx="5">
                  <c:v>12448</c:v>
                </c:pt>
                <c:pt idx="6">
                  <c:v>15971.5</c:v>
                </c:pt>
                <c:pt idx="7">
                  <c:v>15972</c:v>
                </c:pt>
                <c:pt idx="8">
                  <c:v>17074.5</c:v>
                </c:pt>
                <c:pt idx="9">
                  <c:v>17075</c:v>
                </c:pt>
                <c:pt idx="10">
                  <c:v>22170</c:v>
                </c:pt>
                <c:pt idx="11">
                  <c:v>22173.5</c:v>
                </c:pt>
                <c:pt idx="12">
                  <c:v>22173.5</c:v>
                </c:pt>
                <c:pt idx="13">
                  <c:v>22173.5</c:v>
                </c:pt>
                <c:pt idx="14">
                  <c:v>22176.5</c:v>
                </c:pt>
                <c:pt idx="15">
                  <c:v>22176.5</c:v>
                </c:pt>
                <c:pt idx="16">
                  <c:v>22176.5</c:v>
                </c:pt>
                <c:pt idx="17">
                  <c:v>22177</c:v>
                </c:pt>
                <c:pt idx="18">
                  <c:v>22177</c:v>
                </c:pt>
                <c:pt idx="19">
                  <c:v>22177</c:v>
                </c:pt>
                <c:pt idx="20">
                  <c:v>22177</c:v>
                </c:pt>
                <c:pt idx="21" formatCode="0.0">
                  <c:v>23230</c:v>
                </c:pt>
                <c:pt idx="22">
                  <c:v>23230</c:v>
                </c:pt>
                <c:pt idx="23">
                  <c:v>23230.5</c:v>
                </c:pt>
                <c:pt idx="24">
                  <c:v>23271</c:v>
                </c:pt>
                <c:pt idx="25" formatCode="0.0">
                  <c:v>23271</c:v>
                </c:pt>
                <c:pt idx="26">
                  <c:v>23271.5</c:v>
                </c:pt>
                <c:pt idx="27">
                  <c:v>23272</c:v>
                </c:pt>
                <c:pt idx="28" formatCode="0.0">
                  <c:v>23272</c:v>
                </c:pt>
                <c:pt idx="29">
                  <c:v>23272.5</c:v>
                </c:pt>
                <c:pt idx="30">
                  <c:v>23279</c:v>
                </c:pt>
                <c:pt idx="31" formatCode="0.0">
                  <c:v>23279</c:v>
                </c:pt>
                <c:pt idx="32">
                  <c:v>23279.5</c:v>
                </c:pt>
                <c:pt idx="33">
                  <c:v>23328</c:v>
                </c:pt>
                <c:pt idx="34" formatCode="0.0">
                  <c:v>23328</c:v>
                </c:pt>
                <c:pt idx="35">
                  <c:v>23328.5</c:v>
                </c:pt>
                <c:pt idx="36">
                  <c:v>23371</c:v>
                </c:pt>
                <c:pt idx="37" formatCode="0.0">
                  <c:v>23371</c:v>
                </c:pt>
                <c:pt idx="38">
                  <c:v>23371.5</c:v>
                </c:pt>
                <c:pt idx="39">
                  <c:v>24544.5</c:v>
                </c:pt>
                <c:pt idx="40" formatCode="0.0">
                  <c:v>24545</c:v>
                </c:pt>
                <c:pt idx="41" formatCode="0.0">
                  <c:v>25745.5</c:v>
                </c:pt>
              </c:numCache>
            </c:numRef>
          </c:xVal>
          <c:yVal>
            <c:numRef>
              <c:f>Active!$L$20:$L$978</c:f>
              <c:numCache>
                <c:formatCode>General</c:formatCode>
                <c:ptCount val="959"/>
                <c:pt idx="5">
                  <c:v>-1.9185119999747258E-2</c:v>
                </c:pt>
                <c:pt idx="6">
                  <c:v>-3.0332085101690609E-2</c:v>
                </c:pt>
                <c:pt idx="7">
                  <c:v>-3.0714680222445168E-2</c:v>
                </c:pt>
                <c:pt idx="8">
                  <c:v>-3.373665499384515E-2</c:v>
                </c:pt>
                <c:pt idx="9">
                  <c:v>-3.5019249997276347E-2</c:v>
                </c:pt>
                <c:pt idx="10">
                  <c:v>-5.2462299994658679E-2</c:v>
                </c:pt>
                <c:pt idx="11">
                  <c:v>-5.2140464998956304E-2</c:v>
                </c:pt>
                <c:pt idx="12">
                  <c:v>-5.1500465000572149E-2</c:v>
                </c:pt>
                <c:pt idx="13">
                  <c:v>-5.1400465003098361E-2</c:v>
                </c:pt>
                <c:pt idx="14">
                  <c:v>-5.2386034993105568E-2</c:v>
                </c:pt>
                <c:pt idx="15">
                  <c:v>-5.1976034992549103E-2</c:v>
                </c:pt>
                <c:pt idx="16">
                  <c:v>-5.1386035040195566E-2</c:v>
                </c:pt>
                <c:pt idx="17">
                  <c:v>-5.3388629996334203E-2</c:v>
                </c:pt>
                <c:pt idx="18">
                  <c:v>-5.3148629995121155E-2</c:v>
                </c:pt>
                <c:pt idx="19">
                  <c:v>-5.2668630029074848E-2</c:v>
                </c:pt>
                <c:pt idx="20">
                  <c:v>-5.266862999269506E-2</c:v>
                </c:pt>
                <c:pt idx="39">
                  <c:v>-6.1983955223695375E-2</c:v>
                </c:pt>
                <c:pt idx="40">
                  <c:v>-6.2724549803533591E-2</c:v>
                </c:pt>
                <c:pt idx="41">
                  <c:v>-6.6729144811688457E-2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94-437D-82E5-22A1AC30C760}"/>
            </c:ext>
          </c:extLst>
        </c:ser>
        <c:ser>
          <c:idx val="5"/>
          <c:order val="5"/>
          <c:tx>
            <c:strRef>
              <c:f>Active!$M$19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Active!$D$20:$D$978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plus>
            <c:minus>
              <c:numRef>
                <c:f>Active!$D$20:$D$978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Active!$F$20:$F$978</c:f>
              <c:numCache>
                <c:formatCode>General</c:formatCode>
                <c:ptCount val="959"/>
                <c:pt idx="0">
                  <c:v>0</c:v>
                </c:pt>
                <c:pt idx="1">
                  <c:v>3539</c:v>
                </c:pt>
                <c:pt idx="2">
                  <c:v>3539.5</c:v>
                </c:pt>
                <c:pt idx="3">
                  <c:v>8418</c:v>
                </c:pt>
                <c:pt idx="4">
                  <c:v>8418.5</c:v>
                </c:pt>
                <c:pt idx="5">
                  <c:v>12448</c:v>
                </c:pt>
                <c:pt idx="6">
                  <c:v>15971.5</c:v>
                </c:pt>
                <c:pt idx="7">
                  <c:v>15972</c:v>
                </c:pt>
                <c:pt idx="8">
                  <c:v>17074.5</c:v>
                </c:pt>
                <c:pt idx="9">
                  <c:v>17075</c:v>
                </c:pt>
                <c:pt idx="10">
                  <c:v>22170</c:v>
                </c:pt>
                <c:pt idx="11">
                  <c:v>22173.5</c:v>
                </c:pt>
                <c:pt idx="12">
                  <c:v>22173.5</c:v>
                </c:pt>
                <c:pt idx="13">
                  <c:v>22173.5</c:v>
                </c:pt>
                <c:pt idx="14">
                  <c:v>22176.5</c:v>
                </c:pt>
                <c:pt idx="15">
                  <c:v>22176.5</c:v>
                </c:pt>
                <c:pt idx="16">
                  <c:v>22176.5</c:v>
                </c:pt>
                <c:pt idx="17">
                  <c:v>22177</c:v>
                </c:pt>
                <c:pt idx="18">
                  <c:v>22177</c:v>
                </c:pt>
                <c:pt idx="19">
                  <c:v>22177</c:v>
                </c:pt>
                <c:pt idx="20">
                  <c:v>22177</c:v>
                </c:pt>
                <c:pt idx="21" formatCode="0.0">
                  <c:v>23230</c:v>
                </c:pt>
                <c:pt idx="22">
                  <c:v>23230</c:v>
                </c:pt>
                <c:pt idx="23">
                  <c:v>23230.5</c:v>
                </c:pt>
                <c:pt idx="24">
                  <c:v>23271</c:v>
                </c:pt>
                <c:pt idx="25" formatCode="0.0">
                  <c:v>23271</c:v>
                </c:pt>
                <c:pt idx="26">
                  <c:v>23271.5</c:v>
                </c:pt>
                <c:pt idx="27">
                  <c:v>23272</c:v>
                </c:pt>
                <c:pt idx="28" formatCode="0.0">
                  <c:v>23272</c:v>
                </c:pt>
                <c:pt idx="29">
                  <c:v>23272.5</c:v>
                </c:pt>
                <c:pt idx="30">
                  <c:v>23279</c:v>
                </c:pt>
                <c:pt idx="31" formatCode="0.0">
                  <c:v>23279</c:v>
                </c:pt>
                <c:pt idx="32">
                  <c:v>23279.5</c:v>
                </c:pt>
                <c:pt idx="33">
                  <c:v>23328</c:v>
                </c:pt>
                <c:pt idx="34" formatCode="0.0">
                  <c:v>23328</c:v>
                </c:pt>
                <c:pt idx="35">
                  <c:v>23328.5</c:v>
                </c:pt>
                <c:pt idx="36">
                  <c:v>23371</c:v>
                </c:pt>
                <c:pt idx="37" formatCode="0.0">
                  <c:v>23371</c:v>
                </c:pt>
                <c:pt idx="38">
                  <c:v>23371.5</c:v>
                </c:pt>
                <c:pt idx="39">
                  <c:v>24544.5</c:v>
                </c:pt>
                <c:pt idx="40" formatCode="0.0">
                  <c:v>24545</c:v>
                </c:pt>
                <c:pt idx="41" formatCode="0.0">
                  <c:v>25745.5</c:v>
                </c:pt>
              </c:numCache>
            </c:numRef>
          </c:xVal>
          <c:yVal>
            <c:numRef>
              <c:f>Active!$M$20:$M$978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94-437D-82E5-22A1AC30C760}"/>
            </c:ext>
          </c:extLst>
        </c:ser>
        <c:ser>
          <c:idx val="6"/>
          <c:order val="6"/>
          <c:tx>
            <c:strRef>
              <c:f>Active!$N$19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Active!$D$20:$D$978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plus>
            <c:minus>
              <c:numRef>
                <c:f>Active!$D$20:$D$978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Active!$F$20:$F$978</c:f>
              <c:numCache>
                <c:formatCode>General</c:formatCode>
                <c:ptCount val="959"/>
                <c:pt idx="0">
                  <c:v>0</c:v>
                </c:pt>
                <c:pt idx="1">
                  <c:v>3539</c:v>
                </c:pt>
                <c:pt idx="2">
                  <c:v>3539.5</c:v>
                </c:pt>
                <c:pt idx="3">
                  <c:v>8418</c:v>
                </c:pt>
                <c:pt idx="4">
                  <c:v>8418.5</c:v>
                </c:pt>
                <c:pt idx="5">
                  <c:v>12448</c:v>
                </c:pt>
                <c:pt idx="6">
                  <c:v>15971.5</c:v>
                </c:pt>
                <c:pt idx="7">
                  <c:v>15972</c:v>
                </c:pt>
                <c:pt idx="8">
                  <c:v>17074.5</c:v>
                </c:pt>
                <c:pt idx="9">
                  <c:v>17075</c:v>
                </c:pt>
                <c:pt idx="10">
                  <c:v>22170</c:v>
                </c:pt>
                <c:pt idx="11">
                  <c:v>22173.5</c:v>
                </c:pt>
                <c:pt idx="12">
                  <c:v>22173.5</c:v>
                </c:pt>
                <c:pt idx="13">
                  <c:v>22173.5</c:v>
                </c:pt>
                <c:pt idx="14">
                  <c:v>22176.5</c:v>
                </c:pt>
                <c:pt idx="15">
                  <c:v>22176.5</c:v>
                </c:pt>
                <c:pt idx="16">
                  <c:v>22176.5</c:v>
                </c:pt>
                <c:pt idx="17">
                  <c:v>22177</c:v>
                </c:pt>
                <c:pt idx="18">
                  <c:v>22177</c:v>
                </c:pt>
                <c:pt idx="19">
                  <c:v>22177</c:v>
                </c:pt>
                <c:pt idx="20">
                  <c:v>22177</c:v>
                </c:pt>
                <c:pt idx="21" formatCode="0.0">
                  <c:v>23230</c:v>
                </c:pt>
                <c:pt idx="22">
                  <c:v>23230</c:v>
                </c:pt>
                <c:pt idx="23">
                  <c:v>23230.5</c:v>
                </c:pt>
                <c:pt idx="24">
                  <c:v>23271</c:v>
                </c:pt>
                <c:pt idx="25" formatCode="0.0">
                  <c:v>23271</c:v>
                </c:pt>
                <c:pt idx="26">
                  <c:v>23271.5</c:v>
                </c:pt>
                <c:pt idx="27">
                  <c:v>23272</c:v>
                </c:pt>
                <c:pt idx="28" formatCode="0.0">
                  <c:v>23272</c:v>
                </c:pt>
                <c:pt idx="29">
                  <c:v>23272.5</c:v>
                </c:pt>
                <c:pt idx="30">
                  <c:v>23279</c:v>
                </c:pt>
                <c:pt idx="31" formatCode="0.0">
                  <c:v>23279</c:v>
                </c:pt>
                <c:pt idx="32">
                  <c:v>23279.5</c:v>
                </c:pt>
                <c:pt idx="33">
                  <c:v>23328</c:v>
                </c:pt>
                <c:pt idx="34" formatCode="0.0">
                  <c:v>23328</c:v>
                </c:pt>
                <c:pt idx="35">
                  <c:v>23328.5</c:v>
                </c:pt>
                <c:pt idx="36">
                  <c:v>23371</c:v>
                </c:pt>
                <c:pt idx="37" formatCode="0.0">
                  <c:v>23371</c:v>
                </c:pt>
                <c:pt idx="38">
                  <c:v>23371.5</c:v>
                </c:pt>
                <c:pt idx="39">
                  <c:v>24544.5</c:v>
                </c:pt>
                <c:pt idx="40" formatCode="0.0">
                  <c:v>24545</c:v>
                </c:pt>
                <c:pt idx="41" formatCode="0.0">
                  <c:v>25745.5</c:v>
                </c:pt>
              </c:numCache>
            </c:numRef>
          </c:xVal>
          <c:yVal>
            <c:numRef>
              <c:f>Active!$N$20:$N$978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94-437D-82E5-22A1AC30C760}"/>
            </c:ext>
          </c:extLst>
        </c:ser>
        <c:ser>
          <c:idx val="7"/>
          <c:order val="7"/>
          <c:tx>
            <c:strRef>
              <c:f>Active!$O$19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Active!$F$20:$F$978</c:f>
              <c:numCache>
                <c:formatCode>General</c:formatCode>
                <c:ptCount val="959"/>
                <c:pt idx="0">
                  <c:v>0</c:v>
                </c:pt>
                <c:pt idx="1">
                  <c:v>3539</c:v>
                </c:pt>
                <c:pt idx="2">
                  <c:v>3539.5</c:v>
                </c:pt>
                <c:pt idx="3">
                  <c:v>8418</c:v>
                </c:pt>
                <c:pt idx="4">
                  <c:v>8418.5</c:v>
                </c:pt>
                <c:pt idx="5">
                  <c:v>12448</c:v>
                </c:pt>
                <c:pt idx="6">
                  <c:v>15971.5</c:v>
                </c:pt>
                <c:pt idx="7">
                  <c:v>15972</c:v>
                </c:pt>
                <c:pt idx="8">
                  <c:v>17074.5</c:v>
                </c:pt>
                <c:pt idx="9">
                  <c:v>17075</c:v>
                </c:pt>
                <c:pt idx="10">
                  <c:v>22170</c:v>
                </c:pt>
                <c:pt idx="11">
                  <c:v>22173.5</c:v>
                </c:pt>
                <c:pt idx="12">
                  <c:v>22173.5</c:v>
                </c:pt>
                <c:pt idx="13">
                  <c:v>22173.5</c:v>
                </c:pt>
                <c:pt idx="14">
                  <c:v>22176.5</c:v>
                </c:pt>
                <c:pt idx="15">
                  <c:v>22176.5</c:v>
                </c:pt>
                <c:pt idx="16">
                  <c:v>22176.5</c:v>
                </c:pt>
                <c:pt idx="17">
                  <c:v>22177</c:v>
                </c:pt>
                <c:pt idx="18">
                  <c:v>22177</c:v>
                </c:pt>
                <c:pt idx="19">
                  <c:v>22177</c:v>
                </c:pt>
                <c:pt idx="20">
                  <c:v>22177</c:v>
                </c:pt>
                <c:pt idx="21" formatCode="0.0">
                  <c:v>23230</c:v>
                </c:pt>
                <c:pt idx="22">
                  <c:v>23230</c:v>
                </c:pt>
                <c:pt idx="23">
                  <c:v>23230.5</c:v>
                </c:pt>
                <c:pt idx="24">
                  <c:v>23271</c:v>
                </c:pt>
                <c:pt idx="25" formatCode="0.0">
                  <c:v>23271</c:v>
                </c:pt>
                <c:pt idx="26">
                  <c:v>23271.5</c:v>
                </c:pt>
                <c:pt idx="27">
                  <c:v>23272</c:v>
                </c:pt>
                <c:pt idx="28" formatCode="0.0">
                  <c:v>23272</c:v>
                </c:pt>
                <c:pt idx="29">
                  <c:v>23272.5</c:v>
                </c:pt>
                <c:pt idx="30">
                  <c:v>23279</c:v>
                </c:pt>
                <c:pt idx="31" formatCode="0.0">
                  <c:v>23279</c:v>
                </c:pt>
                <c:pt idx="32">
                  <c:v>23279.5</c:v>
                </c:pt>
                <c:pt idx="33">
                  <c:v>23328</c:v>
                </c:pt>
                <c:pt idx="34" formatCode="0.0">
                  <c:v>23328</c:v>
                </c:pt>
                <c:pt idx="35">
                  <c:v>23328.5</c:v>
                </c:pt>
                <c:pt idx="36">
                  <c:v>23371</c:v>
                </c:pt>
                <c:pt idx="37" formatCode="0.0">
                  <c:v>23371</c:v>
                </c:pt>
                <c:pt idx="38">
                  <c:v>23371.5</c:v>
                </c:pt>
                <c:pt idx="39">
                  <c:v>24544.5</c:v>
                </c:pt>
                <c:pt idx="40" formatCode="0.0">
                  <c:v>24545</c:v>
                </c:pt>
                <c:pt idx="41" formatCode="0.0">
                  <c:v>25745.5</c:v>
                </c:pt>
              </c:numCache>
            </c:numRef>
          </c:xVal>
          <c:yVal>
            <c:numRef>
              <c:f>Active!$O$20:$O$978</c:f>
              <c:numCache>
                <c:formatCode>General</c:formatCode>
                <c:ptCount val="959"/>
                <c:pt idx="0">
                  <c:v>1.5297917562824406E-2</c:v>
                </c:pt>
                <c:pt idx="1">
                  <c:v>4.3705131162937155E-3</c:v>
                </c:pt>
                <c:pt idx="2">
                  <c:v>4.3689692614693951E-3</c:v>
                </c:pt>
                <c:pt idx="3">
                  <c:v>-1.0694422259412202E-2</c:v>
                </c:pt>
                <c:pt idx="4">
                  <c:v>-1.0695966114236521E-2</c:v>
                </c:pt>
                <c:pt idx="5">
                  <c:v>-2.3137892143424266E-2</c:v>
                </c:pt>
                <c:pt idx="6">
                  <c:v>-3.4017437090401066E-2</c:v>
                </c:pt>
                <c:pt idx="7">
                  <c:v>-3.4018980945225381E-2</c:v>
                </c:pt>
                <c:pt idx="8">
                  <c:v>-3.7423180832849026E-2</c:v>
                </c:pt>
                <c:pt idx="9">
                  <c:v>-3.7424724687673348E-2</c:v>
                </c:pt>
                <c:pt idx="10">
                  <c:v>-5.315660534748512E-2</c:v>
                </c:pt>
                <c:pt idx="11">
                  <c:v>-5.3167412331255354E-2</c:v>
                </c:pt>
                <c:pt idx="12">
                  <c:v>-5.3167412331255354E-2</c:v>
                </c:pt>
                <c:pt idx="13">
                  <c:v>-5.3167412331255354E-2</c:v>
                </c:pt>
                <c:pt idx="14">
                  <c:v>-5.3176675460201273E-2</c:v>
                </c:pt>
                <c:pt idx="15">
                  <c:v>-5.3176675460201273E-2</c:v>
                </c:pt>
                <c:pt idx="16">
                  <c:v>-5.3176675460201273E-2</c:v>
                </c:pt>
                <c:pt idx="17">
                  <c:v>-5.3178219315025588E-2</c:v>
                </c:pt>
                <c:pt idx="18">
                  <c:v>-5.3178219315025588E-2</c:v>
                </c:pt>
                <c:pt idx="19">
                  <c:v>-5.3178219315025588E-2</c:v>
                </c:pt>
                <c:pt idx="20">
                  <c:v>-5.3178219315025588E-2</c:v>
                </c:pt>
                <c:pt idx="21">
                  <c:v>-5.6429577575041648E-2</c:v>
                </c:pt>
                <c:pt idx="22">
                  <c:v>-5.6429577575041648E-2</c:v>
                </c:pt>
                <c:pt idx="23">
                  <c:v>-5.6431121429865963E-2</c:v>
                </c:pt>
                <c:pt idx="24">
                  <c:v>-5.6556173670635812E-2</c:v>
                </c:pt>
                <c:pt idx="25">
                  <c:v>-5.6556173670635812E-2</c:v>
                </c:pt>
                <c:pt idx="26">
                  <c:v>-5.6557717525460127E-2</c:v>
                </c:pt>
                <c:pt idx="27">
                  <c:v>-5.6559261380284456E-2</c:v>
                </c:pt>
                <c:pt idx="28">
                  <c:v>-5.6559261380284456E-2</c:v>
                </c:pt>
                <c:pt idx="29">
                  <c:v>-5.6560805235108771E-2</c:v>
                </c:pt>
                <c:pt idx="30">
                  <c:v>-5.6580875347824924E-2</c:v>
                </c:pt>
                <c:pt idx="31">
                  <c:v>-5.6580875347824924E-2</c:v>
                </c:pt>
                <c:pt idx="32">
                  <c:v>-5.658241920264924E-2</c:v>
                </c:pt>
                <c:pt idx="33">
                  <c:v>-5.6732173120608187E-2</c:v>
                </c:pt>
                <c:pt idx="34">
                  <c:v>-5.6732173120608187E-2</c:v>
                </c:pt>
                <c:pt idx="35">
                  <c:v>-5.6733716975432516E-2</c:v>
                </c:pt>
                <c:pt idx="36">
                  <c:v>-5.686494463549964E-2</c:v>
                </c:pt>
                <c:pt idx="37">
                  <c:v>-5.686494463549964E-2</c:v>
                </c:pt>
                <c:pt idx="38">
                  <c:v>-5.6866488490323955E-2</c:v>
                </c:pt>
                <c:pt idx="39">
                  <c:v>-6.0488371908176602E-2</c:v>
                </c:pt>
                <c:pt idx="40">
                  <c:v>-6.0489915763000918E-2</c:v>
                </c:pt>
                <c:pt idx="41">
                  <c:v>-6.4196711196191109E-2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94-437D-82E5-22A1AC30C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52096"/>
        <c:axId val="1"/>
      </c:scatterChart>
      <c:valAx>
        <c:axId val="498252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118219749652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252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842837273991654"/>
          <c:y val="0.92397937099967764"/>
          <c:w val="0.6063977746870652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0</xdr:row>
      <xdr:rowOff>0</xdr:rowOff>
    </xdr:from>
    <xdr:to>
      <xdr:col>18</xdr:col>
      <xdr:colOff>542925</xdr:colOff>
      <xdr:row>17</xdr:row>
      <xdr:rowOff>133350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3C13DE8-A2F3-CC87-CA72-36A31A179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19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7.42578125" customWidth="1"/>
    <col min="4" max="4" width="12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2" max="22" width="15.42578125" customWidth="1"/>
  </cols>
  <sheetData>
    <row r="1" spans="1:23" ht="20.25" x14ac:dyDescent="0.3">
      <c r="A1" s="1" t="s">
        <v>38</v>
      </c>
      <c r="U1" s="55"/>
      <c r="V1" s="56"/>
      <c r="W1" s="55"/>
    </row>
    <row r="2" spans="1:23" s="14" customFormat="1" ht="12.95" customHeight="1" x14ac:dyDescent="0.2">
      <c r="A2" s="14" t="s">
        <v>25</v>
      </c>
      <c r="B2" s="14" t="s">
        <v>44</v>
      </c>
      <c r="D2" s="15"/>
      <c r="U2" s="57"/>
      <c r="V2" s="58"/>
      <c r="W2" s="57"/>
    </row>
    <row r="3" spans="1:23" s="14" customFormat="1" ht="12.95" customHeight="1" thickBot="1" x14ac:dyDescent="0.25">
      <c r="U3" s="57"/>
      <c r="V3" s="58"/>
      <c r="W3" s="57"/>
    </row>
    <row r="4" spans="1:23" s="14" customFormat="1" ht="12.95" customHeight="1" thickTop="1" thickBot="1" x14ac:dyDescent="0.25">
      <c r="A4" s="16" t="s">
        <v>1</v>
      </c>
      <c r="C4" s="17" t="s">
        <v>40</v>
      </c>
      <c r="D4" s="18" t="s">
        <v>40</v>
      </c>
      <c r="U4" s="57"/>
      <c r="V4" s="57"/>
      <c r="W4" s="57"/>
    </row>
    <row r="5" spans="1:23" s="14" customFormat="1" ht="12.95" customHeight="1" thickTop="1" x14ac:dyDescent="0.2">
      <c r="A5" s="19" t="s">
        <v>30</v>
      </c>
      <c r="C5" s="20">
        <v>-9.5</v>
      </c>
      <c r="D5" s="14" t="s">
        <v>31</v>
      </c>
      <c r="U5" s="57"/>
      <c r="V5" s="57"/>
      <c r="W5" s="57"/>
    </row>
    <row r="6" spans="1:23" s="14" customFormat="1" ht="12.95" customHeight="1" x14ac:dyDescent="0.2">
      <c r="A6" s="16" t="s">
        <v>2</v>
      </c>
      <c r="U6" s="57"/>
      <c r="V6" s="57"/>
      <c r="W6" s="57"/>
    </row>
    <row r="7" spans="1:23" s="14" customFormat="1" ht="12.95" customHeight="1" x14ac:dyDescent="0.2">
      <c r="A7" s="14" t="s">
        <v>3</v>
      </c>
      <c r="C7" s="14">
        <v>52500.176099999997</v>
      </c>
      <c r="D7" s="21" t="s">
        <v>39</v>
      </c>
    </row>
    <row r="8" spans="1:23" s="14" customFormat="1" ht="12.95" customHeight="1" x14ac:dyDescent="0.2">
      <c r="A8" s="14" t="s">
        <v>4</v>
      </c>
      <c r="C8" s="14">
        <v>0.29476519000000001</v>
      </c>
    </row>
    <row r="9" spans="1:23" s="14" customFormat="1" ht="12.95" customHeight="1" x14ac:dyDescent="0.2">
      <c r="A9" s="22" t="s">
        <v>34</v>
      </c>
      <c r="B9" s="23">
        <v>21</v>
      </c>
      <c r="C9" s="24" t="str">
        <f>"F"&amp;B9</f>
        <v>F21</v>
      </c>
      <c r="D9" s="25" t="str">
        <f>"G"&amp;B9</f>
        <v>G21</v>
      </c>
    </row>
    <row r="10" spans="1:23" s="14" customFormat="1" ht="12.95" customHeight="1" thickBot="1" x14ac:dyDescent="0.25">
      <c r="C10" s="26" t="s">
        <v>21</v>
      </c>
      <c r="D10" s="26" t="s">
        <v>22</v>
      </c>
    </row>
    <row r="11" spans="1:23" s="14" customFormat="1" ht="12.95" customHeight="1" x14ac:dyDescent="0.2">
      <c r="A11" s="14" t="s">
        <v>17</v>
      </c>
      <c r="C11" s="25">
        <f ca="1">INTERCEPT(INDIRECT($D$9):G971,INDIRECT($C$9):F971)</f>
        <v>1.5297917562824406E-2</v>
      </c>
      <c r="D11" s="15"/>
    </row>
    <row r="12" spans="1:23" s="14" customFormat="1" ht="12.95" customHeight="1" x14ac:dyDescent="0.2">
      <c r="A12" s="14" t="s">
        <v>18</v>
      </c>
      <c r="C12" s="25">
        <f ca="1">SLOPE(INDIRECT($D$9):G971,INDIRECT($C$9):F971)</f>
        <v>-3.0877096486382287E-6</v>
      </c>
      <c r="D12" s="15"/>
    </row>
    <row r="13" spans="1:23" s="14" customFormat="1" ht="12.95" customHeight="1" x14ac:dyDescent="0.2">
      <c r="A13" s="14" t="s">
        <v>20</v>
      </c>
      <c r="C13" s="15" t="s">
        <v>15</v>
      </c>
    </row>
    <row r="14" spans="1:23" s="14" customFormat="1" ht="12.95" customHeight="1" x14ac:dyDescent="0.2">
      <c r="E14" s="27" t="s">
        <v>35</v>
      </c>
      <c r="F14" s="20">
        <v>1</v>
      </c>
    </row>
    <row r="15" spans="1:23" s="14" customFormat="1" ht="12.95" customHeight="1" x14ac:dyDescent="0.2">
      <c r="A15" s="28" t="s">
        <v>19</v>
      </c>
      <c r="C15" s="29">
        <f ca="1">(C7+C11)+(C8+C12)*INT(MAX(F20:F3512))</f>
        <v>60088.841721382654</v>
      </c>
      <c r="E15" s="27" t="s">
        <v>32</v>
      </c>
      <c r="F15" s="30">
        <f ca="1">NOW()+15018.5+$C$5/24</f>
        <v>60325.697639699072</v>
      </c>
    </row>
    <row r="16" spans="1:23" s="14" customFormat="1" ht="12.95" customHeight="1" x14ac:dyDescent="0.2">
      <c r="A16" s="16" t="s">
        <v>5</v>
      </c>
      <c r="C16" s="31">
        <f ca="1">+C8+C12</f>
        <v>0.29476210229035138</v>
      </c>
      <c r="E16" s="27" t="s">
        <v>36</v>
      </c>
      <c r="F16" s="30">
        <f ca="1">ROUND(2*(F15-$C$7)/$C$8,0)/2+F14</f>
        <v>26549.5</v>
      </c>
    </row>
    <row r="17" spans="1:17" s="14" customFormat="1" ht="12.95" customHeight="1" thickBot="1" x14ac:dyDescent="0.25">
      <c r="A17" s="27" t="s">
        <v>29</v>
      </c>
      <c r="C17" s="14">
        <f>COUNT(C20:C2170)</f>
        <v>42</v>
      </c>
      <c r="E17" s="27" t="s">
        <v>37</v>
      </c>
      <c r="F17" s="25">
        <f ca="1">ROUND(2*(F15-$C$15)/$C$16,0)/2+F14</f>
        <v>804.5</v>
      </c>
    </row>
    <row r="18" spans="1:17" s="14" customFormat="1" ht="12.95" customHeight="1" thickTop="1" thickBot="1" x14ac:dyDescent="0.25">
      <c r="A18" s="16" t="s">
        <v>6</v>
      </c>
      <c r="C18" s="32">
        <f ca="1">+C15</f>
        <v>60088.841721382654</v>
      </c>
      <c r="D18" s="33">
        <f ca="1">+C16</f>
        <v>0.29476210229035138</v>
      </c>
      <c r="E18" s="27" t="s">
        <v>33</v>
      </c>
      <c r="F18" s="34">
        <f ca="1">+$C$15+$C$16*F17-15018.5-$C$5/24</f>
        <v>45307.873666008578</v>
      </c>
    </row>
    <row r="19" spans="1:17" s="14" customFormat="1" ht="12.95" customHeight="1" thickTop="1" thickBot="1" x14ac:dyDescent="0.25">
      <c r="A19" s="26" t="s">
        <v>7</v>
      </c>
      <c r="B19" s="26" t="s">
        <v>8</v>
      </c>
      <c r="C19" s="26" t="s">
        <v>9</v>
      </c>
      <c r="D19" s="26" t="s">
        <v>14</v>
      </c>
      <c r="E19" s="26" t="s">
        <v>10</v>
      </c>
      <c r="F19" s="26" t="s">
        <v>11</v>
      </c>
      <c r="G19" s="26" t="s">
        <v>12</v>
      </c>
      <c r="H19" s="35" t="s">
        <v>28</v>
      </c>
      <c r="I19" s="35" t="s">
        <v>45</v>
      </c>
      <c r="J19" s="35" t="s">
        <v>52</v>
      </c>
      <c r="K19" s="35" t="s">
        <v>55</v>
      </c>
      <c r="L19" s="35" t="s">
        <v>57</v>
      </c>
      <c r="M19" s="35" t="s">
        <v>26</v>
      </c>
      <c r="N19" s="35" t="s">
        <v>27</v>
      </c>
      <c r="O19" s="35" t="s">
        <v>24</v>
      </c>
      <c r="P19" s="36" t="s">
        <v>23</v>
      </c>
      <c r="Q19" s="26" t="s">
        <v>16</v>
      </c>
    </row>
    <row r="20" spans="1:17" s="14" customFormat="1" ht="12.95" customHeight="1" x14ac:dyDescent="0.2">
      <c r="A20" s="10" t="s">
        <v>13</v>
      </c>
      <c r="B20" s="10"/>
      <c r="C20" s="3">
        <v>52500.176099999997</v>
      </c>
      <c r="D20" s="3" t="s">
        <v>15</v>
      </c>
      <c r="E20" s="14">
        <f t="shared" ref="E20:E61" si="0">+(C20-C$7)/C$8</f>
        <v>0</v>
      </c>
      <c r="F20" s="14">
        <f t="shared" ref="F20:F61" si="1">ROUND(2*E20,0)/2</f>
        <v>0</v>
      </c>
      <c r="G20" s="14">
        <f t="shared" ref="G20:G61" si="2">+C20-(C$7+F20*C$8)</f>
        <v>0</v>
      </c>
      <c r="H20" s="14">
        <f>+G20</f>
        <v>0</v>
      </c>
      <c r="O20" s="14">
        <f t="shared" ref="O20:O61" ca="1" si="3">+C$11+C$12*$F20</f>
        <v>1.5297917562824406E-2</v>
      </c>
      <c r="Q20" s="37">
        <f t="shared" ref="Q20:Q61" si="4">+C20-15018.5</f>
        <v>37481.676099999997</v>
      </c>
    </row>
    <row r="21" spans="1:17" s="14" customFormat="1" ht="12.95" customHeight="1" x14ac:dyDescent="0.2">
      <c r="A21" s="3" t="s">
        <v>46</v>
      </c>
      <c r="B21" s="4" t="s">
        <v>42</v>
      </c>
      <c r="C21" s="3">
        <v>53543.35</v>
      </c>
      <c r="D21" s="3">
        <v>1E-3</v>
      </c>
      <c r="E21" s="14">
        <f t="shared" si="0"/>
        <v>3538.999635608267</v>
      </c>
      <c r="F21" s="14">
        <f t="shared" si="1"/>
        <v>3539</v>
      </c>
      <c r="G21" s="14">
        <f t="shared" si="2"/>
        <v>-1.0741000005509704E-4</v>
      </c>
      <c r="I21" s="14">
        <f t="shared" ref="I21:I24" si="5">+G21</f>
        <v>-1.0741000005509704E-4</v>
      </c>
      <c r="O21" s="14">
        <f t="shared" ca="1" si="3"/>
        <v>4.3705131162937155E-3</v>
      </c>
      <c r="Q21" s="37">
        <f t="shared" si="4"/>
        <v>38524.85</v>
      </c>
    </row>
    <row r="22" spans="1:17" s="14" customFormat="1" ht="12.95" customHeight="1" x14ac:dyDescent="0.2">
      <c r="A22" s="3" t="s">
        <v>46</v>
      </c>
      <c r="B22" s="4" t="s">
        <v>43</v>
      </c>
      <c r="C22" s="3">
        <v>53543.497000000003</v>
      </c>
      <c r="D22" s="3">
        <v>2E-3</v>
      </c>
      <c r="E22" s="14">
        <f t="shared" si="0"/>
        <v>3539.4983376429423</v>
      </c>
      <c r="F22" s="14">
        <f t="shared" si="1"/>
        <v>3539.5</v>
      </c>
      <c r="G22" s="14">
        <f t="shared" si="2"/>
        <v>-4.900049971183762E-4</v>
      </c>
      <c r="I22" s="14">
        <f t="shared" si="5"/>
        <v>-4.900049971183762E-4</v>
      </c>
      <c r="O22" s="14">
        <f t="shared" ca="1" si="3"/>
        <v>4.3689692614693951E-3</v>
      </c>
      <c r="Q22" s="37">
        <f t="shared" si="4"/>
        <v>38524.997000000003</v>
      </c>
    </row>
    <row r="23" spans="1:17" s="14" customFormat="1" ht="12.95" customHeight="1" x14ac:dyDescent="0.2">
      <c r="A23" s="10" t="s">
        <v>41</v>
      </c>
      <c r="B23" s="4" t="s">
        <v>42</v>
      </c>
      <c r="C23" s="38">
        <v>54981.5</v>
      </c>
      <c r="D23" s="38">
        <v>6.0000000000000001E-3</v>
      </c>
      <c r="E23" s="14">
        <f t="shared" si="0"/>
        <v>8417.9678747005473</v>
      </c>
      <c r="F23" s="14">
        <f t="shared" si="1"/>
        <v>8418</v>
      </c>
      <c r="G23" s="14">
        <f t="shared" si="2"/>
        <v>-9.4694199942750856E-3</v>
      </c>
      <c r="I23" s="14">
        <f t="shared" si="5"/>
        <v>-9.4694199942750856E-3</v>
      </c>
      <c r="O23" s="14">
        <f t="shared" ca="1" si="3"/>
        <v>-1.0694422259412202E-2</v>
      </c>
      <c r="Q23" s="37">
        <f t="shared" si="4"/>
        <v>39963</v>
      </c>
    </row>
    <row r="24" spans="1:17" s="14" customFormat="1" ht="12.95" customHeight="1" x14ac:dyDescent="0.2">
      <c r="A24" s="10" t="s">
        <v>41</v>
      </c>
      <c r="B24" s="4" t="s">
        <v>43</v>
      </c>
      <c r="C24" s="38">
        <v>54981.646999999997</v>
      </c>
      <c r="D24" s="38">
        <v>7.0000000000000001E-3</v>
      </c>
      <c r="E24" s="14">
        <f t="shared" si="0"/>
        <v>8418.466576735198</v>
      </c>
      <c r="F24" s="14">
        <f t="shared" si="1"/>
        <v>8418.5</v>
      </c>
      <c r="G24" s="14">
        <f t="shared" si="2"/>
        <v>-9.8520149986143224E-3</v>
      </c>
      <c r="I24" s="14">
        <f t="shared" si="5"/>
        <v>-9.8520149986143224E-3</v>
      </c>
      <c r="O24" s="14">
        <f t="shared" ca="1" si="3"/>
        <v>-1.0695966114236521E-2</v>
      </c>
      <c r="Q24" s="37">
        <f t="shared" si="4"/>
        <v>39963.146999999997</v>
      </c>
    </row>
    <row r="25" spans="1:17" s="14" customFormat="1" ht="12.95" customHeight="1" x14ac:dyDescent="0.2">
      <c r="A25" s="10" t="s">
        <v>47</v>
      </c>
      <c r="B25" s="4" t="s">
        <v>42</v>
      </c>
      <c r="C25" s="3">
        <v>56169.394</v>
      </c>
      <c r="D25" s="3" t="s">
        <v>48</v>
      </c>
      <c r="E25" s="14">
        <f t="shared" si="0"/>
        <v>12447.934913888588</v>
      </c>
      <c r="F25" s="14">
        <f t="shared" si="1"/>
        <v>12448</v>
      </c>
      <c r="G25" s="14">
        <f t="shared" si="2"/>
        <v>-1.9185119999747258E-2</v>
      </c>
      <c r="L25" s="14">
        <f t="shared" ref="L25:L40" si="6">+G25</f>
        <v>-1.9185119999747258E-2</v>
      </c>
      <c r="O25" s="14">
        <f t="shared" ca="1" si="3"/>
        <v>-2.3137892143424266E-2</v>
      </c>
      <c r="Q25" s="37">
        <f t="shared" si="4"/>
        <v>41150.894</v>
      </c>
    </row>
    <row r="26" spans="1:17" s="14" customFormat="1" ht="12.95" customHeight="1" x14ac:dyDescent="0.2">
      <c r="A26" s="3" t="s">
        <v>49</v>
      </c>
      <c r="B26" s="4"/>
      <c r="C26" s="3">
        <v>57207.987999999896</v>
      </c>
      <c r="D26" s="3">
        <v>1E-3</v>
      </c>
      <c r="E26" s="14">
        <f t="shared" si="0"/>
        <v>15971.397097465608</v>
      </c>
      <c r="F26" s="14">
        <f t="shared" si="1"/>
        <v>15971.5</v>
      </c>
      <c r="G26" s="14">
        <f t="shared" si="2"/>
        <v>-3.0332085101690609E-2</v>
      </c>
      <c r="L26" s="14">
        <f t="shared" si="6"/>
        <v>-3.0332085101690609E-2</v>
      </c>
      <c r="O26" s="14">
        <f t="shared" ca="1" si="3"/>
        <v>-3.4017437090401066E-2</v>
      </c>
      <c r="Q26" s="37">
        <f t="shared" si="4"/>
        <v>42189.487999999896</v>
      </c>
    </row>
    <row r="27" spans="1:17" s="14" customFormat="1" ht="12.95" customHeight="1" x14ac:dyDescent="0.2">
      <c r="A27" s="3" t="s">
        <v>49</v>
      </c>
      <c r="B27" s="4"/>
      <c r="C27" s="3">
        <v>57208.134999999776</v>
      </c>
      <c r="D27" s="3">
        <v>1E-3</v>
      </c>
      <c r="E27" s="14">
        <f t="shared" si="0"/>
        <v>15971.895799499864</v>
      </c>
      <c r="F27" s="14">
        <f t="shared" si="1"/>
        <v>15972</v>
      </c>
      <c r="G27" s="14">
        <f t="shared" si="2"/>
        <v>-3.0714680222445168E-2</v>
      </c>
      <c r="L27" s="14">
        <f t="shared" si="6"/>
        <v>-3.0714680222445168E-2</v>
      </c>
      <c r="O27" s="14">
        <f t="shared" ca="1" si="3"/>
        <v>-3.4018980945225381E-2</v>
      </c>
      <c r="Q27" s="37">
        <f t="shared" si="4"/>
        <v>42189.634999999776</v>
      </c>
    </row>
    <row r="28" spans="1:17" s="14" customFormat="1" ht="12.95" customHeight="1" x14ac:dyDescent="0.2">
      <c r="A28" s="5" t="s">
        <v>0</v>
      </c>
      <c r="B28" s="6" t="s">
        <v>43</v>
      </c>
      <c r="C28" s="5">
        <v>57533.1106</v>
      </c>
      <c r="D28" s="5">
        <v>1.4E-3</v>
      </c>
      <c r="E28" s="14">
        <f t="shared" si="0"/>
        <v>17074.385547357211</v>
      </c>
      <c r="F28" s="14">
        <f t="shared" si="1"/>
        <v>17074.5</v>
      </c>
      <c r="G28" s="14">
        <f t="shared" si="2"/>
        <v>-3.373665499384515E-2</v>
      </c>
      <c r="L28" s="14">
        <f t="shared" si="6"/>
        <v>-3.373665499384515E-2</v>
      </c>
      <c r="O28" s="14">
        <f t="shared" ca="1" si="3"/>
        <v>-3.7423180832849026E-2</v>
      </c>
      <c r="Q28" s="37">
        <f t="shared" si="4"/>
        <v>42514.6106</v>
      </c>
    </row>
    <row r="29" spans="1:17" s="14" customFormat="1" ht="12.95" customHeight="1" x14ac:dyDescent="0.2">
      <c r="A29" s="5" t="s">
        <v>0</v>
      </c>
      <c r="B29" s="6" t="s">
        <v>42</v>
      </c>
      <c r="C29" s="5">
        <v>57533.256699999998</v>
      </c>
      <c r="D29" s="5">
        <v>1.6000000000000001E-3</v>
      </c>
      <c r="E29" s="14">
        <f t="shared" si="0"/>
        <v>17074.881196114104</v>
      </c>
      <c r="F29" s="14">
        <f t="shared" si="1"/>
        <v>17075</v>
      </c>
      <c r="G29" s="14">
        <f t="shared" si="2"/>
        <v>-3.5019249997276347E-2</v>
      </c>
      <c r="L29" s="14">
        <f t="shared" si="6"/>
        <v>-3.5019249997276347E-2</v>
      </c>
      <c r="O29" s="14">
        <f t="shared" ca="1" si="3"/>
        <v>-3.7424724687673348E-2</v>
      </c>
      <c r="Q29" s="37">
        <f t="shared" si="4"/>
        <v>42514.756699999998</v>
      </c>
    </row>
    <row r="30" spans="1:17" s="14" customFormat="1" ht="12.95" customHeight="1" x14ac:dyDescent="0.2">
      <c r="A30" s="39" t="s">
        <v>50</v>
      </c>
      <c r="B30" s="40" t="s">
        <v>43</v>
      </c>
      <c r="C30" s="41">
        <v>59035.067900000002</v>
      </c>
      <c r="D30" s="41">
        <v>9.3999999999999997E-4</v>
      </c>
      <c r="E30" s="14">
        <f t="shared" si="0"/>
        <v>22169.822020028907</v>
      </c>
      <c r="F30" s="14">
        <f t="shared" si="1"/>
        <v>22170</v>
      </c>
      <c r="G30" s="14">
        <f t="shared" si="2"/>
        <v>-5.2462299994658679E-2</v>
      </c>
      <c r="L30" s="14">
        <f t="shared" si="6"/>
        <v>-5.2462299994658679E-2</v>
      </c>
      <c r="O30" s="14">
        <f t="shared" ca="1" si="3"/>
        <v>-5.315660534748512E-2</v>
      </c>
      <c r="Q30" s="37">
        <f t="shared" si="4"/>
        <v>44016.567900000002</v>
      </c>
    </row>
    <row r="31" spans="1:17" s="14" customFormat="1" ht="12.95" customHeight="1" x14ac:dyDescent="0.2">
      <c r="A31" s="39" t="s">
        <v>50</v>
      </c>
      <c r="B31" s="40" t="s">
        <v>42</v>
      </c>
      <c r="C31" s="41">
        <v>59036.099900000001</v>
      </c>
      <c r="D31" s="41">
        <v>1.2600000000000001E-3</v>
      </c>
      <c r="E31" s="14">
        <f t="shared" si="0"/>
        <v>22173.323111864069</v>
      </c>
      <c r="F31" s="14">
        <f t="shared" si="1"/>
        <v>22173.5</v>
      </c>
      <c r="G31" s="14">
        <f t="shared" si="2"/>
        <v>-5.2140464998956304E-2</v>
      </c>
      <c r="L31" s="14">
        <f t="shared" si="6"/>
        <v>-5.2140464998956304E-2</v>
      </c>
      <c r="O31" s="14">
        <f t="shared" ca="1" si="3"/>
        <v>-5.3167412331255354E-2</v>
      </c>
      <c r="Q31" s="37">
        <f t="shared" si="4"/>
        <v>44017.599900000001</v>
      </c>
    </row>
    <row r="32" spans="1:17" s="14" customFormat="1" ht="12.95" customHeight="1" x14ac:dyDescent="0.2">
      <c r="A32" s="39" t="s">
        <v>50</v>
      </c>
      <c r="B32" s="40" t="s">
        <v>42</v>
      </c>
      <c r="C32" s="41">
        <v>59036.100539999999</v>
      </c>
      <c r="D32" s="41">
        <v>1.3500000000000001E-3</v>
      </c>
      <c r="E32" s="14">
        <f t="shared" si="0"/>
        <v>22173.325283083806</v>
      </c>
      <c r="F32" s="14">
        <f t="shared" si="1"/>
        <v>22173.5</v>
      </c>
      <c r="G32" s="14">
        <f t="shared" si="2"/>
        <v>-5.1500465000572149E-2</v>
      </c>
      <c r="L32" s="14">
        <f t="shared" si="6"/>
        <v>-5.1500465000572149E-2</v>
      </c>
      <c r="O32" s="14">
        <f t="shared" ca="1" si="3"/>
        <v>-5.3167412331255354E-2</v>
      </c>
      <c r="Q32" s="37">
        <f t="shared" si="4"/>
        <v>44017.600539999999</v>
      </c>
    </row>
    <row r="33" spans="1:22" s="14" customFormat="1" ht="12.95" customHeight="1" x14ac:dyDescent="0.2">
      <c r="A33" s="39" t="s">
        <v>50</v>
      </c>
      <c r="B33" s="40" t="s">
        <v>42</v>
      </c>
      <c r="C33" s="41">
        <v>59036.100639999997</v>
      </c>
      <c r="D33" s="41">
        <v>1.2800000000000001E-3</v>
      </c>
      <c r="E33" s="14">
        <f t="shared" si="0"/>
        <v>22173.325622336884</v>
      </c>
      <c r="F33" s="14">
        <f t="shared" si="1"/>
        <v>22173.5</v>
      </c>
      <c r="G33" s="14">
        <f t="shared" si="2"/>
        <v>-5.1400465003098361E-2</v>
      </c>
      <c r="L33" s="14">
        <f t="shared" si="6"/>
        <v>-5.1400465003098361E-2</v>
      </c>
      <c r="O33" s="14">
        <f t="shared" ca="1" si="3"/>
        <v>-5.3167412331255354E-2</v>
      </c>
      <c r="Q33" s="37">
        <f t="shared" si="4"/>
        <v>44017.600639999997</v>
      </c>
    </row>
    <row r="34" spans="1:22" s="14" customFormat="1" ht="12.95" customHeight="1" x14ac:dyDescent="0.2">
      <c r="A34" s="39" t="s">
        <v>50</v>
      </c>
      <c r="B34" s="40" t="s">
        <v>42</v>
      </c>
      <c r="C34" s="41">
        <v>59036.983950000002</v>
      </c>
      <c r="D34" s="41">
        <v>1.08E-3</v>
      </c>
      <c r="E34" s="14">
        <f t="shared" si="0"/>
        <v>22176.322278760272</v>
      </c>
      <c r="F34" s="14">
        <f t="shared" si="1"/>
        <v>22176.5</v>
      </c>
      <c r="G34" s="14">
        <f t="shared" si="2"/>
        <v>-5.2386034993105568E-2</v>
      </c>
      <c r="L34" s="14">
        <f t="shared" si="6"/>
        <v>-5.2386034993105568E-2</v>
      </c>
      <c r="O34" s="14">
        <f t="shared" ca="1" si="3"/>
        <v>-5.3176675460201273E-2</v>
      </c>
      <c r="Q34" s="37">
        <f t="shared" si="4"/>
        <v>44018.483950000002</v>
      </c>
    </row>
    <row r="35" spans="1:22" s="14" customFormat="1" ht="12.95" customHeight="1" x14ac:dyDescent="0.2">
      <c r="A35" s="39" t="s">
        <v>50</v>
      </c>
      <c r="B35" s="40" t="s">
        <v>42</v>
      </c>
      <c r="C35" s="42">
        <v>59036.984360000002</v>
      </c>
      <c r="D35" s="42">
        <v>1.47E-3</v>
      </c>
      <c r="E35" s="14">
        <f t="shared" si="0"/>
        <v>22176.323669697922</v>
      </c>
      <c r="F35" s="14">
        <f t="shared" si="1"/>
        <v>22176.5</v>
      </c>
      <c r="G35" s="14">
        <f t="shared" si="2"/>
        <v>-5.1976034992549103E-2</v>
      </c>
      <c r="L35" s="14">
        <f t="shared" si="6"/>
        <v>-5.1976034992549103E-2</v>
      </c>
      <c r="O35" s="14">
        <f t="shared" ca="1" si="3"/>
        <v>-5.3176675460201273E-2</v>
      </c>
      <c r="Q35" s="37">
        <f t="shared" si="4"/>
        <v>44018.484360000002</v>
      </c>
    </row>
    <row r="36" spans="1:22" s="14" customFormat="1" ht="12.95" customHeight="1" x14ac:dyDescent="0.2">
      <c r="A36" s="7" t="s">
        <v>51</v>
      </c>
      <c r="B36" s="8" t="s">
        <v>43</v>
      </c>
      <c r="C36" s="11">
        <v>59036.984949999955</v>
      </c>
      <c r="D36" s="11">
        <v>1.48E-3</v>
      </c>
      <c r="E36" s="14">
        <f t="shared" si="0"/>
        <v>22176.325671290961</v>
      </c>
      <c r="F36" s="14">
        <f t="shared" si="1"/>
        <v>22176.5</v>
      </c>
      <c r="G36" s="14">
        <f t="shared" si="2"/>
        <v>-5.1386035040195566E-2</v>
      </c>
      <c r="L36" s="14">
        <f t="shared" si="6"/>
        <v>-5.1386035040195566E-2</v>
      </c>
      <c r="O36" s="14">
        <f t="shared" ca="1" si="3"/>
        <v>-5.3176675460201273E-2</v>
      </c>
      <c r="Q36" s="37">
        <f t="shared" si="4"/>
        <v>44018.484949999955</v>
      </c>
    </row>
    <row r="37" spans="1:22" s="14" customFormat="1" ht="12.95" customHeight="1" x14ac:dyDescent="0.2">
      <c r="A37" s="39" t="s">
        <v>50</v>
      </c>
      <c r="B37" s="40" t="s">
        <v>43</v>
      </c>
      <c r="C37" s="42">
        <v>59037.13033</v>
      </c>
      <c r="D37" s="42">
        <v>1.2700000000000001E-3</v>
      </c>
      <c r="E37" s="14">
        <f t="shared" si="0"/>
        <v>22176.818877425801</v>
      </c>
      <c r="F37" s="14">
        <f t="shared" si="1"/>
        <v>22177</v>
      </c>
      <c r="G37" s="14">
        <f t="shared" si="2"/>
        <v>-5.3388629996334203E-2</v>
      </c>
      <c r="L37" s="14">
        <f t="shared" si="6"/>
        <v>-5.3388629996334203E-2</v>
      </c>
      <c r="O37" s="14">
        <f t="shared" ca="1" si="3"/>
        <v>-5.3178219315025588E-2</v>
      </c>
      <c r="Q37" s="37">
        <f t="shared" si="4"/>
        <v>44018.63033</v>
      </c>
    </row>
    <row r="38" spans="1:22" s="14" customFormat="1" ht="12.95" customHeight="1" x14ac:dyDescent="0.2">
      <c r="A38" s="39" t="s">
        <v>50</v>
      </c>
      <c r="B38" s="40" t="s">
        <v>43</v>
      </c>
      <c r="C38" s="42">
        <v>59037.130570000001</v>
      </c>
      <c r="D38" s="42">
        <v>1.14E-3</v>
      </c>
      <c r="E38" s="43">
        <f t="shared" si="0"/>
        <v>22176.819691633209</v>
      </c>
      <c r="F38" s="14">
        <f t="shared" si="1"/>
        <v>22177</v>
      </c>
      <c r="G38" s="14">
        <f t="shared" si="2"/>
        <v>-5.3148629995121155E-2</v>
      </c>
      <c r="L38" s="14">
        <f t="shared" si="6"/>
        <v>-5.3148629995121155E-2</v>
      </c>
      <c r="O38" s="14">
        <f t="shared" ca="1" si="3"/>
        <v>-5.3178219315025588E-2</v>
      </c>
      <c r="Q38" s="37">
        <f t="shared" si="4"/>
        <v>44018.630570000001</v>
      </c>
    </row>
    <row r="39" spans="1:22" s="14" customFormat="1" ht="12.95" customHeight="1" x14ac:dyDescent="0.2">
      <c r="A39" s="7" t="s">
        <v>51</v>
      </c>
      <c r="B39" s="8" t="s">
        <v>42</v>
      </c>
      <c r="C39" s="11">
        <v>59037.131049999967</v>
      </c>
      <c r="D39" s="11">
        <v>1.17E-3</v>
      </c>
      <c r="E39" s="14">
        <f t="shared" si="0"/>
        <v>22176.8213200479</v>
      </c>
      <c r="F39" s="14">
        <f t="shared" si="1"/>
        <v>22177</v>
      </c>
      <c r="G39" s="14">
        <f t="shared" si="2"/>
        <v>-5.2668630029074848E-2</v>
      </c>
      <c r="L39" s="14">
        <f t="shared" si="6"/>
        <v>-5.2668630029074848E-2</v>
      </c>
      <c r="O39" s="14">
        <f t="shared" ca="1" si="3"/>
        <v>-5.3178219315025588E-2</v>
      </c>
      <c r="Q39" s="37">
        <f t="shared" si="4"/>
        <v>44018.631049999967</v>
      </c>
    </row>
    <row r="40" spans="1:22" s="14" customFormat="1" ht="12.95" customHeight="1" x14ac:dyDescent="0.2">
      <c r="A40" s="39" t="s">
        <v>50</v>
      </c>
      <c r="B40" s="40" t="s">
        <v>43</v>
      </c>
      <c r="C40" s="42">
        <v>59037.131050000004</v>
      </c>
      <c r="D40" s="42">
        <v>1.17E-3</v>
      </c>
      <c r="E40" s="14">
        <f t="shared" si="0"/>
        <v>22176.821320048024</v>
      </c>
      <c r="F40" s="14">
        <f t="shared" si="1"/>
        <v>22177</v>
      </c>
      <c r="G40" s="14">
        <f t="shared" si="2"/>
        <v>-5.266862999269506E-2</v>
      </c>
      <c r="L40" s="14">
        <f t="shared" si="6"/>
        <v>-5.266862999269506E-2</v>
      </c>
      <c r="O40" s="14">
        <f t="shared" ca="1" si="3"/>
        <v>-5.3178219315025588E-2</v>
      </c>
      <c r="Q40" s="37">
        <f t="shared" si="4"/>
        <v>44018.631050000004</v>
      </c>
    </row>
    <row r="41" spans="1:22" s="14" customFormat="1" ht="12.95" customHeight="1" x14ac:dyDescent="0.2">
      <c r="A41" s="44" t="s">
        <v>54</v>
      </c>
      <c r="B41" s="45" t="s">
        <v>42</v>
      </c>
      <c r="C41" s="12">
        <v>59347.514106616378</v>
      </c>
      <c r="D41" s="44">
        <v>2.4880000000000002E-3</v>
      </c>
      <c r="E41" s="14">
        <f t="shared" si="0"/>
        <v>23229.80541432447</v>
      </c>
      <c r="F41" s="46">
        <f t="shared" si="1"/>
        <v>23230</v>
      </c>
      <c r="G41" s="14">
        <f t="shared" si="2"/>
        <v>-5.7357083620445337E-2</v>
      </c>
      <c r="K41" s="14">
        <f>+G41</f>
        <v>-5.7357083620445337E-2</v>
      </c>
      <c r="O41" s="14">
        <f t="shared" ca="1" si="3"/>
        <v>-5.6429577575041648E-2</v>
      </c>
      <c r="Q41" s="37">
        <f t="shared" si="4"/>
        <v>44329.014106616378</v>
      </c>
      <c r="V41" s="54" t="s">
        <v>58</v>
      </c>
    </row>
    <row r="42" spans="1:22" s="14" customFormat="1" ht="12.95" customHeight="1" x14ac:dyDescent="0.2">
      <c r="A42" s="47" t="s">
        <v>54</v>
      </c>
      <c r="B42" s="9" t="s">
        <v>42</v>
      </c>
      <c r="C42" s="48">
        <v>59347.514106620001</v>
      </c>
      <c r="D42" s="48">
        <v>2.4880000000000002E-3</v>
      </c>
      <c r="E42" s="14">
        <f t="shared" si="0"/>
        <v>23229.805414336763</v>
      </c>
      <c r="F42" s="14">
        <f t="shared" si="1"/>
        <v>23230</v>
      </c>
      <c r="G42" s="14">
        <f t="shared" si="2"/>
        <v>-5.7357079997018445E-2</v>
      </c>
      <c r="K42" s="14">
        <f t="shared" ref="K42:K58" si="7">+G42</f>
        <v>-5.7357079997018445E-2</v>
      </c>
      <c r="O42" s="14">
        <f t="shared" ca="1" si="3"/>
        <v>-5.6429577575041648E-2</v>
      </c>
      <c r="Q42" s="37">
        <f t="shared" si="4"/>
        <v>44329.014106620001</v>
      </c>
      <c r="V42" s="54" t="s">
        <v>58</v>
      </c>
    </row>
    <row r="43" spans="1:22" s="14" customFormat="1" ht="12.95" customHeight="1" x14ac:dyDescent="0.2">
      <c r="A43" s="47" t="s">
        <v>54</v>
      </c>
      <c r="B43" s="9" t="s">
        <v>43</v>
      </c>
      <c r="C43" s="48">
        <v>59347.66159661</v>
      </c>
      <c r="D43" s="48">
        <v>2.4510000000000001E-3</v>
      </c>
      <c r="E43" s="14">
        <f t="shared" si="0"/>
        <v>23230.305778677608</v>
      </c>
      <c r="F43" s="14">
        <f t="shared" si="1"/>
        <v>23230.5</v>
      </c>
      <c r="G43" s="14">
        <f t="shared" si="2"/>
        <v>-5.7249684999987949E-2</v>
      </c>
      <c r="K43" s="14">
        <f t="shared" si="7"/>
        <v>-5.7249684999987949E-2</v>
      </c>
      <c r="O43" s="14">
        <f t="shared" ca="1" si="3"/>
        <v>-5.6431121429865963E-2</v>
      </c>
      <c r="Q43" s="37">
        <f t="shared" si="4"/>
        <v>44329.16159661</v>
      </c>
      <c r="V43" s="54" t="s">
        <v>58</v>
      </c>
    </row>
    <row r="44" spans="1:22" s="14" customFormat="1" ht="12.95" customHeight="1" x14ac:dyDescent="0.2">
      <c r="A44" s="47" t="s">
        <v>54</v>
      </c>
      <c r="B44" s="9" t="s">
        <v>42</v>
      </c>
      <c r="C44" s="48">
        <v>59359.599356420003</v>
      </c>
      <c r="D44" s="48">
        <v>2.0309999999999998E-3</v>
      </c>
      <c r="E44" s="14">
        <f t="shared" si="0"/>
        <v>23270.804997089399</v>
      </c>
      <c r="F44" s="14">
        <f t="shared" si="1"/>
        <v>23271</v>
      </c>
      <c r="G44" s="14">
        <f t="shared" si="2"/>
        <v>-5.7480069990560878E-2</v>
      </c>
      <c r="K44" s="14">
        <f t="shared" si="7"/>
        <v>-5.7480069990560878E-2</v>
      </c>
      <c r="O44" s="14">
        <f t="shared" ca="1" si="3"/>
        <v>-5.6556173670635812E-2</v>
      </c>
      <c r="Q44" s="37">
        <f t="shared" si="4"/>
        <v>44341.099356420003</v>
      </c>
      <c r="V44" s="54" t="s">
        <v>58</v>
      </c>
    </row>
    <row r="45" spans="1:22" s="14" customFormat="1" ht="12.95" customHeight="1" x14ac:dyDescent="0.2">
      <c r="A45" s="44" t="s">
        <v>54</v>
      </c>
      <c r="B45" s="45" t="s">
        <v>42</v>
      </c>
      <c r="C45" s="12">
        <v>59359.599356424995</v>
      </c>
      <c r="D45" s="44">
        <v>2.0309999999999998E-3</v>
      </c>
      <c r="E45" s="14">
        <f t="shared" si="0"/>
        <v>23270.804997106334</v>
      </c>
      <c r="F45" s="46">
        <f t="shared" si="1"/>
        <v>23271</v>
      </c>
      <c r="G45" s="14">
        <f t="shared" si="2"/>
        <v>-5.7480064999253955E-2</v>
      </c>
      <c r="K45" s="14">
        <f t="shared" si="7"/>
        <v>-5.7480064999253955E-2</v>
      </c>
      <c r="O45" s="14">
        <f t="shared" ca="1" si="3"/>
        <v>-5.6556173670635812E-2</v>
      </c>
      <c r="Q45" s="37">
        <f t="shared" si="4"/>
        <v>44341.099356424995</v>
      </c>
      <c r="V45" s="54" t="s">
        <v>58</v>
      </c>
    </row>
    <row r="46" spans="1:22" s="14" customFormat="1" ht="12.95" customHeight="1" x14ac:dyDescent="0.2">
      <c r="A46" s="47" t="s">
        <v>54</v>
      </c>
      <c r="B46" s="9" t="s">
        <v>43</v>
      </c>
      <c r="C46" s="48">
        <v>59359.74740642</v>
      </c>
      <c r="D46" s="48">
        <v>1.4649999999999999E-3</v>
      </c>
      <c r="E46" s="14">
        <f t="shared" si="0"/>
        <v>23271.307261281436</v>
      </c>
      <c r="F46" s="14">
        <f t="shared" si="1"/>
        <v>23271.5</v>
      </c>
      <c r="G46" s="14">
        <f t="shared" si="2"/>
        <v>-5.6812664995959494E-2</v>
      </c>
      <c r="K46" s="14">
        <f t="shared" si="7"/>
        <v>-5.6812664995959494E-2</v>
      </c>
      <c r="O46" s="14">
        <f t="shared" ca="1" si="3"/>
        <v>-5.6557717525460127E-2</v>
      </c>
      <c r="Q46" s="37">
        <f t="shared" si="4"/>
        <v>44341.24740642</v>
      </c>
      <c r="V46" s="54" t="s">
        <v>58</v>
      </c>
    </row>
    <row r="47" spans="1:22" s="14" customFormat="1" ht="12.95" customHeight="1" x14ac:dyDescent="0.2">
      <c r="A47" s="47" t="s">
        <v>54</v>
      </c>
      <c r="B47" s="9" t="s">
        <v>42</v>
      </c>
      <c r="C47" s="13">
        <v>59359.894016415812</v>
      </c>
      <c r="D47" s="48">
        <v>2.3909999999999999E-3</v>
      </c>
      <c r="E47" s="14">
        <f t="shared" si="0"/>
        <v>23271.804640214861</v>
      </c>
      <c r="F47" s="14">
        <f t="shared" si="1"/>
        <v>23272</v>
      </c>
      <c r="G47" s="14">
        <f t="shared" si="2"/>
        <v>-5.7585264185036067E-2</v>
      </c>
      <c r="K47" s="14">
        <f t="shared" si="7"/>
        <v>-5.7585264185036067E-2</v>
      </c>
      <c r="O47" s="14">
        <f t="shared" ca="1" si="3"/>
        <v>-5.6559261380284456E-2</v>
      </c>
      <c r="Q47" s="37">
        <f t="shared" si="4"/>
        <v>44341.394016415812</v>
      </c>
      <c r="V47" s="54" t="s">
        <v>58</v>
      </c>
    </row>
    <row r="48" spans="1:22" s="14" customFormat="1" ht="12.95" customHeight="1" x14ac:dyDescent="0.2">
      <c r="A48" s="44" t="s">
        <v>54</v>
      </c>
      <c r="B48" s="45" t="s">
        <v>42</v>
      </c>
      <c r="C48" s="12">
        <v>59359.894016415812</v>
      </c>
      <c r="D48" s="44">
        <v>2.3909999999999999E-3</v>
      </c>
      <c r="E48" s="14">
        <f t="shared" si="0"/>
        <v>23271.804640214861</v>
      </c>
      <c r="F48" s="46">
        <f t="shared" si="1"/>
        <v>23272</v>
      </c>
      <c r="G48" s="14">
        <f t="shared" si="2"/>
        <v>-5.7585264185036067E-2</v>
      </c>
      <c r="K48" s="14">
        <f t="shared" si="7"/>
        <v>-5.7585264185036067E-2</v>
      </c>
      <c r="O48" s="14">
        <f t="shared" ca="1" si="3"/>
        <v>-5.6559261380284456E-2</v>
      </c>
      <c r="Q48" s="37">
        <f t="shared" si="4"/>
        <v>44341.394016415812</v>
      </c>
      <c r="V48" s="54" t="s">
        <v>58</v>
      </c>
    </row>
    <row r="49" spans="1:22" s="14" customFormat="1" ht="12.95" customHeight="1" x14ac:dyDescent="0.2">
      <c r="A49" s="47" t="s">
        <v>54</v>
      </c>
      <c r="B49" s="9" t="s">
        <v>43</v>
      </c>
      <c r="C49" s="13">
        <v>59360.042176418938</v>
      </c>
      <c r="D49" s="48">
        <v>2.1429999999999999E-3</v>
      </c>
      <c r="E49" s="14">
        <f t="shared" si="0"/>
        <v>23272.307277595908</v>
      </c>
      <c r="F49" s="14">
        <f t="shared" si="1"/>
        <v>23272.5</v>
      </c>
      <c r="G49" s="14">
        <f t="shared" si="2"/>
        <v>-5.6807856060913764E-2</v>
      </c>
      <c r="K49" s="14">
        <f t="shared" si="7"/>
        <v>-5.6807856060913764E-2</v>
      </c>
      <c r="O49" s="14">
        <f t="shared" ca="1" si="3"/>
        <v>-5.6560805235108771E-2</v>
      </c>
      <c r="Q49" s="37">
        <f t="shared" si="4"/>
        <v>44341.542176418938</v>
      </c>
      <c r="V49" s="54" t="s">
        <v>58</v>
      </c>
    </row>
    <row r="50" spans="1:22" s="14" customFormat="1" ht="12.95" customHeight="1" x14ac:dyDescent="0.2">
      <c r="A50" s="47" t="s">
        <v>54</v>
      </c>
      <c r="B50" s="9" t="s">
        <v>42</v>
      </c>
      <c r="C50" s="48">
        <v>59361.957376350001</v>
      </c>
      <c r="D50" s="48">
        <v>4.2900000000000002E-4</v>
      </c>
      <c r="E50" s="14">
        <f t="shared" si="0"/>
        <v>23278.804652442184</v>
      </c>
      <c r="F50" s="14">
        <f t="shared" si="1"/>
        <v>23279</v>
      </c>
      <c r="G50" s="14">
        <f t="shared" si="2"/>
        <v>-5.7581659995776135E-2</v>
      </c>
      <c r="K50" s="14">
        <f t="shared" si="7"/>
        <v>-5.7581659995776135E-2</v>
      </c>
      <c r="O50" s="14">
        <f t="shared" ca="1" si="3"/>
        <v>-5.6580875347824924E-2</v>
      </c>
      <c r="Q50" s="37">
        <f t="shared" si="4"/>
        <v>44343.457376350001</v>
      </c>
      <c r="V50" s="54" t="s">
        <v>58</v>
      </c>
    </row>
    <row r="51" spans="1:22" s="14" customFormat="1" ht="12.95" customHeight="1" x14ac:dyDescent="0.2">
      <c r="A51" s="44" t="s">
        <v>54</v>
      </c>
      <c r="B51" s="45" t="s">
        <v>42</v>
      </c>
      <c r="C51" s="12">
        <v>59361.957376352511</v>
      </c>
      <c r="D51" s="44">
        <v>4.2900000000000002E-4</v>
      </c>
      <c r="E51" s="14">
        <f t="shared" si="0"/>
        <v>23278.804652450697</v>
      </c>
      <c r="F51" s="46">
        <f t="shared" si="1"/>
        <v>23279</v>
      </c>
      <c r="G51" s="14">
        <f t="shared" si="2"/>
        <v>-5.7581657485570759E-2</v>
      </c>
      <c r="K51" s="14">
        <f t="shared" si="7"/>
        <v>-5.7581657485570759E-2</v>
      </c>
      <c r="O51" s="14">
        <f t="shared" ca="1" si="3"/>
        <v>-5.6580875347824924E-2</v>
      </c>
      <c r="Q51" s="37">
        <f t="shared" si="4"/>
        <v>44343.457376352511</v>
      </c>
      <c r="V51" s="54" t="s">
        <v>58</v>
      </c>
    </row>
    <row r="52" spans="1:22" s="14" customFormat="1" ht="12.95" customHeight="1" x14ac:dyDescent="0.2">
      <c r="A52" s="49" t="s">
        <v>54</v>
      </c>
      <c r="B52" s="9" t="s">
        <v>43</v>
      </c>
      <c r="C52" s="48">
        <v>59362.105566350001</v>
      </c>
      <c r="D52" s="48">
        <v>7.7999999999999999E-4</v>
      </c>
      <c r="E52" s="14">
        <f t="shared" si="0"/>
        <v>23279.307391588551</v>
      </c>
      <c r="F52" s="14">
        <f t="shared" si="1"/>
        <v>23279.5</v>
      </c>
      <c r="G52" s="14">
        <f t="shared" si="2"/>
        <v>-5.6774254997435492E-2</v>
      </c>
      <c r="K52" s="14">
        <f t="shared" si="7"/>
        <v>-5.6774254997435492E-2</v>
      </c>
      <c r="O52" s="14">
        <f t="shared" ca="1" si="3"/>
        <v>-5.658241920264924E-2</v>
      </c>
      <c r="Q52" s="37">
        <f t="shared" si="4"/>
        <v>44343.605566350001</v>
      </c>
      <c r="V52" s="54" t="s">
        <v>58</v>
      </c>
    </row>
    <row r="53" spans="1:22" s="14" customFormat="1" ht="12.95" customHeight="1" x14ac:dyDescent="0.2">
      <c r="A53" s="49" t="s">
        <v>54</v>
      </c>
      <c r="B53" s="9" t="s">
        <v>42</v>
      </c>
      <c r="C53" s="48">
        <v>59376.400715700001</v>
      </c>
      <c r="D53" s="48">
        <v>7.8200000000000003E-4</v>
      </c>
      <c r="E53" s="14">
        <f t="shared" si="0"/>
        <v>23327.804126735602</v>
      </c>
      <c r="F53" s="14">
        <f t="shared" si="1"/>
        <v>23328</v>
      </c>
      <c r="G53" s="14">
        <f t="shared" si="2"/>
        <v>-5.7736619994102512E-2</v>
      </c>
      <c r="K53" s="14">
        <f t="shared" si="7"/>
        <v>-5.7736619994102512E-2</v>
      </c>
      <c r="O53" s="14">
        <f t="shared" ca="1" si="3"/>
        <v>-5.6732173120608187E-2</v>
      </c>
      <c r="Q53" s="37">
        <f t="shared" si="4"/>
        <v>44357.900715700001</v>
      </c>
      <c r="V53" s="54" t="s">
        <v>58</v>
      </c>
    </row>
    <row r="54" spans="1:22" s="14" customFormat="1" ht="12.95" customHeight="1" x14ac:dyDescent="0.2">
      <c r="A54" s="44" t="s">
        <v>54</v>
      </c>
      <c r="B54" s="45" t="s">
        <v>42</v>
      </c>
      <c r="C54" s="12">
        <v>59376.400715700351</v>
      </c>
      <c r="D54" s="44">
        <v>7.8200000000000003E-4</v>
      </c>
      <c r="E54" s="14">
        <f t="shared" si="0"/>
        <v>23327.804126736788</v>
      </c>
      <c r="F54" s="46">
        <f t="shared" si="1"/>
        <v>23328</v>
      </c>
      <c r="G54" s="14">
        <f t="shared" si="2"/>
        <v>-5.7736619644856546E-2</v>
      </c>
      <c r="K54" s="14">
        <f t="shared" si="7"/>
        <v>-5.7736619644856546E-2</v>
      </c>
      <c r="O54" s="14">
        <f t="shared" ca="1" si="3"/>
        <v>-5.6732173120608187E-2</v>
      </c>
      <c r="Q54" s="37">
        <f t="shared" si="4"/>
        <v>44357.900715700351</v>
      </c>
      <c r="V54" s="54" t="s">
        <v>58</v>
      </c>
    </row>
    <row r="55" spans="1:22" s="14" customFormat="1" ht="12.95" customHeight="1" x14ac:dyDescent="0.2">
      <c r="A55" s="49" t="s">
        <v>54</v>
      </c>
      <c r="B55" s="9" t="s">
        <v>43</v>
      </c>
      <c r="C55" s="13">
        <v>59376.548985688947</v>
      </c>
      <c r="D55" s="48">
        <v>1.008E-3</v>
      </c>
      <c r="E55" s="14">
        <f t="shared" si="0"/>
        <v>23328.307137246939</v>
      </c>
      <c r="F55" s="14">
        <f t="shared" si="1"/>
        <v>23328.5</v>
      </c>
      <c r="G55" s="14">
        <f t="shared" si="2"/>
        <v>-5.6849226049962454E-2</v>
      </c>
      <c r="K55" s="14">
        <f t="shared" si="7"/>
        <v>-5.6849226049962454E-2</v>
      </c>
      <c r="O55" s="14">
        <f t="shared" ca="1" si="3"/>
        <v>-5.6733716975432516E-2</v>
      </c>
      <c r="Q55" s="37">
        <f t="shared" si="4"/>
        <v>44358.048985688947</v>
      </c>
      <c r="V55" s="54" t="s">
        <v>58</v>
      </c>
    </row>
    <row r="56" spans="1:22" s="14" customFormat="1" ht="12.95" customHeight="1" x14ac:dyDescent="0.2">
      <c r="A56" s="49" t="s">
        <v>54</v>
      </c>
      <c r="B56" s="9" t="s">
        <v>42</v>
      </c>
      <c r="C56" s="13">
        <v>59389.075505535584</v>
      </c>
      <c r="D56" s="48">
        <v>1.1839999999999999E-3</v>
      </c>
      <c r="E56" s="14">
        <f t="shared" si="0"/>
        <v>23370.803742245094</v>
      </c>
      <c r="F56" s="14">
        <f t="shared" si="1"/>
        <v>23371</v>
      </c>
      <c r="G56" s="14">
        <f t="shared" si="2"/>
        <v>-5.7849954413541127E-2</v>
      </c>
      <c r="K56" s="14">
        <f t="shared" si="7"/>
        <v>-5.7849954413541127E-2</v>
      </c>
      <c r="O56" s="14">
        <f t="shared" ca="1" si="3"/>
        <v>-5.686494463549964E-2</v>
      </c>
      <c r="Q56" s="37">
        <f t="shared" si="4"/>
        <v>44370.575505535584</v>
      </c>
      <c r="V56" s="54" t="s">
        <v>58</v>
      </c>
    </row>
    <row r="57" spans="1:22" s="14" customFormat="1" ht="12.95" customHeight="1" x14ac:dyDescent="0.2">
      <c r="A57" s="44" t="s">
        <v>54</v>
      </c>
      <c r="B57" s="45" t="s">
        <v>42</v>
      </c>
      <c r="C57" s="12">
        <v>59389.075505535584</v>
      </c>
      <c r="D57" s="44">
        <v>1.1839999999999999E-3</v>
      </c>
      <c r="E57" s="14">
        <f t="shared" si="0"/>
        <v>23370.803742245094</v>
      </c>
      <c r="F57" s="46">
        <f t="shared" si="1"/>
        <v>23371</v>
      </c>
      <c r="G57" s="14">
        <f t="shared" si="2"/>
        <v>-5.7849954413541127E-2</v>
      </c>
      <c r="K57" s="14">
        <f t="shared" si="7"/>
        <v>-5.7849954413541127E-2</v>
      </c>
      <c r="O57" s="14">
        <f t="shared" ca="1" si="3"/>
        <v>-5.686494463549964E-2</v>
      </c>
      <c r="Q57" s="37">
        <f t="shared" si="4"/>
        <v>44370.575505535584</v>
      </c>
      <c r="V57" s="54" t="s">
        <v>58</v>
      </c>
    </row>
    <row r="58" spans="1:22" s="14" customFormat="1" ht="12.95" customHeight="1" x14ac:dyDescent="0.2">
      <c r="A58" s="49" t="s">
        <v>54</v>
      </c>
      <c r="B58" s="9" t="s">
        <v>43</v>
      </c>
      <c r="C58" s="13">
        <v>59389.223955528345</v>
      </c>
      <c r="D58" s="48">
        <v>1.536E-3</v>
      </c>
      <c r="E58" s="14">
        <f t="shared" si="0"/>
        <v>23371.307363424927</v>
      </c>
      <c r="F58" s="14">
        <f t="shared" si="1"/>
        <v>23371.5</v>
      </c>
      <c r="G58" s="14">
        <f t="shared" si="2"/>
        <v>-5.6782556654070504E-2</v>
      </c>
      <c r="K58" s="14">
        <f t="shared" si="7"/>
        <v>-5.6782556654070504E-2</v>
      </c>
      <c r="O58" s="14">
        <f t="shared" ca="1" si="3"/>
        <v>-5.6866488490323955E-2</v>
      </c>
      <c r="Q58" s="37">
        <f t="shared" si="4"/>
        <v>44370.723955528345</v>
      </c>
      <c r="V58" s="54" t="s">
        <v>58</v>
      </c>
    </row>
    <row r="59" spans="1:22" s="14" customFormat="1" ht="12.95" customHeight="1" x14ac:dyDescent="0.2">
      <c r="A59" s="50" t="s">
        <v>53</v>
      </c>
      <c r="B59" s="51" t="s">
        <v>43</v>
      </c>
      <c r="C59" s="52">
        <v>59734.978321999777</v>
      </c>
      <c r="D59" s="52">
        <v>9.8999999999999999E-4</v>
      </c>
      <c r="E59" s="14">
        <f t="shared" si="0"/>
        <v>24544.289717519834</v>
      </c>
      <c r="F59" s="14">
        <f t="shared" si="1"/>
        <v>24544.5</v>
      </c>
      <c r="G59" s="14">
        <f t="shared" si="2"/>
        <v>-6.1983955223695375E-2</v>
      </c>
      <c r="L59" s="14">
        <f>+G59</f>
        <v>-6.1983955223695375E-2</v>
      </c>
      <c r="O59" s="14">
        <f t="shared" ca="1" si="3"/>
        <v>-6.0488371908176602E-2</v>
      </c>
      <c r="Q59" s="37">
        <f t="shared" si="4"/>
        <v>44716.478321999777</v>
      </c>
      <c r="V59" s="54" t="s">
        <v>58</v>
      </c>
    </row>
    <row r="60" spans="1:22" s="14" customFormat="1" ht="12.95" customHeight="1" x14ac:dyDescent="0.2">
      <c r="A60" s="50" t="s">
        <v>53</v>
      </c>
      <c r="B60" s="51" t="s">
        <v>42</v>
      </c>
      <c r="C60" s="52">
        <v>59735.124964000192</v>
      </c>
      <c r="D60" s="52">
        <v>1.065E-3</v>
      </c>
      <c r="E60" s="14">
        <f t="shared" si="0"/>
        <v>24544.787205029854</v>
      </c>
      <c r="F60" s="46">
        <f t="shared" si="1"/>
        <v>24545</v>
      </c>
      <c r="G60" s="14">
        <f t="shared" si="2"/>
        <v>-6.2724549803533591E-2</v>
      </c>
      <c r="L60" s="14">
        <f>+G60</f>
        <v>-6.2724549803533591E-2</v>
      </c>
      <c r="O60" s="14">
        <f t="shared" ca="1" si="3"/>
        <v>-6.0489915763000918E-2</v>
      </c>
      <c r="Q60" s="37">
        <f t="shared" si="4"/>
        <v>44716.624964000192</v>
      </c>
      <c r="V60" s="54" t="s">
        <v>58</v>
      </c>
    </row>
    <row r="61" spans="1:22" s="14" customFormat="1" ht="12.95" customHeight="1" x14ac:dyDescent="0.2">
      <c r="A61" s="44" t="s">
        <v>56</v>
      </c>
      <c r="B61" s="45" t="s">
        <v>43</v>
      </c>
      <c r="C61" s="12">
        <v>60088.986570000183</v>
      </c>
      <c r="D61" s="44">
        <v>1.1999999999999999E-3</v>
      </c>
      <c r="E61" s="14">
        <f t="shared" si="0"/>
        <v>25745.273619317755</v>
      </c>
      <c r="F61" s="46">
        <f t="shared" si="1"/>
        <v>25745.5</v>
      </c>
      <c r="G61" s="14">
        <f t="shared" si="2"/>
        <v>-6.6729144811688457E-2</v>
      </c>
      <c r="L61" s="14">
        <f>+G61</f>
        <v>-6.6729144811688457E-2</v>
      </c>
      <c r="O61" s="14">
        <f t="shared" ca="1" si="3"/>
        <v>-6.4196711196191109E-2</v>
      </c>
      <c r="Q61" s="37">
        <f t="shared" si="4"/>
        <v>45070.486570000183</v>
      </c>
      <c r="V61" s="54" t="s">
        <v>58</v>
      </c>
    </row>
    <row r="62" spans="1:22" s="14" customFormat="1" ht="12.95" customHeight="1" x14ac:dyDescent="0.2">
      <c r="C62" s="53"/>
      <c r="D62" s="53"/>
    </row>
    <row r="63" spans="1:22" s="14" customFormat="1" ht="12.95" customHeight="1" x14ac:dyDescent="0.2">
      <c r="C63" s="53"/>
      <c r="D63" s="53"/>
    </row>
    <row r="64" spans="1:22" s="14" customFormat="1" ht="12.95" customHeight="1" x14ac:dyDescent="0.2">
      <c r="C64" s="53"/>
      <c r="D64" s="53"/>
    </row>
    <row r="65" spans="3:4" s="14" customFormat="1" ht="12.95" customHeight="1" x14ac:dyDescent="0.2">
      <c r="C65" s="53"/>
      <c r="D65" s="53"/>
    </row>
    <row r="66" spans="3:4" s="14" customFormat="1" ht="12.95" customHeight="1" x14ac:dyDescent="0.2">
      <c r="C66" s="53"/>
      <c r="D66" s="53"/>
    </row>
    <row r="67" spans="3:4" s="14" customFormat="1" ht="12.95" customHeight="1" x14ac:dyDescent="0.2">
      <c r="C67" s="53"/>
      <c r="D67" s="53"/>
    </row>
    <row r="68" spans="3:4" s="14" customFormat="1" ht="12.95" customHeight="1" x14ac:dyDescent="0.2">
      <c r="C68" s="53"/>
      <c r="D68" s="53"/>
    </row>
    <row r="69" spans="3:4" s="14" customFormat="1" ht="12.95" customHeight="1" x14ac:dyDescent="0.2">
      <c r="C69" s="53"/>
      <c r="D69" s="53"/>
    </row>
    <row r="70" spans="3:4" s="14" customFormat="1" ht="12.95" customHeight="1" x14ac:dyDescent="0.2">
      <c r="C70" s="53"/>
      <c r="D70" s="53"/>
    </row>
    <row r="71" spans="3:4" s="14" customFormat="1" ht="12.95" customHeight="1" x14ac:dyDescent="0.2">
      <c r="C71" s="53"/>
      <c r="D71" s="53"/>
    </row>
    <row r="72" spans="3:4" s="14" customFormat="1" ht="12.95" customHeight="1" x14ac:dyDescent="0.2">
      <c r="C72" s="53"/>
      <c r="D72" s="53"/>
    </row>
    <row r="73" spans="3:4" s="14" customFormat="1" ht="12.95" customHeight="1" x14ac:dyDescent="0.2">
      <c r="C73" s="53"/>
      <c r="D73" s="53"/>
    </row>
    <row r="74" spans="3:4" s="14" customFormat="1" ht="12.95" customHeight="1" x14ac:dyDescent="0.2">
      <c r="C74" s="53"/>
      <c r="D74" s="53"/>
    </row>
    <row r="75" spans="3:4" s="14" customFormat="1" ht="12.95" customHeight="1" x14ac:dyDescent="0.2">
      <c r="C75" s="53"/>
      <c r="D75" s="53"/>
    </row>
    <row r="76" spans="3:4" s="14" customFormat="1" ht="12.95" customHeight="1" x14ac:dyDescent="0.2">
      <c r="C76" s="53"/>
      <c r="D76" s="53"/>
    </row>
    <row r="77" spans="3:4" s="14" customFormat="1" ht="12.95" customHeight="1" x14ac:dyDescent="0.2">
      <c r="C77" s="53"/>
      <c r="D77" s="53"/>
    </row>
    <row r="78" spans="3:4" s="14" customFormat="1" ht="12.95" customHeight="1" x14ac:dyDescent="0.2">
      <c r="C78" s="53"/>
      <c r="D78" s="53"/>
    </row>
    <row r="79" spans="3:4" s="14" customFormat="1" ht="12.95" customHeight="1" x14ac:dyDescent="0.2">
      <c r="C79" s="53"/>
      <c r="D79" s="53"/>
    </row>
    <row r="80" spans="3:4" s="14" customFormat="1" ht="12.95" customHeight="1" x14ac:dyDescent="0.2">
      <c r="C80" s="53"/>
      <c r="D80" s="53"/>
    </row>
    <row r="81" spans="3:4" s="14" customFormat="1" ht="12.95" customHeight="1" x14ac:dyDescent="0.2">
      <c r="C81" s="53"/>
      <c r="D81" s="53"/>
    </row>
    <row r="82" spans="3:4" s="14" customFormat="1" ht="12.95" customHeight="1" x14ac:dyDescent="0.2">
      <c r="C82" s="53"/>
      <c r="D82" s="53"/>
    </row>
    <row r="83" spans="3:4" s="14" customFormat="1" ht="12.95" customHeight="1" x14ac:dyDescent="0.2">
      <c r="C83" s="53"/>
      <c r="D83" s="53"/>
    </row>
    <row r="84" spans="3:4" s="14" customFormat="1" ht="12.95" customHeight="1" x14ac:dyDescent="0.2">
      <c r="C84" s="53"/>
      <c r="D84" s="53"/>
    </row>
    <row r="85" spans="3:4" s="14" customFormat="1" ht="12.95" customHeight="1" x14ac:dyDescent="0.2">
      <c r="C85" s="53"/>
      <c r="D85" s="53"/>
    </row>
    <row r="86" spans="3:4" s="14" customFormat="1" ht="12.95" customHeight="1" x14ac:dyDescent="0.2">
      <c r="C86" s="53"/>
      <c r="D86" s="53"/>
    </row>
    <row r="87" spans="3:4" s="14" customFormat="1" ht="12.95" customHeight="1" x14ac:dyDescent="0.2">
      <c r="C87" s="53"/>
      <c r="D87" s="53"/>
    </row>
    <row r="88" spans="3:4" s="14" customFormat="1" ht="12.95" customHeight="1" x14ac:dyDescent="0.2">
      <c r="C88" s="53"/>
      <c r="D88" s="53"/>
    </row>
    <row r="89" spans="3:4" s="14" customFormat="1" ht="12.95" customHeight="1" x14ac:dyDescent="0.2">
      <c r="C89" s="53"/>
      <c r="D89" s="53"/>
    </row>
    <row r="90" spans="3:4" s="14" customFormat="1" ht="12.95" customHeight="1" x14ac:dyDescent="0.2">
      <c r="C90" s="53"/>
      <c r="D90" s="53"/>
    </row>
    <row r="91" spans="3:4" s="14" customFormat="1" ht="12.95" customHeight="1" x14ac:dyDescent="0.2">
      <c r="C91" s="53"/>
      <c r="D91" s="53"/>
    </row>
    <row r="92" spans="3:4" s="14" customFormat="1" ht="12.95" customHeight="1" x14ac:dyDescent="0.2">
      <c r="C92" s="53"/>
      <c r="D92" s="53"/>
    </row>
    <row r="93" spans="3:4" s="14" customFormat="1" ht="12.95" customHeight="1" x14ac:dyDescent="0.2">
      <c r="C93" s="53"/>
      <c r="D93" s="53"/>
    </row>
    <row r="94" spans="3:4" s="14" customFormat="1" ht="12.95" customHeight="1" x14ac:dyDescent="0.2">
      <c r="C94" s="53"/>
      <c r="D94" s="53"/>
    </row>
    <row r="95" spans="3:4" s="14" customFormat="1" ht="12.95" customHeight="1" x14ac:dyDescent="0.2">
      <c r="C95" s="53"/>
      <c r="D95" s="53"/>
    </row>
    <row r="96" spans="3:4" s="14" customFormat="1" ht="12.95" customHeight="1" x14ac:dyDescent="0.2">
      <c r="C96" s="53"/>
      <c r="D96" s="53"/>
    </row>
    <row r="97" spans="3:4" s="14" customFormat="1" ht="12.95" customHeight="1" x14ac:dyDescent="0.2">
      <c r="C97" s="53"/>
      <c r="D97" s="53"/>
    </row>
    <row r="98" spans="3:4" s="14" customFormat="1" ht="12.95" customHeight="1" x14ac:dyDescent="0.2">
      <c r="C98" s="53"/>
      <c r="D98" s="53"/>
    </row>
    <row r="99" spans="3:4" s="14" customFormat="1" ht="12.95" customHeight="1" x14ac:dyDescent="0.2">
      <c r="C99" s="53"/>
      <c r="D99" s="53"/>
    </row>
    <row r="100" spans="3:4" s="14" customFormat="1" ht="12.95" customHeight="1" x14ac:dyDescent="0.2">
      <c r="C100" s="53"/>
      <c r="D100" s="53"/>
    </row>
    <row r="101" spans="3:4" s="14" customFormat="1" ht="12.95" customHeight="1" x14ac:dyDescent="0.2">
      <c r="C101" s="53"/>
      <c r="D101" s="53"/>
    </row>
    <row r="102" spans="3:4" s="14" customFormat="1" ht="12.95" customHeight="1" x14ac:dyDescent="0.2">
      <c r="C102" s="53"/>
      <c r="D102" s="53"/>
    </row>
    <row r="103" spans="3:4" s="14" customFormat="1" ht="12.95" customHeight="1" x14ac:dyDescent="0.2">
      <c r="C103" s="53"/>
      <c r="D103" s="53"/>
    </row>
    <row r="104" spans="3:4" s="14" customFormat="1" ht="12.95" customHeight="1" x14ac:dyDescent="0.2">
      <c r="C104" s="53"/>
      <c r="D104" s="53"/>
    </row>
    <row r="105" spans="3:4" s="14" customFormat="1" ht="12.95" customHeight="1" x14ac:dyDescent="0.2">
      <c r="C105" s="53"/>
      <c r="D105" s="53"/>
    </row>
    <row r="106" spans="3:4" s="14" customFormat="1" ht="12.95" customHeight="1" x14ac:dyDescent="0.2">
      <c r="C106" s="53"/>
      <c r="D106" s="53"/>
    </row>
    <row r="107" spans="3:4" s="14" customFormat="1" ht="12.95" customHeight="1" x14ac:dyDescent="0.2">
      <c r="C107" s="53"/>
      <c r="D107" s="53"/>
    </row>
    <row r="108" spans="3:4" s="14" customFormat="1" ht="12.95" customHeight="1" x14ac:dyDescent="0.2">
      <c r="C108" s="53"/>
      <c r="D108" s="53"/>
    </row>
    <row r="109" spans="3:4" s="14" customFormat="1" ht="12.95" customHeight="1" x14ac:dyDescent="0.2">
      <c r="C109" s="53"/>
      <c r="D109" s="53"/>
    </row>
    <row r="110" spans="3:4" s="14" customFormat="1" ht="12.95" customHeight="1" x14ac:dyDescent="0.2">
      <c r="C110" s="53"/>
      <c r="D110" s="53"/>
    </row>
    <row r="111" spans="3:4" s="14" customFormat="1" ht="12.95" customHeight="1" x14ac:dyDescent="0.2">
      <c r="C111" s="53"/>
      <c r="D111" s="53"/>
    </row>
    <row r="112" spans="3:4" s="14" customFormat="1" ht="12.95" customHeight="1" x14ac:dyDescent="0.2">
      <c r="C112" s="53"/>
      <c r="D112" s="53"/>
    </row>
    <row r="113" spans="3:4" s="14" customFormat="1" ht="12.95" customHeight="1" x14ac:dyDescent="0.2">
      <c r="C113" s="53"/>
      <c r="D113" s="53"/>
    </row>
    <row r="114" spans="3:4" s="14" customFormat="1" ht="12.95" customHeight="1" x14ac:dyDescent="0.2">
      <c r="C114" s="53"/>
      <c r="D114" s="53"/>
    </row>
    <row r="115" spans="3:4" s="14" customFormat="1" ht="12.95" customHeight="1" x14ac:dyDescent="0.2">
      <c r="C115" s="53"/>
      <c r="D115" s="53"/>
    </row>
    <row r="116" spans="3:4" s="14" customFormat="1" ht="12.95" customHeight="1" x14ac:dyDescent="0.2">
      <c r="C116" s="53"/>
      <c r="D116" s="53"/>
    </row>
    <row r="117" spans="3:4" s="14" customFormat="1" ht="12.95" customHeight="1" x14ac:dyDescent="0.2">
      <c r="C117" s="53"/>
      <c r="D117" s="53"/>
    </row>
    <row r="118" spans="3:4" s="14" customFormat="1" ht="12.95" customHeight="1" x14ac:dyDescent="0.2">
      <c r="C118" s="53"/>
      <c r="D118" s="53"/>
    </row>
    <row r="119" spans="3:4" s="14" customFormat="1" ht="12.95" customHeight="1" x14ac:dyDescent="0.2">
      <c r="C119" s="53"/>
      <c r="D119" s="53"/>
    </row>
    <row r="120" spans="3:4" s="14" customFormat="1" ht="12.95" customHeight="1" x14ac:dyDescent="0.2">
      <c r="C120" s="53"/>
      <c r="D120" s="53"/>
    </row>
    <row r="121" spans="3:4" s="14" customFormat="1" ht="12.95" customHeight="1" x14ac:dyDescent="0.2">
      <c r="C121" s="53"/>
      <c r="D121" s="53"/>
    </row>
    <row r="122" spans="3:4" s="14" customFormat="1" ht="12.95" customHeight="1" x14ac:dyDescent="0.2">
      <c r="C122" s="53"/>
      <c r="D122" s="53"/>
    </row>
    <row r="123" spans="3:4" s="14" customFormat="1" ht="12.95" customHeight="1" x14ac:dyDescent="0.2">
      <c r="C123" s="53"/>
      <c r="D123" s="53"/>
    </row>
    <row r="124" spans="3:4" s="14" customFormat="1" ht="12.95" customHeight="1" x14ac:dyDescent="0.2">
      <c r="C124" s="53"/>
      <c r="D124" s="53"/>
    </row>
    <row r="125" spans="3:4" s="14" customFormat="1" ht="12.95" customHeight="1" x14ac:dyDescent="0.2">
      <c r="C125" s="53"/>
      <c r="D125" s="53"/>
    </row>
    <row r="126" spans="3:4" s="14" customFormat="1" ht="12.95" customHeight="1" x14ac:dyDescent="0.2">
      <c r="C126" s="53"/>
      <c r="D126" s="53"/>
    </row>
    <row r="127" spans="3:4" s="14" customFormat="1" ht="12.95" customHeight="1" x14ac:dyDescent="0.2">
      <c r="C127" s="53"/>
      <c r="D127" s="53"/>
    </row>
    <row r="128" spans="3:4" s="14" customFormat="1" ht="12.95" customHeight="1" x14ac:dyDescent="0.2">
      <c r="C128" s="53"/>
      <c r="D128" s="53"/>
    </row>
    <row r="129" spans="3:4" s="14" customFormat="1" ht="12.95" customHeight="1" x14ac:dyDescent="0.2">
      <c r="C129" s="53"/>
      <c r="D129" s="53"/>
    </row>
    <row r="130" spans="3:4" s="14" customFormat="1" ht="12.95" customHeight="1" x14ac:dyDescent="0.2">
      <c r="C130" s="53"/>
      <c r="D130" s="53"/>
    </row>
    <row r="131" spans="3:4" s="14" customFormat="1" ht="12.95" customHeight="1" x14ac:dyDescent="0.2">
      <c r="C131" s="53"/>
      <c r="D131" s="53"/>
    </row>
    <row r="132" spans="3:4" s="14" customFormat="1" ht="12.95" customHeight="1" x14ac:dyDescent="0.2">
      <c r="C132" s="53"/>
      <c r="D132" s="53"/>
    </row>
    <row r="133" spans="3:4" s="14" customFormat="1" ht="12.95" customHeight="1" x14ac:dyDescent="0.2">
      <c r="C133" s="53"/>
      <c r="D133" s="53"/>
    </row>
    <row r="134" spans="3:4" s="14" customFormat="1" ht="12.95" customHeight="1" x14ac:dyDescent="0.2">
      <c r="C134" s="53"/>
      <c r="D134" s="53"/>
    </row>
    <row r="135" spans="3:4" s="14" customFormat="1" ht="12.95" customHeight="1" x14ac:dyDescent="0.2">
      <c r="C135" s="53"/>
      <c r="D135" s="53"/>
    </row>
    <row r="136" spans="3:4" s="14" customFormat="1" ht="12.95" customHeight="1" x14ac:dyDescent="0.2">
      <c r="C136" s="53"/>
      <c r="D136" s="53"/>
    </row>
    <row r="137" spans="3:4" s="14" customFormat="1" ht="12.95" customHeight="1" x14ac:dyDescent="0.2">
      <c r="C137" s="53"/>
      <c r="D137" s="53"/>
    </row>
    <row r="138" spans="3:4" s="14" customFormat="1" ht="12.95" customHeight="1" x14ac:dyDescent="0.2">
      <c r="C138" s="53"/>
      <c r="D138" s="53"/>
    </row>
    <row r="139" spans="3:4" s="14" customFormat="1" ht="12.95" customHeight="1" x14ac:dyDescent="0.2">
      <c r="C139" s="53"/>
      <c r="D139" s="53"/>
    </row>
    <row r="140" spans="3:4" s="14" customFormat="1" ht="12.95" customHeight="1" x14ac:dyDescent="0.2">
      <c r="C140" s="53"/>
      <c r="D140" s="53"/>
    </row>
    <row r="141" spans="3:4" s="14" customFormat="1" ht="12.95" customHeight="1" x14ac:dyDescent="0.2">
      <c r="C141" s="53"/>
      <c r="D141" s="53"/>
    </row>
    <row r="142" spans="3:4" s="14" customFormat="1" ht="12.95" customHeight="1" x14ac:dyDescent="0.2">
      <c r="C142" s="53"/>
      <c r="D142" s="53"/>
    </row>
    <row r="143" spans="3:4" s="14" customFormat="1" ht="12.95" customHeight="1" x14ac:dyDescent="0.2">
      <c r="C143" s="53"/>
      <c r="D143" s="53"/>
    </row>
    <row r="144" spans="3:4" s="14" customFormat="1" ht="12.95" customHeight="1" x14ac:dyDescent="0.2">
      <c r="C144" s="53"/>
      <c r="D144" s="53"/>
    </row>
    <row r="145" spans="3:4" s="14" customFormat="1" ht="12.95" customHeight="1" x14ac:dyDescent="0.2">
      <c r="C145" s="53"/>
      <c r="D145" s="53"/>
    </row>
    <row r="146" spans="3:4" s="14" customFormat="1" ht="12.95" customHeight="1" x14ac:dyDescent="0.2">
      <c r="C146" s="53"/>
      <c r="D146" s="53"/>
    </row>
    <row r="147" spans="3:4" s="14" customFormat="1" ht="12.95" customHeight="1" x14ac:dyDescent="0.2">
      <c r="C147" s="53"/>
      <c r="D147" s="53"/>
    </row>
    <row r="148" spans="3:4" s="14" customFormat="1" ht="12.95" customHeight="1" x14ac:dyDescent="0.2">
      <c r="C148" s="53"/>
      <c r="D148" s="53"/>
    </row>
    <row r="149" spans="3:4" s="14" customFormat="1" ht="12.95" customHeight="1" x14ac:dyDescent="0.2">
      <c r="C149" s="53"/>
      <c r="D149" s="53"/>
    </row>
    <row r="150" spans="3:4" s="14" customFormat="1" ht="12.95" customHeight="1" x14ac:dyDescent="0.2">
      <c r="C150" s="53"/>
      <c r="D150" s="53"/>
    </row>
    <row r="151" spans="3:4" s="14" customFormat="1" ht="12.95" customHeight="1" x14ac:dyDescent="0.2">
      <c r="C151" s="53"/>
      <c r="D151" s="53"/>
    </row>
    <row r="152" spans="3:4" s="14" customFormat="1" ht="12.95" customHeight="1" x14ac:dyDescent="0.2">
      <c r="C152" s="53"/>
      <c r="D152" s="53"/>
    </row>
    <row r="153" spans="3:4" s="14" customFormat="1" ht="12.95" customHeight="1" x14ac:dyDescent="0.2">
      <c r="C153" s="53"/>
      <c r="D153" s="53"/>
    </row>
    <row r="154" spans="3:4" s="14" customFormat="1" ht="12.95" customHeight="1" x14ac:dyDescent="0.2">
      <c r="C154" s="53"/>
      <c r="D154" s="53"/>
    </row>
    <row r="155" spans="3:4" s="14" customFormat="1" ht="12.95" customHeight="1" x14ac:dyDescent="0.2">
      <c r="C155" s="53"/>
      <c r="D155" s="53"/>
    </row>
    <row r="156" spans="3:4" s="14" customFormat="1" ht="12.95" customHeight="1" x14ac:dyDescent="0.2">
      <c r="C156" s="53"/>
      <c r="D156" s="53"/>
    </row>
    <row r="157" spans="3:4" s="14" customFormat="1" ht="12.95" customHeight="1" x14ac:dyDescent="0.2">
      <c r="C157" s="53"/>
      <c r="D157" s="53"/>
    </row>
    <row r="158" spans="3:4" s="14" customFormat="1" ht="12.95" customHeight="1" x14ac:dyDescent="0.2">
      <c r="C158" s="53"/>
      <c r="D158" s="53"/>
    </row>
    <row r="159" spans="3:4" s="14" customFormat="1" ht="12.95" customHeight="1" x14ac:dyDescent="0.2">
      <c r="C159" s="53"/>
      <c r="D159" s="53"/>
    </row>
    <row r="160" spans="3:4" s="14" customFormat="1" ht="12.95" customHeight="1" x14ac:dyDescent="0.2">
      <c r="C160" s="53"/>
      <c r="D160" s="53"/>
    </row>
    <row r="161" spans="3:4" s="14" customFormat="1" ht="12.95" customHeight="1" x14ac:dyDescent="0.2">
      <c r="C161" s="53"/>
      <c r="D161" s="53"/>
    </row>
    <row r="162" spans="3:4" s="14" customFormat="1" ht="12.95" customHeight="1" x14ac:dyDescent="0.2">
      <c r="C162" s="53"/>
      <c r="D162" s="53"/>
    </row>
    <row r="163" spans="3:4" s="14" customFormat="1" ht="12.95" customHeight="1" x14ac:dyDescent="0.2">
      <c r="C163" s="53"/>
      <c r="D163" s="53"/>
    </row>
    <row r="164" spans="3:4" s="14" customFormat="1" ht="12.95" customHeight="1" x14ac:dyDescent="0.2">
      <c r="C164" s="53"/>
      <c r="D164" s="53"/>
    </row>
    <row r="165" spans="3:4" s="14" customFormat="1" ht="12.95" customHeight="1" x14ac:dyDescent="0.2">
      <c r="C165" s="53"/>
      <c r="D165" s="53"/>
    </row>
    <row r="166" spans="3:4" s="14" customFormat="1" ht="12.95" customHeight="1" x14ac:dyDescent="0.2">
      <c r="C166" s="53"/>
      <c r="D166" s="53"/>
    </row>
    <row r="167" spans="3:4" s="14" customFormat="1" ht="12.95" customHeight="1" x14ac:dyDescent="0.2">
      <c r="C167" s="53"/>
      <c r="D167" s="53"/>
    </row>
    <row r="168" spans="3:4" s="14" customFormat="1" ht="12.95" customHeight="1" x14ac:dyDescent="0.2">
      <c r="C168" s="53"/>
      <c r="D168" s="53"/>
    </row>
    <row r="169" spans="3:4" s="14" customFormat="1" ht="12.95" customHeight="1" x14ac:dyDescent="0.2">
      <c r="C169" s="53"/>
      <c r="D169" s="53"/>
    </row>
    <row r="170" spans="3:4" s="14" customFormat="1" ht="12.95" customHeight="1" x14ac:dyDescent="0.2">
      <c r="C170" s="53"/>
      <c r="D170" s="53"/>
    </row>
    <row r="171" spans="3:4" s="14" customFormat="1" ht="12.95" customHeight="1" x14ac:dyDescent="0.2">
      <c r="C171" s="53"/>
      <c r="D171" s="53"/>
    </row>
    <row r="172" spans="3:4" s="14" customFormat="1" ht="12.95" customHeight="1" x14ac:dyDescent="0.2">
      <c r="C172" s="53"/>
      <c r="D172" s="53"/>
    </row>
    <row r="173" spans="3:4" s="14" customFormat="1" ht="12.95" customHeight="1" x14ac:dyDescent="0.2">
      <c r="C173" s="53"/>
      <c r="D173" s="53"/>
    </row>
    <row r="174" spans="3:4" s="14" customFormat="1" ht="12.95" customHeight="1" x14ac:dyDescent="0.2">
      <c r="C174" s="53"/>
      <c r="D174" s="53"/>
    </row>
    <row r="175" spans="3:4" s="14" customFormat="1" ht="12.95" customHeight="1" x14ac:dyDescent="0.2">
      <c r="C175" s="53"/>
      <c r="D175" s="53"/>
    </row>
    <row r="176" spans="3:4" s="14" customFormat="1" ht="12.95" customHeight="1" x14ac:dyDescent="0.2">
      <c r="C176" s="53"/>
      <c r="D176" s="53"/>
    </row>
    <row r="177" spans="3:4" s="14" customFormat="1" ht="12.95" customHeight="1" x14ac:dyDescent="0.2">
      <c r="C177" s="53"/>
      <c r="D177" s="53"/>
    </row>
    <row r="178" spans="3:4" s="14" customFormat="1" ht="12.95" customHeight="1" x14ac:dyDescent="0.2">
      <c r="C178" s="53"/>
      <c r="D178" s="53"/>
    </row>
    <row r="179" spans="3:4" s="14" customFormat="1" ht="12.95" customHeight="1" x14ac:dyDescent="0.2">
      <c r="C179" s="53"/>
      <c r="D179" s="53"/>
    </row>
    <row r="180" spans="3:4" s="14" customFormat="1" ht="12.95" customHeight="1" x14ac:dyDescent="0.2">
      <c r="C180" s="53"/>
      <c r="D180" s="53"/>
    </row>
    <row r="181" spans="3:4" s="14" customFormat="1" ht="12.95" customHeight="1" x14ac:dyDescent="0.2">
      <c r="C181" s="53"/>
      <c r="D181" s="53"/>
    </row>
    <row r="182" spans="3:4" s="14" customFormat="1" ht="12.95" customHeight="1" x14ac:dyDescent="0.2">
      <c r="C182" s="53"/>
      <c r="D182" s="53"/>
    </row>
    <row r="183" spans="3:4" s="14" customFormat="1" ht="12.95" customHeight="1" x14ac:dyDescent="0.2">
      <c r="C183" s="53"/>
      <c r="D183" s="53"/>
    </row>
    <row r="184" spans="3:4" s="14" customFormat="1" ht="12.95" customHeight="1" x14ac:dyDescent="0.2">
      <c r="C184" s="53"/>
      <c r="D184" s="53"/>
    </row>
    <row r="185" spans="3:4" s="14" customFormat="1" ht="12.95" customHeight="1" x14ac:dyDescent="0.2">
      <c r="C185" s="53"/>
      <c r="D185" s="53"/>
    </row>
    <row r="186" spans="3:4" s="14" customFormat="1" ht="12.95" customHeight="1" x14ac:dyDescent="0.2">
      <c r="C186" s="53"/>
      <c r="D186" s="53"/>
    </row>
    <row r="187" spans="3:4" s="14" customFormat="1" ht="12.95" customHeight="1" x14ac:dyDescent="0.2">
      <c r="C187" s="53"/>
      <c r="D187" s="53"/>
    </row>
    <row r="188" spans="3:4" s="14" customFormat="1" ht="12.95" customHeight="1" x14ac:dyDescent="0.2">
      <c r="C188" s="53"/>
      <c r="D188" s="53"/>
    </row>
    <row r="189" spans="3:4" s="14" customFormat="1" ht="12.95" customHeight="1" x14ac:dyDescent="0.2">
      <c r="C189" s="53"/>
      <c r="D189" s="53"/>
    </row>
    <row r="190" spans="3:4" s="14" customFormat="1" ht="12.95" customHeight="1" x14ac:dyDescent="0.2">
      <c r="C190" s="53"/>
      <c r="D190" s="53"/>
    </row>
    <row r="191" spans="3:4" s="14" customFormat="1" ht="12.95" customHeight="1" x14ac:dyDescent="0.2">
      <c r="C191" s="53"/>
      <c r="D191" s="53"/>
    </row>
    <row r="192" spans="3:4" s="14" customFormat="1" ht="12.95" customHeight="1" x14ac:dyDescent="0.2">
      <c r="C192" s="53"/>
      <c r="D192" s="53"/>
    </row>
    <row r="193" spans="3:4" s="14" customFormat="1" ht="12.95" customHeight="1" x14ac:dyDescent="0.2">
      <c r="C193" s="53"/>
      <c r="D193" s="53"/>
    </row>
    <row r="194" spans="3:4" s="14" customFormat="1" ht="12.95" customHeight="1" x14ac:dyDescent="0.2">
      <c r="C194" s="53"/>
      <c r="D194" s="53"/>
    </row>
    <row r="195" spans="3:4" s="14" customFormat="1" ht="12.95" customHeight="1" x14ac:dyDescent="0.2">
      <c r="C195" s="53"/>
      <c r="D195" s="53"/>
    </row>
    <row r="196" spans="3:4" s="14" customFormat="1" ht="12.95" customHeight="1" x14ac:dyDescent="0.2">
      <c r="C196" s="53"/>
      <c r="D196" s="53"/>
    </row>
    <row r="197" spans="3:4" s="14" customFormat="1" ht="12.95" customHeight="1" x14ac:dyDescent="0.2">
      <c r="C197" s="53"/>
      <c r="D197" s="53"/>
    </row>
    <row r="198" spans="3:4" s="14" customFormat="1" ht="12.95" customHeight="1" x14ac:dyDescent="0.2">
      <c r="C198" s="53"/>
      <c r="D198" s="53"/>
    </row>
    <row r="199" spans="3:4" s="14" customFormat="1" ht="12.95" customHeight="1" x14ac:dyDescent="0.2">
      <c r="C199" s="53"/>
      <c r="D199" s="53"/>
    </row>
    <row r="200" spans="3:4" s="14" customFormat="1" ht="12.95" customHeight="1" x14ac:dyDescent="0.2">
      <c r="C200" s="53"/>
      <c r="D200" s="53"/>
    </row>
    <row r="201" spans="3:4" s="14" customFormat="1" ht="12.95" customHeight="1" x14ac:dyDescent="0.2">
      <c r="C201" s="53"/>
      <c r="D201" s="53"/>
    </row>
    <row r="202" spans="3:4" s="14" customFormat="1" ht="12.95" customHeight="1" x14ac:dyDescent="0.2">
      <c r="C202" s="53"/>
      <c r="D202" s="53"/>
    </row>
    <row r="203" spans="3:4" s="14" customFormat="1" ht="12.95" customHeight="1" x14ac:dyDescent="0.2">
      <c r="C203" s="53"/>
      <c r="D203" s="53"/>
    </row>
    <row r="204" spans="3:4" s="14" customFormat="1" ht="12.95" customHeight="1" x14ac:dyDescent="0.2">
      <c r="C204" s="53"/>
      <c r="D204" s="53"/>
    </row>
    <row r="205" spans="3:4" s="14" customFormat="1" ht="12.95" customHeight="1" x14ac:dyDescent="0.2">
      <c r="C205" s="53"/>
      <c r="D205" s="53"/>
    </row>
    <row r="206" spans="3:4" s="14" customFormat="1" ht="12.95" customHeight="1" x14ac:dyDescent="0.2">
      <c r="C206" s="53"/>
      <c r="D206" s="53"/>
    </row>
    <row r="207" spans="3:4" s="14" customFormat="1" ht="12.95" customHeight="1" x14ac:dyDescent="0.2">
      <c r="C207" s="53"/>
      <c r="D207" s="53"/>
    </row>
    <row r="208" spans="3:4" s="14" customFormat="1" ht="12.95" customHeight="1" x14ac:dyDescent="0.2">
      <c r="C208" s="53"/>
      <c r="D208" s="53"/>
    </row>
    <row r="209" spans="3:4" s="14" customFormat="1" ht="12.95" customHeight="1" x14ac:dyDescent="0.2">
      <c r="C209" s="53"/>
      <c r="D209" s="53"/>
    </row>
    <row r="210" spans="3:4" s="14" customFormat="1" ht="12.95" customHeight="1" x14ac:dyDescent="0.2">
      <c r="C210" s="53"/>
      <c r="D210" s="53"/>
    </row>
    <row r="211" spans="3:4" s="14" customFormat="1" ht="12.95" customHeight="1" x14ac:dyDescent="0.2">
      <c r="C211" s="53"/>
      <c r="D211" s="53"/>
    </row>
    <row r="212" spans="3:4" s="14" customFormat="1" ht="12.95" customHeight="1" x14ac:dyDescent="0.2">
      <c r="C212" s="53"/>
      <c r="D212" s="53"/>
    </row>
    <row r="213" spans="3:4" s="14" customFormat="1" ht="12.95" customHeight="1" x14ac:dyDescent="0.2">
      <c r="C213" s="53"/>
      <c r="D213" s="53"/>
    </row>
    <row r="214" spans="3:4" s="14" customFormat="1" ht="12.95" customHeight="1" x14ac:dyDescent="0.2">
      <c r="C214" s="53"/>
      <c r="D214" s="53"/>
    </row>
    <row r="215" spans="3:4" s="14" customFormat="1" ht="12.95" customHeight="1" x14ac:dyDescent="0.2">
      <c r="C215" s="53"/>
      <c r="D215" s="53"/>
    </row>
    <row r="216" spans="3:4" s="14" customFormat="1" ht="12.95" customHeight="1" x14ac:dyDescent="0.2">
      <c r="C216" s="53"/>
      <c r="D216" s="53"/>
    </row>
    <row r="217" spans="3:4" s="14" customFormat="1" ht="12.95" customHeight="1" x14ac:dyDescent="0.2">
      <c r="C217" s="53"/>
      <c r="D217" s="53"/>
    </row>
    <row r="218" spans="3:4" s="14" customFormat="1" ht="12.95" customHeight="1" x14ac:dyDescent="0.2">
      <c r="C218" s="53"/>
      <c r="D218" s="53"/>
    </row>
    <row r="219" spans="3:4" s="14" customFormat="1" ht="12.95" customHeight="1" x14ac:dyDescent="0.2">
      <c r="C219" s="53"/>
      <c r="D219" s="53"/>
    </row>
    <row r="220" spans="3:4" s="14" customFormat="1" ht="12.95" customHeight="1" x14ac:dyDescent="0.2">
      <c r="C220" s="53"/>
      <c r="D220" s="53"/>
    </row>
    <row r="221" spans="3:4" s="14" customFormat="1" ht="12.95" customHeight="1" x14ac:dyDescent="0.2">
      <c r="C221" s="53"/>
      <c r="D221" s="53"/>
    </row>
    <row r="222" spans="3:4" s="14" customFormat="1" ht="12.95" customHeight="1" x14ac:dyDescent="0.2">
      <c r="C222" s="53"/>
      <c r="D222" s="53"/>
    </row>
    <row r="223" spans="3:4" s="14" customFormat="1" ht="12.95" customHeight="1" x14ac:dyDescent="0.2">
      <c r="C223" s="53"/>
      <c r="D223" s="53"/>
    </row>
    <row r="224" spans="3:4" s="14" customFormat="1" ht="12.95" customHeight="1" x14ac:dyDescent="0.2">
      <c r="C224" s="53"/>
      <c r="D224" s="53"/>
    </row>
    <row r="225" spans="3:4" s="14" customFormat="1" ht="12.95" customHeight="1" x14ac:dyDescent="0.2">
      <c r="C225" s="53"/>
      <c r="D225" s="53"/>
    </row>
    <row r="226" spans="3:4" s="14" customFormat="1" ht="12.95" customHeight="1" x14ac:dyDescent="0.2">
      <c r="C226" s="53"/>
      <c r="D226" s="53"/>
    </row>
    <row r="227" spans="3:4" s="14" customFormat="1" ht="12.95" customHeight="1" x14ac:dyDescent="0.2">
      <c r="C227" s="53"/>
      <c r="D227" s="53"/>
    </row>
    <row r="228" spans="3:4" s="14" customFormat="1" ht="12.95" customHeight="1" x14ac:dyDescent="0.2">
      <c r="C228" s="53"/>
      <c r="D228" s="53"/>
    </row>
    <row r="229" spans="3:4" s="14" customFormat="1" ht="12.95" customHeight="1" x14ac:dyDescent="0.2">
      <c r="C229" s="53"/>
      <c r="D229" s="53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</sheetData>
  <sortState xmlns:xlrd2="http://schemas.microsoft.com/office/spreadsheetml/2017/richdata2" ref="A20:R63">
    <sortCondition ref="C20:C63"/>
  </sortState>
  <phoneticPr fontId="7" type="noConversion"/>
  <hyperlinks>
    <hyperlink ref="H64851" r:id="rId1" display="http://vsolj.cetus-net.org/bulletin.html" xr:uid="{00000000-0004-0000-0000-000000000000}"/>
    <hyperlink ref="H64844" r:id="rId2" display="http://vsolj.cetus-net.org/bulletin.html" xr:uid="{00000000-0004-0000-0000-000001000000}"/>
    <hyperlink ref="AP2341" r:id="rId3" display="http://cdsbib.u-strasbg.fr/cgi-bin/cdsbib?1990RMxAA..21..381G" xr:uid="{00000000-0004-0000-0000-000002000000}"/>
    <hyperlink ref="AP2344" r:id="rId4" display="http://cdsbib.u-strasbg.fr/cgi-bin/cdsbib?1990RMxAA..21..381G" xr:uid="{00000000-0004-0000-0000-000003000000}"/>
    <hyperlink ref="AP2342" r:id="rId5" display="http://cdsbib.u-strasbg.fr/cgi-bin/cdsbib?1990RMxAA..21..381G" xr:uid="{00000000-0004-0000-0000-000004000000}"/>
    <hyperlink ref="AP2320" r:id="rId6" display="http://cdsbib.u-strasbg.fr/cgi-bin/cdsbib?1990RMxAA..21..381G" xr:uid="{00000000-0004-0000-0000-000005000000}"/>
    <hyperlink ref="I64851" r:id="rId7" display="http://vsolj.cetus-net.org/bulletin.html" xr:uid="{00000000-0004-0000-0000-000006000000}"/>
    <hyperlink ref="AQ2454" r:id="rId8" display="http://cdsbib.u-strasbg.fr/cgi-bin/cdsbib?1990RMxAA..21..381G" xr:uid="{00000000-0004-0000-0000-000007000000}"/>
    <hyperlink ref="AQ723" r:id="rId9" display="http://cdsbib.u-strasbg.fr/cgi-bin/cdsbib?1990RMxAA..21..381G" xr:uid="{00000000-0004-0000-0000-000008000000}"/>
    <hyperlink ref="AQ2455" r:id="rId10" display="http://cdsbib.u-strasbg.fr/cgi-bin/cdsbib?1990RMxAA..21..381G" xr:uid="{00000000-0004-0000-0000-000009000000}"/>
    <hyperlink ref="H64848" r:id="rId11" display="https://www.aavso.org/ejaavso" xr:uid="{00000000-0004-0000-0000-00000A000000}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2024-01-16T03:44:36Z</dcterms:modified>
</cp:coreProperties>
</file>