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3CB238D-74A5-44EB-9C95-166FDF23DF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Q22" i="1"/>
  <c r="I23" i="1"/>
  <c r="Q23" i="1"/>
  <c r="I24" i="1"/>
  <c r="Q24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2" i="1"/>
  <c r="O23" i="1"/>
  <c r="O24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<sst xmlns="http://schemas.openxmlformats.org/spreadsheetml/2006/main" count="56" uniqueCount="48">
  <si>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</si>
  <si>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</si>
  <si>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</si>
  <si>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</si>
  <si>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</si>
  <si>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</si>
  <si>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</si>
  <si>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</si>
  <si>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</si>
  <si>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</si>
  <si>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</si>
  <si>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</si>
  <si>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</si>
  <si>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</si>
  <si>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</si>
  <si>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</si>
  <si>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</si>
  <si>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</si>
  <si>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</si>
  <si>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</si>
  <si>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</si>
  <si>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</si>
  <si>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</si>
  <si>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</si>
  <si>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</si>
  <si>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</si>
  <si>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</si>
  <si>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</si>
  <si>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</si>
  <si>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</si>
  <si>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</si>
  <si>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</si>
  <si>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</si>
  <si>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</si>
  <si>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</si>
  <si>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</si>
  <si>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</si>
  <si>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</si>
  <si>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</si>
  <si>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</si>
  <si>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</si>
  <si>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</si>
  <si>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NW Aps / GSC 9436-2163</t>
  </si>
  <si>
    <t>EB</t>
  </si>
  <si>
    <t>VSX</t>
  </si>
  <si>
    <t>OEJV 0130</t>
  </si>
  <si>
    <t>I</t>
  </si>
  <si>
    <t>OEJV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</si>
</sst>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Aps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B-433D-80D7-CC79A9531B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8.9950000037788413E-3</c:v>
                </c:pt>
                <c:pt idx="2">
                  <c:v>1.030200000241166E-2</c:v>
                </c:pt>
                <c:pt idx="3">
                  <c:v>-3.3004999997501727E-2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B-433D-80D7-CC79A9531B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B-433D-80D7-CC79A9531B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B-433D-80D7-CC79A9531B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B-433D-80D7-CC79A9531B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B-433D-80D7-CC79A9531B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B-433D-80D7-CC79A9531B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-9.2048324009945089E-4</c:v>
                </c:pt>
                <c:pt idx="1">
                  <c:v>-4.1941802718180694E-3</c:v>
                </c:pt>
                <c:pt idx="2">
                  <c:v>-4.3991562075756359E-3</c:v>
                </c:pt>
                <c:pt idx="3">
                  <c:v>-4.1941802718180694E-3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B-433D-80D7-CC79A9531B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6085</c:v>
                </c:pt>
                <c:pt idx="2">
                  <c:v>6466</c:v>
                </c:pt>
                <c:pt idx="3">
                  <c:v>6085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1B-433D-80D7-CC79A9531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529280"/>
        <c:axId val="1"/>
      </c:scatterChart>
      <c:valAx>
        <c:axId val="64752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52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9ACCA0-32CA-EFD3-076D-F3E503EAB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48500.648999999998</v>
      </c>
      <c r="D7" s="30" t="s">
        <v>44</v>
      </c>
    </row>
    <row r="8" spans="1:7" x14ac:dyDescent="0.2">
      <c r="A8" t="s">
        <v>3</v>
      </c>
      <c r="C8" s="33">
        <v>1.065553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-9.2048324009945089E-4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-5.379945820408576E-7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60320.607647337958</v>
      </c>
    </row>
    <row r="15" spans="1:7" x14ac:dyDescent="0.2">
      <c r="A15" s="12" t="s">
        <v>17</v>
      </c>
      <c r="B15" s="10"/>
      <c r="C15" s="13">
        <f ca="1">(C7+C11)+(C8+C12)*INT(MAX(F21:F3533))</f>
        <v>55390.510298843794</v>
      </c>
      <c r="D15" s="14" t="s">
        <v>38</v>
      </c>
      <c r="E15" s="15">
        <f ca="1">ROUND(2*(E14-$C$7)/$C$8,0)/2+E13</f>
        <v>11094</v>
      </c>
    </row>
    <row r="16" spans="1:7" x14ac:dyDescent="0.2">
      <c r="A16" s="16" t="s">
        <v>4</v>
      </c>
      <c r="B16" s="10"/>
      <c r="C16" s="17">
        <f ca="1">+C8+C12</f>
        <v>1.065552462005418</v>
      </c>
      <c r="D16" s="14" t="s">
        <v>39</v>
      </c>
      <c r="E16" s="24">
        <f ca="1">ROUND(2*(E14-$C$15)/$C$16,0)/2+E13</f>
        <v>4628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45303.782926338201</v>
      </c>
    </row>
    <row r="18" spans="1:18" ht="14.25" thickTop="1" thickBot="1" x14ac:dyDescent="0.25">
      <c r="A18" s="16" t="s">
        <v>5</v>
      </c>
      <c r="B18" s="10"/>
      <c r="C18" s="19">
        <f ca="1">+C15</f>
        <v>55390.510298843794</v>
      </c>
      <c r="D18" s="20">
        <f ca="1">+C16</f>
        <v>1.065552462005418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">
        <v>44</v>
      </c>
      <c r="C21" s="8">
        <v>48500.648999999998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-9.2048324009945089E-4</v>
      </c>
      <c r="Q21" s="2">
        <f>+C21-15018.5</f>
        <v>33482.148999999998</v>
      </c>
    </row>
    <row r="22" spans="1:18" x14ac:dyDescent="0.2">
      <c r="A22" s="31" t="s">
        <v>45</v>
      </c>
      <c r="B22" s="32" t="s">
        <v>46</v>
      </c>
      <c r="C22" s="31">
        <v>54984.548000000003</v>
      </c>
      <c r="D22" s="31">
        <v>0.01</v>
      </c>
      <c r="E22">
        <f>+(C22-C$7)/C$8</f>
        <v>6085.0084416260897</v>
      </c>
      <c r="F22">
        <f>ROUND(2*E22,0)/2</f>
        <v>6085</v>
      </c>
      <c r="G22">
        <f>+C22-(C$7+F22*C$8)</f>
        <v>8.9950000037788413E-3</v>
      </c>
      <c r="I22">
        <f>+G22</f>
        <v>8.9950000037788413E-3</v>
      </c>
      <c r="O22">
        <f ca="1">+C$11+C$12*$F22</f>
        <v>-4.1941802718180694E-3</v>
      </c>
      <c r="Q22" s="2">
        <f>+C22-15018.5</f>
        <v>39966.048000000003</v>
      </c>
    </row>
    <row r="23" spans="1:18" x14ac:dyDescent="0.2">
      <c r="A23" s="31" t="s">
        <v>45</v>
      </c>
      <c r="B23" s="32" t="s">
        <v>46</v>
      </c>
      <c r="C23" s="31">
        <v>55390.525000000001</v>
      </c>
      <c r="D23" s="31">
        <v>0.01</v>
      </c>
      <c r="E23">
        <f>+(C23-C$7)/C$8</f>
        <v>6466.0096682192288</v>
      </c>
      <c r="F23">
        <f>ROUND(2*E23,0)/2</f>
        <v>6466</v>
      </c>
      <c r="G23">
        <f>+C23-(C$7+F23*C$8)</f>
        <v>1.030200000241166E-2</v>
      </c>
      <c r="I23">
        <f>+G23</f>
        <v>1.030200000241166E-2</v>
      </c>
      <c r="O23">
        <f ca="1">+C$11+C$12*$F23</f>
        <v>-4.3991562075756359E-3</v>
      </c>
      <c r="Q23" s="2">
        <f>+C23-15018.5</f>
        <v>40372.025000000001</v>
      </c>
    </row>
    <row r="24" spans="1:18" x14ac:dyDescent="0.2">
      <c r="A24" s="31" t="s">
        <v>47</v>
      </c>
      <c r="B24" s="32" t="s">
        <v>46</v>
      </c>
      <c r="C24" s="31">
        <v>54984.506000000001</v>
      </c>
      <c r="D24" s="31">
        <v>0.01</v>
      </c>
      <c r="E24">
        <f>+(C24-C$7)/C$8</f>
        <v>6084.9690254731613</v>
      </c>
      <c r="F24">
        <f>ROUND(2*E24,0)/2</f>
        <v>6085</v>
      </c>
      <c r="G24">
        <f>+C24-(C$7+F24*C$8)</f>
        <v>-3.3004999997501727E-2</v>
      </c>
      <c r="I24">
        <f>+G24</f>
        <v>-3.3004999997501727E-2</v>
      </c>
      <c r="O24">
        <f ca="1">+C$11+C$12*$F24</f>
        <v>-4.1941802718180694E-3</v>
      </c>
      <c r="Q24" s="2">
        <f>+C24-15018.5</f>
        <v>39966.006000000001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2024-01-11T01:35:00Z</dcterms:modified>
</cp:coreProperties>
</file>