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074C4BB-DF75-48F8-A1DF-940FAF7D83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C21" i="1"/>
  <c r="C7" i="1"/>
  <c r="C8" i="1"/>
  <c r="E22" i="1"/>
  <c r="F22" i="1"/>
  <c r="Q22" i="1"/>
  <c r="F1" i="1"/>
  <c r="A21" i="1"/>
  <c r="R22" i="1"/>
  <c r="E15" i="1"/>
  <c r="C17" i="1"/>
  <c r="Q21" i="1"/>
  <c r="G22" i="1"/>
  <c r="N22" i="1"/>
  <c r="E21" i="1"/>
  <c r="F21" i="1"/>
  <c r="G21" i="1"/>
  <c r="H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<sst xmlns="http://schemas.openxmlformats.org/spreadsheetml/2006/main" count="49" uniqueCount="45">
  <si>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</si>
  <si>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</si>
  <si>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</si>
  <si>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</si>
  <si>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</si>
  <si>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</si>
  <si>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</si>
  <si>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</si>
  <si>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</si>
  <si>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</si>
  <si>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</si>
  <si>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</si>
  <si>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</si>
  <si>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</si>
  <si>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</si>
  <si>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</si>
  <si>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</si>
  <si>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</si>
  <si>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</si>
  <si>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</si>
  <si>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</si>
  <si>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</si>
  <si>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</si>
  <si>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</si>
  <si>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</si>
  <si>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</si>
  <si>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</si>
  <si>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</si>
  <si>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</si>
  <si>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</si>
  <si>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</si>
  <si>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</si>
  <si>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</si>
  <si>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</si>
  <si>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</si>
  <si>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</si>
  <si>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</si>
  <si>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</si>
  <si>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EB:</t>
  </si>
  <si>
    <t>IBVS 5480 Eph.</t>
  </si>
  <si>
    <t>IBVS 5480</t>
  </si>
  <si>
    <t>Aps</t>
  </si>
  <si>
    <t>PS Aps  / GSC 9437-0286</t>
  </si>
  <si>
    <t>Aps_PS.xls</t>
  </si>
  <si>
    <t>OEJV 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</si>
</sst>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6-42D4-B955-073BD8B375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6-42D4-B955-073BD8B375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6-42D4-B955-073BD8B375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6-42D4-B955-073BD8B375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6-42D4-B955-073BD8B375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6-42D4-B955-073BD8B375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1">
                  <c:v>4.6320000037667342E-3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6-42D4-B955-073BD8B375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4.6320000037667342E-3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C6-42D4-B955-073BD8B3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995912"/>
        <c:axId val="1"/>
      </c:scatterChart>
      <c:valAx>
        <c:axId val="64799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99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71041B-6A31-9867-3E16-2B93FE8F2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tr">
        <f>L1&amp;"_"&amp;AM1&amp;".xls"</f>
        <v>Aps_.xls</v>
      </c>
      <c r="G1" s="31" t="s">
        <v>38</v>
      </c>
      <c r="H1" s="30" t="s">
        <v>39</v>
      </c>
      <c r="I1" s="32">
        <v>48574.241000000002</v>
      </c>
      <c r="J1" s="32">
        <v>1.086152</v>
      </c>
      <c r="K1" s="30" t="s">
        <v>40</v>
      </c>
      <c r="L1" s="30" t="s">
        <v>41</v>
      </c>
    </row>
    <row r="2" spans="1:12" x14ac:dyDescent="0.2">
      <c r="A2" t="s">
        <v>23</v>
      </c>
      <c r="B2" t="s">
        <v>38</v>
      </c>
      <c r="D2" s="9" t="s">
        <v>41</v>
      </c>
      <c r="E2" t="s">
        <v>43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48574.241000000002</v>
      </c>
      <c r="D4" s="8">
        <v>1.086152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48574.241000000002</v>
      </c>
    </row>
    <row r="8" spans="1:12" x14ac:dyDescent="0.2">
      <c r="A8" t="s">
        <v>2</v>
      </c>
      <c r="C8">
        <f>+D4</f>
        <v>1.086152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INTERCEPT(INDIRECT($G$11):G991,INDIRECT($F$11):F991)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SLOPE(INDIRECT($G$11):G991,INDIRECT($F$11):F991)</f>
        <v>8.8077581360843015E-7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(C7+C11)+(C8+C12)*INT(MAX(F21:F3532))</f>
        <v>54286.319000000003</v>
      </c>
      <c r="D15" s="16" t="s">
        <v>32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>
        <f ca="1">+C8+C12</f>
        <v>1.0861528807758136</v>
      </c>
      <c r="D16" s="16" t="s">
        <v>33</v>
      </c>
      <c r="E16" s="17">
        <f ca="1">ROUND(2*(E15-C15)/C16,0)/2+1</f>
        <v>5556.5</v>
      </c>
    </row>
    <row r="17" spans="1:18" ht="13.5" thickBot="1" x14ac:dyDescent="0.25">
      <c r="A17" s="16" t="s">
        <v>29</v>
      </c>
      <c r="B17" s="11"/>
      <c r="C17" s="11">
        <f>COUNT(C21:C2190)</f>
        <v>2</v>
      </c>
      <c r="D17" s="16" t="s">
        <v>34</v>
      </c>
      <c r="E17" s="20">
        <f ca="1">+C15+C16*E16-15018.5-C9/24</f>
        <v>45303.423315364147</v>
      </c>
    </row>
    <row r="18" spans="1:18" ht="14.25" thickTop="1" thickBot="1" x14ac:dyDescent="0.25">
      <c r="A18" s="18" t="s">
        <v>4</v>
      </c>
      <c r="B18" s="11"/>
      <c r="C18" s="21">
        <f ca="1">+C15</f>
        <v>54286.319000000003</v>
      </c>
      <c r="D18" s="22">
        <f ca="1">+C16</f>
        <v>1.0861528807758136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48574.241000000002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33555.741000000002</v>
      </c>
    </row>
    <row r="22" spans="1:18" x14ac:dyDescent="0.2">
      <c r="A22" s="33" t="s">
        <v>44</v>
      </c>
      <c r="C22" s="9">
        <v>54286.319000000003</v>
      </c>
      <c r="D22" s="9">
        <v>0.02</v>
      </c>
      <c r="E22">
        <f>+(C22-C$7)/C$8</f>
        <v>5259.004264596485</v>
      </c>
      <c r="F22">
        <f>ROUND(2*E22,0)/2</f>
        <v>5259</v>
      </c>
      <c r="G22">
        <f>+C22-(C$7+F22*C$8)</f>
        <v>4.6320000037667342E-3</v>
      </c>
      <c r="N22">
        <f>+G22</f>
        <v>4.6320000037667342E-3</v>
      </c>
      <c r="O22">
        <f ca="1">+C$11+C$12*$F22</f>
        <v>4.6320000037667342E-3</v>
      </c>
      <c r="Q22" s="2">
        <f>+C22-15018.5</f>
        <v>39267.819000000003</v>
      </c>
      <c r="R22" t="str">
        <f>IF(ABS(C22-C21)&lt;0.00001,1,"")</f>
        <v/>
      </c>
    </row>
    <row r="23" spans="1:18" x14ac:dyDescent="0.2">
      <c r="Q23" s="2"/>
    </row>
    <row r="24" spans="1:18" x14ac:dyDescent="0.2">
      <c r="C24" s="9"/>
      <c r="D24" s="9"/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2024-01-11T01:39:25Z</dcterms:modified>
</cp:coreProperties>
</file>