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C4F93F7-0E1E-4F47-B5BB-981DC2965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8" i="1"/>
  <c r="O26" i="1"/>
  <c r="O23" i="1"/>
  <c r="O27" i="1"/>
  <c r="O22" i="1"/>
  <c r="O2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<sst xmlns="http://schemas.openxmlformats.org/spreadsheetml/2006/main" count="65" uniqueCount="49">
  <si>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</si>
  <si>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</si>
  <si>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</si>
  <si>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</si>
  <si>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</si>
  <si>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</si>
  <si>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</si>
  <si>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</si>
  <si>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</si>
  <si>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</si>
  <si>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</si>
  <si>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</si>
  <si>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</si>
  <si>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</si>
  <si>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</si>
  <si>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</si>
  <si>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</si>
  <si>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</si>
  <si>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</si>
  <si>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</si>
  <si>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</si>
  <si>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</si>
  <si>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</si>
  <si>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</si>
  <si>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</si>
  <si>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</si>
  <si>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</si>
  <si>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</si>
  <si>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</si>
  <si>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</si>
  <si>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</si>
  <si>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</si>
  <si>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</si>
  <si>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</si>
  <si>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</si>
  <si>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</si>
  <si>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</si>
  <si>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</si>
  <si>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</si>
  <si>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</si>
  <si>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</si>
  <si>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</si>
  <si>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</si>
  <si>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RV Aps</t>
  </si>
  <si>
    <t>G9269-0545</t>
  </si>
  <si>
    <t>EA/DS</t>
  </si>
  <si>
    <t>JBAV, 79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</si>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</sst>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0" fillId="0" borderId="0" xfId="0" applyAlignment="1">
      <alignment horizontal="righ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Aps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1.0040000000226428</c:v>
                </c:pt>
                <c:pt idx="2">
                  <c:v>1.032000000224798</c:v>
                </c:pt>
                <c:pt idx="3">
                  <c:v>1.0560000001787557</c:v>
                </c:pt>
                <c:pt idx="4">
                  <c:v>1.069899999863992</c:v>
                </c:pt>
                <c:pt idx="5">
                  <c:v>1.2313999997859355</c:v>
                </c:pt>
                <c:pt idx="6">
                  <c:v>1.0952000001925626</c:v>
                </c:pt>
                <c:pt idx="7">
                  <c:v>1.1635000001333538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0.1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-5.0886113515735687E-3</c:v>
                </c:pt>
                <c:pt idx="1">
                  <c:v>1.0643541415576585</c:v>
                </c:pt>
                <c:pt idx="2">
                  <c:v>1.0777921656779841</c:v>
                </c:pt>
                <c:pt idx="3">
                  <c:v>1.0884306014399083</c:v>
                </c:pt>
                <c:pt idx="4">
                  <c:v>1.0889905191115885</c:v>
                </c:pt>
                <c:pt idx="5">
                  <c:v>1.1119471436504778</c:v>
                </c:pt>
                <c:pt idx="6">
                  <c:v>1.1125070613221579</c:v>
                </c:pt>
                <c:pt idx="7">
                  <c:v>1.1130669789938383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955</c:v>
                </c:pt>
                <c:pt idx="2">
                  <c:v>967</c:v>
                </c:pt>
                <c:pt idx="3">
                  <c:v>976.5</c:v>
                </c:pt>
                <c:pt idx="4">
                  <c:v>977</c:v>
                </c:pt>
                <c:pt idx="5">
                  <c:v>997.5</c:v>
                </c:pt>
                <c:pt idx="6">
                  <c:v>998</c:v>
                </c:pt>
                <c:pt idx="7">
                  <c:v>998.5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1</xdr:rowOff>
    </xdr:from>
    <xdr:to>
      <xdr:col>18</xdr:col>
      <xdr:colOff>419100</xdr:colOff>
      <xdr:row>18</xdr:row>
      <xdr:rowOff>95251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38" sqref="F3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43</v>
      </c>
      <c r="F1" s="30" t="s">
        <v>43</v>
      </c>
      <c r="G1" s="26">
        <v>0</v>
      </c>
      <c r="H1" s="22"/>
      <c r="I1" s="31" t="s">
        <v>44</v>
      </c>
      <c r="J1" s="32" t="s">
        <v>43</v>
      </c>
      <c r="K1" s="25">
        <v>14.2417</v>
      </c>
      <c r="L1" s="27">
        <v>-73.172700000000006</v>
      </c>
      <c r="M1" s="28">
        <v>25360.400000000001</v>
      </c>
      <c r="N1" s="28">
        <v>34.073999999999998</v>
      </c>
      <c r="O1" s="29" t="s">
        <v>45</v>
      </c>
    </row>
    <row r="2" spans="1:15" x14ac:dyDescent="0.2">
      <c r="A2" t="s">
        <v>23</v>
      </c>
      <c r="B2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43">
        <v>25360.400000000001</v>
      </c>
      <c r="D7" s="38"/>
    </row>
    <row r="8" spans="1:15" x14ac:dyDescent="0.2">
      <c r="A8" t="s">
        <v>3</v>
      </c>
      <c r="C8" s="43">
        <v>34.073999999999998</v>
      </c>
      <c r="D8" s="38"/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-5.0886113515735687E-3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1.1198353433604525E-3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59367.36450706132</v>
      </c>
      <c r="E15" s="9" t="s">
        <v>30</v>
      </c>
      <c r="F15" s="24">
        <f ca="1">NOW()+15018.5+$C$5/24</f>
        <v>60320.613166898147</v>
      </c>
    </row>
    <row r="16" spans="1:15" x14ac:dyDescent="0.2">
      <c r="A16" s="11" t="s">
        <v>4</v>
      </c>
      <c r="B16" s="6"/>
      <c r="C16" s="12">
        <f ca="1">+C8+C12</f>
        <v>34.075119835343358</v>
      </c>
      <c r="E16" s="9" t="s">
        <v>35</v>
      </c>
      <c r="F16" s="10">
        <f ca="1">ROUND(2*(F15-$C$7)/$C$8,0)/2+F14</f>
        <v>1027</v>
      </c>
    </row>
    <row r="17" spans="1:21" ht="13.5" thickBot="1" x14ac:dyDescent="0.25">
      <c r="A17" s="9" t="s">
        <v>27</v>
      </c>
      <c r="B17" s="6"/>
      <c r="C17" s="6">
        <f>COUNT(C21:C2191)</f>
        <v>8</v>
      </c>
      <c r="E17" s="9" t="s">
        <v>36</v>
      </c>
      <c r="F17" s="18">
        <f ca="1">ROUND(2*(F15-$C$15)/$C$16,0)/2+F14</f>
        <v>29</v>
      </c>
    </row>
    <row r="18" spans="1:21" ht="14.25" thickTop="1" thickBot="1" x14ac:dyDescent="0.25">
      <c r="A18" s="11" t="s">
        <v>5</v>
      </c>
      <c r="B18" s="6"/>
      <c r="C18" s="14">
        <f ca="1">+C15</f>
        <v>59367.36450706132</v>
      </c>
      <c r="D18" s="15">
        <f ca="1">+C16</f>
        <v>34.075119835343358</v>
      </c>
      <c r="E18" s="9" t="s">
        <v>31</v>
      </c>
      <c r="F18" s="13">
        <f ca="1">+$C$15+$C$16*F17-15018.5-$C$5/24</f>
        <v>45337.438815619615</v>
      </c>
    </row>
    <row r="19" spans="1:21" ht="13.5" thickTop="1" x14ac:dyDescent="0.2">
      <c r="F19" t="s">
        <v>42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0" customFormat="1" x14ac:dyDescent="0.2">
      <c r="A21" s="40">
        <f>D7</f>
        <v>0</v>
      </c>
      <c r="C21" s="41">
        <f>C$7</f>
        <v>25360.400000000001</v>
      </c>
      <c r="D21" s="41" t="s">
        <v>13</v>
      </c>
      <c r="E21" s="40">
        <f>+(C21-C$7)/C$8</f>
        <v>0</v>
      </c>
      <c r="F21" s="40">
        <f>ROUND(2*E21,0)/2</f>
        <v>0</v>
      </c>
      <c r="G21" s="40">
        <f>+C21-(C$7+F21*C$8)</f>
        <v>0</v>
      </c>
      <c r="I21" s="40">
        <f>+G21</f>
        <v>0</v>
      </c>
      <c r="O21" s="40">
        <f ca="1">+C$11+C$12*$F21</f>
        <v>-5.0886113515735687E-3</v>
      </c>
      <c r="Q21" s="42">
        <f>+C21-15018.5</f>
        <v>10341.900000000001</v>
      </c>
    </row>
    <row r="22" spans="1:21" s="40" customFormat="1" x14ac:dyDescent="0.2">
      <c r="A22" s="39" t="s">
        <v>46</v>
      </c>
      <c r="B22" s="39" t="s">
        <v>47</v>
      </c>
      <c r="C22" s="44">
        <v>57902.074000000022</v>
      </c>
      <c r="D22" s="45">
        <v>0.1</v>
      </c>
      <c r="E22" s="40">
        <f t="shared" ref="E22:E28" si="0">+(C22-C$7)/C$8</f>
        <v>955.02946528144696</v>
      </c>
      <c r="F22" s="40">
        <f t="shared" ref="F22:F28" si="1">ROUND(2*E22,0)/2</f>
        <v>955</v>
      </c>
      <c r="G22" s="40">
        <f t="shared" ref="G22:G28" si="2">+C22-(C$7+F22*C$8)</f>
        <v>1.0040000000226428</v>
      </c>
      <c r="K22" s="40">
        <f>+G22</f>
        <v>1.0040000000226428</v>
      </c>
      <c r="O22" s="40">
        <f t="shared" ref="O22:O28" ca="1" si="3">+C$11+C$12*$F22</f>
        <v>1.0643541415576585</v>
      </c>
      <c r="Q22" s="42">
        <f t="shared" ref="Q22:Q28" si="4">+C22-15018.5</f>
        <v>42883.574000000022</v>
      </c>
    </row>
    <row r="23" spans="1:21" s="40" customFormat="1" x14ac:dyDescent="0.2">
      <c r="A23" s="39" t="s">
        <v>46</v>
      </c>
      <c r="B23" s="39" t="s">
        <v>47</v>
      </c>
      <c r="C23" s="44">
        <v>58310.990000000224</v>
      </c>
      <c r="D23" s="45">
        <v>0.1</v>
      </c>
      <c r="E23" s="40">
        <f t="shared" si="0"/>
        <v>967.03028702236963</v>
      </c>
      <c r="F23" s="40">
        <f t="shared" si="1"/>
        <v>967</v>
      </c>
      <c r="G23" s="40">
        <f t="shared" si="2"/>
        <v>1.032000000224798</v>
      </c>
      <c r="K23" s="40">
        <f>+G23</f>
        <v>1.032000000224798</v>
      </c>
      <c r="O23" s="40">
        <f t="shared" ca="1" si="3"/>
        <v>1.0777921656779841</v>
      </c>
      <c r="Q23" s="42">
        <f t="shared" si="4"/>
        <v>43292.490000000224</v>
      </c>
    </row>
    <row r="24" spans="1:21" s="40" customFormat="1" x14ac:dyDescent="0.2">
      <c r="A24" s="39" t="s">
        <v>46</v>
      </c>
      <c r="B24" s="39" t="s">
        <v>48</v>
      </c>
      <c r="C24" s="44">
        <v>58634.717000000179</v>
      </c>
      <c r="D24" s="45">
        <v>1E-4</v>
      </c>
      <c r="E24" s="40">
        <f t="shared" si="0"/>
        <v>976.53099137172569</v>
      </c>
      <c r="F24" s="40">
        <f t="shared" si="1"/>
        <v>976.5</v>
      </c>
      <c r="G24" s="40">
        <f t="shared" si="2"/>
        <v>1.0560000001787557</v>
      </c>
      <c r="K24" s="40">
        <f>+G24</f>
        <v>1.0560000001787557</v>
      </c>
      <c r="O24" s="40">
        <f t="shared" ca="1" si="3"/>
        <v>1.0884306014399083</v>
      </c>
      <c r="Q24" s="42">
        <f t="shared" si="4"/>
        <v>43616.217000000179</v>
      </c>
    </row>
    <row r="25" spans="1:21" s="40" customFormat="1" x14ac:dyDescent="0.2">
      <c r="A25" s="39" t="s">
        <v>46</v>
      </c>
      <c r="B25" s="39" t="s">
        <v>47</v>
      </c>
      <c r="C25" s="44">
        <v>58651.767899999861</v>
      </c>
      <c r="D25" s="45">
        <v>1E-4</v>
      </c>
      <c r="E25" s="40">
        <f t="shared" si="0"/>
        <v>977.03139930738575</v>
      </c>
      <c r="F25" s="40">
        <f t="shared" si="1"/>
        <v>977</v>
      </c>
      <c r="G25" s="40">
        <f t="shared" si="2"/>
        <v>1.069899999863992</v>
      </c>
      <c r="K25" s="40">
        <f>+G25</f>
        <v>1.069899999863992</v>
      </c>
      <c r="O25" s="40">
        <f t="shared" ca="1" si="3"/>
        <v>1.0889905191115885</v>
      </c>
      <c r="Q25" s="42">
        <f t="shared" si="4"/>
        <v>43633.267899999861</v>
      </c>
    </row>
    <row r="26" spans="1:21" s="40" customFormat="1" x14ac:dyDescent="0.2">
      <c r="A26" s="39" t="s">
        <v>46</v>
      </c>
      <c r="B26" s="39" t="s">
        <v>48</v>
      </c>
      <c r="C26" s="44">
        <v>59350.446399999782</v>
      </c>
      <c r="D26" s="45">
        <v>1E-4</v>
      </c>
      <c r="E26" s="40">
        <f t="shared" si="0"/>
        <v>997.53613899160018</v>
      </c>
      <c r="F26" s="40">
        <f t="shared" si="1"/>
        <v>997.5</v>
      </c>
      <c r="G26" s="40">
        <f t="shared" si="2"/>
        <v>1.2313999997859355</v>
      </c>
      <c r="K26" s="40">
        <f>+G26</f>
        <v>1.2313999997859355</v>
      </c>
      <c r="O26" s="40">
        <f t="shared" ca="1" si="3"/>
        <v>1.1119471436504778</v>
      </c>
      <c r="Q26" s="42">
        <f t="shared" si="4"/>
        <v>44331.946399999782</v>
      </c>
    </row>
    <row r="27" spans="1:21" s="40" customFormat="1" x14ac:dyDescent="0.2">
      <c r="A27" s="39" t="s">
        <v>46</v>
      </c>
      <c r="B27" s="39" t="s">
        <v>47</v>
      </c>
      <c r="C27" s="44">
        <v>59367.347200000193</v>
      </c>
      <c r="D27" s="45">
        <v>1E-4</v>
      </c>
      <c r="E27" s="40">
        <f t="shared" si="0"/>
        <v>998.03214180900966</v>
      </c>
      <c r="F27" s="40">
        <f t="shared" si="1"/>
        <v>998</v>
      </c>
      <c r="G27" s="40">
        <f t="shared" si="2"/>
        <v>1.0952000001925626</v>
      </c>
      <c r="K27" s="40">
        <f>+G27</f>
        <v>1.0952000001925626</v>
      </c>
      <c r="O27" s="40">
        <f t="shared" ca="1" si="3"/>
        <v>1.1125070613221579</v>
      </c>
      <c r="Q27" s="42">
        <f t="shared" si="4"/>
        <v>44348.847200000193</v>
      </c>
    </row>
    <row r="28" spans="1:21" s="40" customFormat="1" x14ac:dyDescent="0.2">
      <c r="A28" s="39" t="s">
        <v>46</v>
      </c>
      <c r="B28" s="39" t="s">
        <v>48</v>
      </c>
      <c r="C28" s="44">
        <v>59384.45250000013</v>
      </c>
      <c r="D28" s="45">
        <v>1E-4</v>
      </c>
      <c r="E28" s="40">
        <f t="shared" si="0"/>
        <v>998.53414626988706</v>
      </c>
      <c r="F28" s="40">
        <f t="shared" si="1"/>
        <v>998.5</v>
      </c>
      <c r="G28" s="40">
        <f t="shared" si="2"/>
        <v>1.1635000001333538</v>
      </c>
      <c r="K28" s="40">
        <f>+G28</f>
        <v>1.1635000001333538</v>
      </c>
      <c r="O28" s="40">
        <f t="shared" ca="1" si="3"/>
        <v>1.1130669789938383</v>
      </c>
      <c r="Q28" s="42">
        <f t="shared" si="4"/>
        <v>44365.95250000013</v>
      </c>
    </row>
    <row r="29" spans="1:21" s="40" customFormat="1" x14ac:dyDescent="0.2">
      <c r="C29" s="41"/>
      <c r="D29" s="41"/>
      <c r="Q29" s="42"/>
    </row>
    <row r="30" spans="1:21" s="40" customFormat="1" x14ac:dyDescent="0.2">
      <c r="C30" s="41"/>
      <c r="D30" s="41"/>
      <c r="Q30" s="42"/>
    </row>
    <row r="31" spans="1:21" s="40" customFormat="1" x14ac:dyDescent="0.2">
      <c r="C31" s="41"/>
      <c r="D31" s="41"/>
      <c r="Q31" s="42"/>
    </row>
    <row r="32" spans="1:21" s="40" customFormat="1" x14ac:dyDescent="0.2">
      <c r="C32" s="41"/>
      <c r="D32" s="41"/>
      <c r="Q32" s="42"/>
    </row>
    <row r="33" spans="3:17" s="40" customFormat="1" x14ac:dyDescent="0.2">
      <c r="C33" s="41"/>
      <c r="D33" s="41"/>
      <c r="Q33" s="42"/>
    </row>
    <row r="34" spans="3:17" x14ac:dyDescent="0.2">
      <c r="C34" s="5"/>
      <c r="D34" s="5"/>
    </row>
    <row r="35" spans="3:17" x14ac:dyDescent="0.2">
      <c r="C35" s="5"/>
      <c r="D35" s="5"/>
    </row>
    <row r="36" spans="3:17" x14ac:dyDescent="0.2">
      <c r="C36" s="5"/>
      <c r="D36" s="5"/>
    </row>
    <row r="37" spans="3:17" x14ac:dyDescent="0.2">
      <c r="C37" s="5"/>
      <c r="D37" s="5"/>
    </row>
    <row r="38" spans="3:17" x14ac:dyDescent="0.2">
      <c r="C38" s="5"/>
      <c r="D38" s="5"/>
    </row>
    <row r="39" spans="3:17" x14ac:dyDescent="0.2">
      <c r="C39" s="5"/>
      <c r="D39" s="5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2024-01-11T01:42:57Z</dcterms:modified>
</cp:coreProperties>
</file>