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5BFDC8B-C92D-4BDA-9DB6-8542700F85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29" i="1"/>
  <c r="F29" i="1"/>
  <c r="G29" i="1"/>
  <c r="K29" i="1"/>
  <c r="D9" i="1"/>
  <c r="C9" i="1"/>
  <c r="Q29" i="1"/>
  <c r="E28" i="1"/>
  <c r="F28" i="1"/>
  <c r="G28" i="1"/>
  <c r="J28" i="1"/>
  <c r="E21" i="1"/>
  <c r="F21" i="1"/>
  <c r="G21" i="1"/>
  <c r="H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Q28" i="1"/>
  <c r="Q23" i="1"/>
  <c r="Q24" i="1"/>
  <c r="Q25" i="1"/>
  <c r="Q26" i="1"/>
  <c r="Q27" i="1"/>
  <c r="Q22" i="1"/>
  <c r="F16" i="1"/>
  <c r="F17" i="1" s="1"/>
  <c r="C17" i="1"/>
  <c r="Q21" i="1"/>
  <c r="C11" i="1"/>
  <c r="C12" i="1"/>
  <c r="O30" i="1" l="1"/>
  <c r="O22" i="1"/>
  <c r="O26" i="1"/>
  <c r="O27" i="1"/>
  <c r="O24" i="1"/>
  <c r="O23" i="1"/>
  <c r="C15" i="1"/>
  <c r="O29" i="1"/>
  <c r="O25" i="1"/>
  <c r="O21" i="1"/>
  <c r="O28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<sst xmlns="http://schemas.openxmlformats.org/spreadsheetml/2006/main" count="67" uniqueCount="51">
  <si>
    <t>JAVSO..45..121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</si>
  <si>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</si>
  <si>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</si>
  <si>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</si>
  <si>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</si>
  <si>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</si>
  <si>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</si>
  <si>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</si>
  <si>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</si>
  <si>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</si>
  <si>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</si>
  <si>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</si>
  <si>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</si>
  <si>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</si>
  <si>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</si>
  <si>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</si>
  <si>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</si>
  <si>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</si>
  <si>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</si>
  <si>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</si>
  <si>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</si>
  <si>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</si>
  <si>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</si>
  <si>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</si>
  <si>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</si>
  <si>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</si>
  <si>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</si>
  <si>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</si>
  <si>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</si>
  <si>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</si>
  <si>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</si>
  <si>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</si>
  <si>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</si>
  <si>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</si>
  <si>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</si>
  <si>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</si>
  <si>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</si>
  <si>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</si>
  <si>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</si>
  <si>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</si>
  <si>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V1470 Aql / SAO 105633 / HD 190341</t>
  </si>
  <si>
    <t>E</t>
  </si>
  <si>
    <t>VSX</t>
  </si>
  <si>
    <t>IBVS 6007</t>
  </si>
  <si>
    <t>I</t>
  </si>
  <si>
    <t>IBVS 6114</t>
  </si>
  <si>
    <t>II</t>
  </si>
  <si>
    <t>OEJV 0168</t>
  </si>
  <si>
    <t>OEJV</t>
  </si>
  <si>
    <t>JBAV, 79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</si>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</sst>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indexed="12"/>
      <name val="CourierNewPSMT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4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32" fillId="0" borderId="0" xfId="42" applyFont="1" applyAlignment="1">
      <alignment horizontal="left" vertical="center"/>
    </xf>
    <xf numFmtId="0" fontId="32" fillId="0" borderId="0" xfId="42" applyFont="1" applyAlignment="1">
      <alignment horizontal="center" vertical="center"/>
    </xf>
    <xf numFmtId="4" fontId="34" fillId="0" borderId="0" xfId="28" applyFont="1" applyBorder="1"/>
    <xf numFmtId="0" fontId="6" fillId="0" borderId="0" xfId="0" applyFont="1" applyAlignment="1"/>
    <xf numFmtId="14" fontId="6" fillId="0" borderId="0" xfId="0" applyNumberFormat="1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5" fontId="34" fillId="0" borderId="0" xfId="0" applyNumberFormat="1" applyFont="1" applyAlignment="1" applyProtection="1">
      <alignment horizontal="left" vertical="center" wrapText="1"/>
      <protection locked="0"/>
    </xf>
    <xf numFmtId="0" fontId="34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V1470 Aql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6.2E-4</c:v>
                  </c:pt>
                  <c:pt idx="2">
                    <c:v>8.5999999999999998E-4</c:v>
                  </c:pt>
                  <c:pt idx="3">
                    <c:v>7.2999999999999996E-4</c:v>
                  </c:pt>
                  <c:pt idx="4">
                    <c:v>1.08E-3</c:v>
                  </c:pt>
                  <c:pt idx="5">
                    <c:v>1.2700000000000001E-3</c:v>
                  </c:pt>
                  <c:pt idx="6">
                    <c:v>4.3200000000000001E-3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6.2E-4</c:v>
                  </c:pt>
                  <c:pt idx="2">
                    <c:v>8.5999999999999998E-4</c:v>
                  </c:pt>
                  <c:pt idx="3">
                    <c:v>7.2999999999999996E-4</c:v>
                  </c:pt>
                  <c:pt idx="4">
                    <c:v>1.08E-3</c:v>
                  </c:pt>
                  <c:pt idx="5">
                    <c:v>1.2700000000000001E-3</c:v>
                  </c:pt>
                  <c:pt idx="6">
                    <c:v>4.3200000000000001E-3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8362</c:v>
                </c:pt>
                <c:pt idx="2">
                  <c:v>9112</c:v>
                </c:pt>
                <c:pt idx="3">
                  <c:v>9530</c:v>
                </c:pt>
                <c:pt idx="4">
                  <c:v>9533.5</c:v>
                </c:pt>
                <c:pt idx="5">
                  <c:v>9969.5</c:v>
                </c:pt>
                <c:pt idx="6">
                  <c:v>9973</c:v>
                </c:pt>
                <c:pt idx="7">
                  <c:v>9991</c:v>
                </c:pt>
                <c:pt idx="8">
                  <c:v>10937</c:v>
                </c:pt>
                <c:pt idx="9">
                  <c:v>13506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5B-4159-9298-753CF667244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6.2E-4</c:v>
                  </c:pt>
                  <c:pt idx="2">
                    <c:v>8.5999999999999998E-4</c:v>
                  </c:pt>
                  <c:pt idx="3">
                    <c:v>7.2999999999999996E-4</c:v>
                  </c:pt>
                  <c:pt idx="4">
                    <c:v>1.08E-3</c:v>
                  </c:pt>
                  <c:pt idx="5">
                    <c:v>1.2700000000000001E-3</c:v>
                  </c:pt>
                  <c:pt idx="6">
                    <c:v>4.3200000000000001E-3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6.2E-4</c:v>
                  </c:pt>
                  <c:pt idx="2">
                    <c:v>8.5999999999999998E-4</c:v>
                  </c:pt>
                  <c:pt idx="3">
                    <c:v>7.2999999999999996E-4</c:v>
                  </c:pt>
                  <c:pt idx="4">
                    <c:v>1.08E-3</c:v>
                  </c:pt>
                  <c:pt idx="5">
                    <c:v>1.2700000000000001E-3</c:v>
                  </c:pt>
                  <c:pt idx="6">
                    <c:v>4.3200000000000001E-3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8362</c:v>
                </c:pt>
                <c:pt idx="2">
                  <c:v>9112</c:v>
                </c:pt>
                <c:pt idx="3">
                  <c:v>9530</c:v>
                </c:pt>
                <c:pt idx="4">
                  <c:v>9533.5</c:v>
                </c:pt>
                <c:pt idx="5">
                  <c:v>9969.5</c:v>
                </c:pt>
                <c:pt idx="6">
                  <c:v>9973</c:v>
                </c:pt>
                <c:pt idx="7">
                  <c:v>9991</c:v>
                </c:pt>
                <c:pt idx="8">
                  <c:v>10937</c:v>
                </c:pt>
                <c:pt idx="9">
                  <c:v>13506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-6.1799999995855615E-2</c:v>
                </c:pt>
                <c:pt idx="2">
                  <c:v>-7.9389999998966232E-2</c:v>
                </c:pt>
                <c:pt idx="3">
                  <c:v>-8.510000000387663E-2</c:v>
                </c:pt>
                <c:pt idx="4">
                  <c:v>-7.4880000000121072E-2</c:v>
                </c:pt>
                <c:pt idx="5">
                  <c:v>-9.5480000003590249E-2</c:v>
                </c:pt>
                <c:pt idx="6">
                  <c:v>-0.11663000000407919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5B-4159-9298-753CF667244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6.2E-4</c:v>
                  </c:pt>
                  <c:pt idx="2">
                    <c:v>8.5999999999999998E-4</c:v>
                  </c:pt>
                  <c:pt idx="3">
                    <c:v>7.2999999999999996E-4</c:v>
                  </c:pt>
                  <c:pt idx="4">
                    <c:v>1.08E-3</c:v>
                  </c:pt>
                  <c:pt idx="5">
                    <c:v>1.2700000000000001E-3</c:v>
                  </c:pt>
                  <c:pt idx="6">
                    <c:v>4.3200000000000001E-3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6.2E-4</c:v>
                  </c:pt>
                  <c:pt idx="2">
                    <c:v>8.5999999999999998E-4</c:v>
                  </c:pt>
                  <c:pt idx="3">
                    <c:v>7.2999999999999996E-4</c:v>
                  </c:pt>
                  <c:pt idx="4">
                    <c:v>1.08E-3</c:v>
                  </c:pt>
                  <c:pt idx="5">
                    <c:v>1.2700000000000001E-3</c:v>
                  </c:pt>
                  <c:pt idx="6">
                    <c:v>4.3200000000000001E-3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8362</c:v>
                </c:pt>
                <c:pt idx="2">
                  <c:v>9112</c:v>
                </c:pt>
                <c:pt idx="3">
                  <c:v>9530</c:v>
                </c:pt>
                <c:pt idx="4">
                  <c:v>9533.5</c:v>
                </c:pt>
                <c:pt idx="5">
                  <c:v>9969.5</c:v>
                </c:pt>
                <c:pt idx="6">
                  <c:v>9973</c:v>
                </c:pt>
                <c:pt idx="7">
                  <c:v>9991</c:v>
                </c:pt>
                <c:pt idx="8">
                  <c:v>10937</c:v>
                </c:pt>
                <c:pt idx="9">
                  <c:v>13506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7">
                  <c:v>-9.3489999999292195E-2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5B-4159-9298-753CF667244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6.2E-4</c:v>
                  </c:pt>
                  <c:pt idx="2">
                    <c:v>8.5999999999999998E-4</c:v>
                  </c:pt>
                  <c:pt idx="3">
                    <c:v>7.2999999999999996E-4</c:v>
                  </c:pt>
                  <c:pt idx="4">
                    <c:v>1.08E-3</c:v>
                  </c:pt>
                  <c:pt idx="5">
                    <c:v>1.2700000000000001E-3</c:v>
                  </c:pt>
                  <c:pt idx="6">
                    <c:v>4.3200000000000001E-3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6.2E-4</c:v>
                  </c:pt>
                  <c:pt idx="2">
                    <c:v>8.5999999999999998E-4</c:v>
                  </c:pt>
                  <c:pt idx="3">
                    <c:v>7.2999999999999996E-4</c:v>
                  </c:pt>
                  <c:pt idx="4">
                    <c:v>1.08E-3</c:v>
                  </c:pt>
                  <c:pt idx="5">
                    <c:v>1.2700000000000001E-3</c:v>
                  </c:pt>
                  <c:pt idx="6">
                    <c:v>4.3200000000000001E-3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8362</c:v>
                </c:pt>
                <c:pt idx="2">
                  <c:v>9112</c:v>
                </c:pt>
                <c:pt idx="3">
                  <c:v>9530</c:v>
                </c:pt>
                <c:pt idx="4">
                  <c:v>9533.5</c:v>
                </c:pt>
                <c:pt idx="5">
                  <c:v>9969.5</c:v>
                </c:pt>
                <c:pt idx="6">
                  <c:v>9973</c:v>
                </c:pt>
                <c:pt idx="7">
                  <c:v>9991</c:v>
                </c:pt>
                <c:pt idx="8">
                  <c:v>10937</c:v>
                </c:pt>
                <c:pt idx="9">
                  <c:v>13506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8">
                  <c:v>-0.10500000000320142</c:v>
                </c:pt>
                <c:pt idx="9">
                  <c:v>-0.1170000001511653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5B-4159-9298-753CF667244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6.2E-4</c:v>
                  </c:pt>
                  <c:pt idx="2">
                    <c:v>8.5999999999999998E-4</c:v>
                  </c:pt>
                  <c:pt idx="3">
                    <c:v>7.2999999999999996E-4</c:v>
                  </c:pt>
                  <c:pt idx="4">
                    <c:v>1.08E-3</c:v>
                  </c:pt>
                  <c:pt idx="5">
                    <c:v>1.2700000000000001E-3</c:v>
                  </c:pt>
                  <c:pt idx="6">
                    <c:v>4.3200000000000001E-3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6.2E-4</c:v>
                  </c:pt>
                  <c:pt idx="2">
                    <c:v>8.5999999999999998E-4</c:v>
                  </c:pt>
                  <c:pt idx="3">
                    <c:v>7.2999999999999996E-4</c:v>
                  </c:pt>
                  <c:pt idx="4">
                    <c:v>1.08E-3</c:v>
                  </c:pt>
                  <c:pt idx="5">
                    <c:v>1.2700000000000001E-3</c:v>
                  </c:pt>
                  <c:pt idx="6">
                    <c:v>4.3200000000000001E-3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8362</c:v>
                </c:pt>
                <c:pt idx="2">
                  <c:v>9112</c:v>
                </c:pt>
                <c:pt idx="3">
                  <c:v>9530</c:v>
                </c:pt>
                <c:pt idx="4">
                  <c:v>9533.5</c:v>
                </c:pt>
                <c:pt idx="5">
                  <c:v>9969.5</c:v>
                </c:pt>
                <c:pt idx="6">
                  <c:v>9973</c:v>
                </c:pt>
                <c:pt idx="7">
                  <c:v>9991</c:v>
                </c:pt>
                <c:pt idx="8">
                  <c:v>10937</c:v>
                </c:pt>
                <c:pt idx="9">
                  <c:v>13506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5B-4159-9298-753CF667244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6.2E-4</c:v>
                  </c:pt>
                  <c:pt idx="2">
                    <c:v>8.5999999999999998E-4</c:v>
                  </c:pt>
                  <c:pt idx="3">
                    <c:v>7.2999999999999996E-4</c:v>
                  </c:pt>
                  <c:pt idx="4">
                    <c:v>1.08E-3</c:v>
                  </c:pt>
                  <c:pt idx="5">
                    <c:v>1.2700000000000001E-3</c:v>
                  </c:pt>
                  <c:pt idx="6">
                    <c:v>4.3200000000000001E-3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6.2E-4</c:v>
                  </c:pt>
                  <c:pt idx="2">
                    <c:v>8.5999999999999998E-4</c:v>
                  </c:pt>
                  <c:pt idx="3">
                    <c:v>7.2999999999999996E-4</c:v>
                  </c:pt>
                  <c:pt idx="4">
                    <c:v>1.08E-3</c:v>
                  </c:pt>
                  <c:pt idx="5">
                    <c:v>1.2700000000000001E-3</c:v>
                  </c:pt>
                  <c:pt idx="6">
                    <c:v>4.3200000000000001E-3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8362</c:v>
                </c:pt>
                <c:pt idx="2">
                  <c:v>9112</c:v>
                </c:pt>
                <c:pt idx="3">
                  <c:v>9530</c:v>
                </c:pt>
                <c:pt idx="4">
                  <c:v>9533.5</c:v>
                </c:pt>
                <c:pt idx="5">
                  <c:v>9969.5</c:v>
                </c:pt>
                <c:pt idx="6">
                  <c:v>9973</c:v>
                </c:pt>
                <c:pt idx="7">
                  <c:v>9991</c:v>
                </c:pt>
                <c:pt idx="8">
                  <c:v>10937</c:v>
                </c:pt>
                <c:pt idx="9">
                  <c:v>13506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5B-4159-9298-753CF667244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6.2E-4</c:v>
                  </c:pt>
                  <c:pt idx="2">
                    <c:v>8.5999999999999998E-4</c:v>
                  </c:pt>
                  <c:pt idx="3">
                    <c:v>7.2999999999999996E-4</c:v>
                  </c:pt>
                  <c:pt idx="4">
                    <c:v>1.08E-3</c:v>
                  </c:pt>
                  <c:pt idx="5">
                    <c:v>1.2700000000000001E-3</c:v>
                  </c:pt>
                  <c:pt idx="6">
                    <c:v>4.3200000000000001E-3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6.2E-4</c:v>
                  </c:pt>
                  <c:pt idx="2">
                    <c:v>8.5999999999999998E-4</c:v>
                  </c:pt>
                  <c:pt idx="3">
                    <c:v>7.2999999999999996E-4</c:v>
                  </c:pt>
                  <c:pt idx="4">
                    <c:v>1.08E-3</c:v>
                  </c:pt>
                  <c:pt idx="5">
                    <c:v>1.2700000000000001E-3</c:v>
                  </c:pt>
                  <c:pt idx="6">
                    <c:v>4.3200000000000001E-3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8362</c:v>
                </c:pt>
                <c:pt idx="2">
                  <c:v>9112</c:v>
                </c:pt>
                <c:pt idx="3">
                  <c:v>9530</c:v>
                </c:pt>
                <c:pt idx="4">
                  <c:v>9533.5</c:v>
                </c:pt>
                <c:pt idx="5">
                  <c:v>9969.5</c:v>
                </c:pt>
                <c:pt idx="6">
                  <c:v>9973</c:v>
                </c:pt>
                <c:pt idx="7">
                  <c:v>9991</c:v>
                </c:pt>
                <c:pt idx="8">
                  <c:v>10937</c:v>
                </c:pt>
                <c:pt idx="9">
                  <c:v>13506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5B-4159-9298-753CF667244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8362</c:v>
                </c:pt>
                <c:pt idx="2">
                  <c:v>9112</c:v>
                </c:pt>
                <c:pt idx="3">
                  <c:v>9530</c:v>
                </c:pt>
                <c:pt idx="4">
                  <c:v>9533.5</c:v>
                </c:pt>
                <c:pt idx="5">
                  <c:v>9969.5</c:v>
                </c:pt>
                <c:pt idx="6">
                  <c:v>9973</c:v>
                </c:pt>
                <c:pt idx="7">
                  <c:v>9991</c:v>
                </c:pt>
                <c:pt idx="8">
                  <c:v>10937</c:v>
                </c:pt>
                <c:pt idx="9">
                  <c:v>13506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9.5083398084431642E-3</c:v>
                </c:pt>
                <c:pt idx="1">
                  <c:v>-7.4590406024354572E-2</c:v>
                </c:pt>
                <c:pt idx="2">
                  <c:v>-8.2133345437724381E-2</c:v>
                </c:pt>
                <c:pt idx="3">
                  <c:v>-8.6337277004109148E-2</c:v>
                </c:pt>
                <c:pt idx="4">
                  <c:v>-8.6372477388038216E-2</c:v>
                </c:pt>
                <c:pt idx="5">
                  <c:v>-9.0757439500343859E-2</c:v>
                </c:pt>
                <c:pt idx="6">
                  <c:v>-9.0792639884272913E-2</c:v>
                </c:pt>
                <c:pt idx="7">
                  <c:v>-9.097367043019379E-2</c:v>
                </c:pt>
                <c:pt idx="8">
                  <c:v>-0.10048783134359091</c:v>
                </c:pt>
                <c:pt idx="9">
                  <c:v>-0.12632491314752026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5B-4159-9298-753CF667244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8362</c:v>
                </c:pt>
                <c:pt idx="2">
                  <c:v>9112</c:v>
                </c:pt>
                <c:pt idx="3">
                  <c:v>9530</c:v>
                </c:pt>
                <c:pt idx="4">
                  <c:v>9533.5</c:v>
                </c:pt>
                <c:pt idx="5">
                  <c:v>9969.5</c:v>
                </c:pt>
                <c:pt idx="6">
                  <c:v>9973</c:v>
                </c:pt>
                <c:pt idx="7">
                  <c:v>9991</c:v>
                </c:pt>
                <c:pt idx="8">
                  <c:v>10937</c:v>
                </c:pt>
                <c:pt idx="9">
                  <c:v>13506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5B-4159-9298-753CF6672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363360"/>
        <c:axId val="1"/>
      </c:scatterChart>
      <c:valAx>
        <c:axId val="605363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363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97937099967764"/>
          <c:w val="0.7548872180451128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0</xdr:row>
      <xdr:rowOff>0</xdr:rowOff>
    </xdr:from>
    <xdr:to>
      <xdr:col>17</xdr:col>
      <xdr:colOff>285750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D179B2A-B29C-1B0F-6993-2F224555F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11" sqref="E11: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710937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40</v>
      </c>
    </row>
    <row r="2" spans="1:6">
      <c r="A2" t="s">
        <v>24</v>
      </c>
      <c r="B2" t="s">
        <v>41</v>
      </c>
      <c r="C2" s="3"/>
      <c r="D2" s="3"/>
    </row>
    <row r="3" spans="1:6" ht="13.5" thickBot="1"/>
    <row r="4" spans="1:6" ht="14.25" thickTop="1" thickBot="1">
      <c r="A4" s="5" t="s">
        <v>1</v>
      </c>
      <c r="C4" s="27" t="s">
        <v>39</v>
      </c>
      <c r="D4" s="28" t="s">
        <v>39</v>
      </c>
    </row>
    <row r="5" spans="1:6" ht="13.5" thickTop="1">
      <c r="A5" s="9" t="s">
        <v>30</v>
      </c>
      <c r="B5" s="10"/>
      <c r="C5" s="11">
        <v>-9.5</v>
      </c>
      <c r="D5" s="10" t="s">
        <v>31</v>
      </c>
    </row>
    <row r="6" spans="1:6">
      <c r="A6" s="5" t="s">
        <v>2</v>
      </c>
    </row>
    <row r="7" spans="1:6">
      <c r="A7" t="s">
        <v>3</v>
      </c>
      <c r="C7" s="41">
        <v>48500.072</v>
      </c>
      <c r="D7" s="29" t="s">
        <v>42</v>
      </c>
    </row>
    <row r="8" spans="1:6">
      <c r="A8" t="s">
        <v>4</v>
      </c>
      <c r="C8" s="41">
        <v>0.83499999999999996</v>
      </c>
      <c r="D8" s="29" t="s">
        <v>42</v>
      </c>
    </row>
    <row r="9" spans="1:6">
      <c r="A9" s="24" t="s">
        <v>34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>
      <c r="A10" s="10"/>
      <c r="B10" s="10"/>
      <c r="C10" s="4" t="s">
        <v>20</v>
      </c>
      <c r="D10" s="4" t="s">
        <v>21</v>
      </c>
      <c r="E10" s="10"/>
    </row>
    <row r="11" spans="1:6">
      <c r="A11" s="10" t="s">
        <v>16</v>
      </c>
      <c r="B11" s="10"/>
      <c r="C11" s="21">
        <f ca="1">INTERCEPT(INDIRECT($D$9):G992,INDIRECT($C$9):F992)</f>
        <v>9.5083398084431642E-3</v>
      </c>
      <c r="D11" s="3"/>
      <c r="E11" s="10"/>
    </row>
    <row r="12" spans="1:6">
      <c r="A12" s="10" t="s">
        <v>17</v>
      </c>
      <c r="B12" s="10"/>
      <c r="C12" s="21">
        <f ca="1">SLOPE(INDIRECT($D$9):G992,INDIRECT($C$9):F992)</f>
        <v>-1.0057252551159739E-5</v>
      </c>
      <c r="D12" s="3"/>
      <c r="E12" s="10"/>
    </row>
    <row r="13" spans="1:6">
      <c r="A13" s="10" t="s">
        <v>19</v>
      </c>
      <c r="B13" s="10"/>
      <c r="C13" s="3" t="s">
        <v>14</v>
      </c>
    </row>
    <row r="14" spans="1:6">
      <c r="A14" s="10"/>
      <c r="B14" s="10"/>
      <c r="C14" s="10"/>
    </row>
    <row r="15" spans="1:6">
      <c r="A15" s="12" t="s">
        <v>18</v>
      </c>
      <c r="B15" s="10"/>
      <c r="C15" s="13">
        <f ca="1">(C7+C11)+(C8+C12)*INT(MAX(F21:F3533))</f>
        <v>59777.455675086851</v>
      </c>
      <c r="E15" s="14" t="s">
        <v>36</v>
      </c>
      <c r="F15" s="11">
        <v>1</v>
      </c>
    </row>
    <row r="16" spans="1:6">
      <c r="A16" s="16" t="s">
        <v>5</v>
      </c>
      <c r="B16" s="10"/>
      <c r="C16" s="17">
        <f ca="1">+C8+C12</f>
        <v>0.83498994274744875</v>
      </c>
      <c r="E16" s="14" t="s">
        <v>32</v>
      </c>
      <c r="F16" s="15">
        <f ca="1">NOW()+15018.5+$C$5/24</f>
        <v>60320.745582060183</v>
      </c>
    </row>
    <row r="17" spans="1:18" ht="13.5" thickBot="1">
      <c r="A17" s="14" t="s">
        <v>29</v>
      </c>
      <c r="B17" s="10"/>
      <c r="C17" s="10">
        <f>COUNT(C21:C2191)</f>
        <v>10</v>
      </c>
      <c r="E17" s="14" t="s">
        <v>37</v>
      </c>
      <c r="F17" s="15">
        <f ca="1">ROUND(2*(F16-$C$7)/$C$8,0)/2+F15</f>
        <v>14157.5</v>
      </c>
    </row>
    <row r="18" spans="1:18" ht="14.25" thickTop="1" thickBot="1">
      <c r="A18" s="16" t="s">
        <v>6</v>
      </c>
      <c r="B18" s="10"/>
      <c r="C18" s="19">
        <f ca="1">+C15</f>
        <v>59777.455675086851</v>
      </c>
      <c r="D18" s="20">
        <f ca="1">+C16</f>
        <v>0.83498994274744875</v>
      </c>
      <c r="E18" s="14" t="s">
        <v>38</v>
      </c>
      <c r="F18" s="23">
        <f ca="1">ROUND(2*(F16-$C$15)/$C$16,0)/2+F15</f>
        <v>651.5</v>
      </c>
    </row>
    <row r="19" spans="1:18" ht="13.5" thickTop="1">
      <c r="E19" s="14" t="s">
        <v>33</v>
      </c>
      <c r="F19" s="18">
        <f ca="1">+$C$15+$C$16*F18-15018.5-$C$5/24</f>
        <v>45303.347456120151</v>
      </c>
    </row>
    <row r="20" spans="1:18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42</v>
      </c>
      <c r="I20" s="7" t="s">
        <v>28</v>
      </c>
      <c r="J20" s="7" t="s">
        <v>48</v>
      </c>
      <c r="K20" s="7" t="s">
        <v>50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26" t="s">
        <v>35</v>
      </c>
    </row>
    <row r="21" spans="1:18">
      <c r="A21" t="s">
        <v>42</v>
      </c>
      <c r="C21" s="42">
        <v>48500.072</v>
      </c>
      <c r="D21" s="42" t="s">
        <v>14</v>
      </c>
      <c r="E21">
        <f t="shared" ref="E21:E27" si="0">+(C21-C$7)/C$8</f>
        <v>0</v>
      </c>
      <c r="F21">
        <f t="shared" ref="F21:F29" si="1">ROUND(2*E21,0)/2</f>
        <v>0</v>
      </c>
      <c r="G21">
        <f t="shared" ref="G21:G27" si="2">+C21-(C$7+F21*C$8)</f>
        <v>0</v>
      </c>
      <c r="H21">
        <f>+G21</f>
        <v>0</v>
      </c>
      <c r="O21">
        <f t="shared" ref="O21:O27" ca="1" si="3">+C$11+C$12*$F21</f>
        <v>9.5083398084431642E-3</v>
      </c>
      <c r="Q21" s="2">
        <f t="shared" ref="Q21:Q27" si="4">+C21-15018.5</f>
        <v>33481.572</v>
      </c>
    </row>
    <row r="22" spans="1:18" s="37" customFormat="1">
      <c r="A22" s="30" t="s">
        <v>43</v>
      </c>
      <c r="B22" s="31" t="s">
        <v>44</v>
      </c>
      <c r="C22" s="30">
        <v>55482.280200000001</v>
      </c>
      <c r="D22" s="30">
        <v>6.2E-4</v>
      </c>
      <c r="E22" s="37">
        <f t="shared" si="0"/>
        <v>8361.9259880239533</v>
      </c>
      <c r="F22" s="37">
        <f t="shared" si="1"/>
        <v>8362</v>
      </c>
      <c r="G22" s="37">
        <f t="shared" si="2"/>
        <v>-6.1799999995855615E-2</v>
      </c>
      <c r="I22" s="37">
        <f t="shared" ref="I22:I27" si="5">+G22</f>
        <v>-6.1799999995855615E-2</v>
      </c>
      <c r="O22" s="37">
        <f t="shared" ca="1" si="3"/>
        <v>-7.4590406024354572E-2</v>
      </c>
      <c r="Q22" s="38">
        <f t="shared" si="4"/>
        <v>40463.780200000001</v>
      </c>
    </row>
    <row r="23" spans="1:18" s="37" customFormat="1">
      <c r="A23" s="39" t="s">
        <v>45</v>
      </c>
      <c r="B23" s="40" t="s">
        <v>44</v>
      </c>
      <c r="C23" s="30">
        <v>56108.512609999998</v>
      </c>
      <c r="D23" s="30">
        <v>8.5999999999999998E-4</v>
      </c>
      <c r="E23" s="37">
        <f t="shared" si="0"/>
        <v>9111.904922155687</v>
      </c>
      <c r="F23" s="37">
        <f t="shared" si="1"/>
        <v>9112</v>
      </c>
      <c r="G23" s="37">
        <f t="shared" si="2"/>
        <v>-7.9389999998966232E-2</v>
      </c>
      <c r="I23" s="37">
        <f t="shared" si="5"/>
        <v>-7.9389999998966232E-2</v>
      </c>
      <c r="O23" s="37">
        <f t="shared" ca="1" si="3"/>
        <v>-8.2133345437724381E-2</v>
      </c>
      <c r="Q23" s="38">
        <f t="shared" si="4"/>
        <v>41090.012609999998</v>
      </c>
    </row>
    <row r="24" spans="1:18" s="37" customFormat="1">
      <c r="A24" s="39" t="s">
        <v>45</v>
      </c>
      <c r="B24" s="40" t="s">
        <v>44</v>
      </c>
      <c r="C24" s="30">
        <v>56457.536899999999</v>
      </c>
      <c r="D24" s="30">
        <v>7.2999999999999996E-4</v>
      </c>
      <c r="E24" s="37">
        <f t="shared" si="0"/>
        <v>9529.898083832335</v>
      </c>
      <c r="F24" s="37">
        <f t="shared" si="1"/>
        <v>9530</v>
      </c>
      <c r="G24" s="37">
        <f t="shared" si="2"/>
        <v>-8.510000000387663E-2</v>
      </c>
      <c r="I24" s="37">
        <f t="shared" si="5"/>
        <v>-8.510000000387663E-2</v>
      </c>
      <c r="O24" s="37">
        <f t="shared" ca="1" si="3"/>
        <v>-8.6337277004109148E-2</v>
      </c>
      <c r="Q24" s="38">
        <f t="shared" si="4"/>
        <v>41439.036899999999</v>
      </c>
    </row>
    <row r="25" spans="1:18" s="37" customFormat="1">
      <c r="A25" s="39" t="s">
        <v>45</v>
      </c>
      <c r="B25" s="40" t="s">
        <v>46</v>
      </c>
      <c r="C25" s="30">
        <v>56460.469620000003</v>
      </c>
      <c r="D25" s="30">
        <v>1.08E-3</v>
      </c>
      <c r="E25" s="37">
        <f t="shared" si="0"/>
        <v>9533.4103233532987</v>
      </c>
      <c r="F25" s="37">
        <f t="shared" si="1"/>
        <v>9533.5</v>
      </c>
      <c r="G25" s="37">
        <f t="shared" si="2"/>
        <v>-7.4880000000121072E-2</v>
      </c>
      <c r="I25" s="37">
        <f t="shared" si="5"/>
        <v>-7.4880000000121072E-2</v>
      </c>
      <c r="O25" s="37">
        <f t="shared" ca="1" si="3"/>
        <v>-8.6372477388038216E-2</v>
      </c>
      <c r="Q25" s="38">
        <f t="shared" si="4"/>
        <v>41441.969620000003</v>
      </c>
    </row>
    <row r="26" spans="1:18" s="37" customFormat="1">
      <c r="A26" s="39" t="s">
        <v>45</v>
      </c>
      <c r="B26" s="40" t="s">
        <v>46</v>
      </c>
      <c r="C26" s="30">
        <v>56824.509019999998</v>
      </c>
      <c r="D26" s="30">
        <v>1.2700000000000001E-3</v>
      </c>
      <c r="E26" s="37">
        <f t="shared" si="0"/>
        <v>9969.3856526946074</v>
      </c>
      <c r="F26" s="37">
        <f t="shared" si="1"/>
        <v>9969.5</v>
      </c>
      <c r="G26" s="37">
        <f t="shared" si="2"/>
        <v>-9.5480000003590249E-2</v>
      </c>
      <c r="I26" s="37">
        <f t="shared" si="5"/>
        <v>-9.5480000003590249E-2</v>
      </c>
      <c r="O26" s="37">
        <f t="shared" ca="1" si="3"/>
        <v>-9.0757439500343859E-2</v>
      </c>
      <c r="Q26" s="38">
        <f t="shared" si="4"/>
        <v>41806.009019999998</v>
      </c>
    </row>
    <row r="27" spans="1:18" s="37" customFormat="1">
      <c r="A27" s="39" t="s">
        <v>45</v>
      </c>
      <c r="B27" s="40" t="s">
        <v>44</v>
      </c>
      <c r="C27" s="30">
        <v>56827.410369999998</v>
      </c>
      <c r="D27" s="30">
        <v>4.3200000000000001E-3</v>
      </c>
      <c r="E27" s="37">
        <f t="shared" si="0"/>
        <v>9972.8603233532904</v>
      </c>
      <c r="F27" s="37">
        <f t="shared" si="1"/>
        <v>9973</v>
      </c>
      <c r="G27" s="37">
        <f t="shared" si="2"/>
        <v>-0.11663000000407919</v>
      </c>
      <c r="I27" s="37">
        <f t="shared" si="5"/>
        <v>-0.11663000000407919</v>
      </c>
      <c r="O27" s="37">
        <f t="shared" ca="1" si="3"/>
        <v>-9.0792639884272913E-2</v>
      </c>
      <c r="Q27" s="38">
        <f t="shared" si="4"/>
        <v>41808.910369999998</v>
      </c>
    </row>
    <row r="28" spans="1:18" s="37" customFormat="1">
      <c r="A28" s="32" t="s">
        <v>47</v>
      </c>
      <c r="B28" s="33" t="s">
        <v>44</v>
      </c>
      <c r="C28" s="43">
        <v>56842.463510000001</v>
      </c>
      <c r="D28" s="44">
        <v>1.1000000000000001E-3</v>
      </c>
      <c r="E28" s="37">
        <f>+(C28-C$7)/C$8</f>
        <v>9990.8880359281466</v>
      </c>
      <c r="F28" s="37">
        <f t="shared" si="1"/>
        <v>9991</v>
      </c>
      <c r="G28" s="37">
        <f>+C28-(C$7+F28*C$8)</f>
        <v>-9.3489999999292195E-2</v>
      </c>
      <c r="J28" s="37">
        <f>+G28</f>
        <v>-9.3489999999292195E-2</v>
      </c>
      <c r="O28" s="37">
        <f ca="1">+C$11+C$12*$F28</f>
        <v>-9.097367043019379E-2</v>
      </c>
      <c r="Q28" s="38">
        <f>+C28-15018.5</f>
        <v>41823.963510000001</v>
      </c>
    </row>
    <row r="29" spans="1:18" s="37" customFormat="1">
      <c r="A29" s="34" t="s">
        <v>0</v>
      </c>
      <c r="B29" s="35" t="s">
        <v>44</v>
      </c>
      <c r="C29" s="34">
        <v>57632.362000000001</v>
      </c>
      <c r="D29" s="34">
        <v>5.0000000000000001E-4</v>
      </c>
      <c r="E29" s="37">
        <f>+(C29-C$7)/C$8</f>
        <v>10936.874251497007</v>
      </c>
      <c r="F29" s="37">
        <f t="shared" si="1"/>
        <v>10937</v>
      </c>
      <c r="G29" s="37">
        <f>+C29-(C$7+F29*C$8)</f>
        <v>-0.10500000000320142</v>
      </c>
      <c r="K29" s="37">
        <f>+G29</f>
        <v>-0.10500000000320142</v>
      </c>
      <c r="O29" s="37">
        <f ca="1">+C$11+C$12*$F29</f>
        <v>-0.10048783134359091</v>
      </c>
      <c r="Q29" s="38">
        <f>+C29-15018.5</f>
        <v>42613.862000000001</v>
      </c>
    </row>
    <row r="30" spans="1:18" s="37" customFormat="1">
      <c r="A30" s="36" t="s">
        <v>49</v>
      </c>
      <c r="B30" s="36" t="s">
        <v>44</v>
      </c>
      <c r="C30" s="45">
        <v>59777.464999999851</v>
      </c>
      <c r="D30" s="46">
        <v>0.02</v>
      </c>
      <c r="E30" s="37">
        <f>+(C30-C$7)/C$8</f>
        <v>13505.859880239343</v>
      </c>
      <c r="F30" s="37">
        <f t="shared" ref="F30" si="6">ROUND(2*E30,0)/2</f>
        <v>13506</v>
      </c>
      <c r="G30" s="37">
        <f>+C30-(C$7+F30*C$8)</f>
        <v>-0.1170000001511653</v>
      </c>
      <c r="K30" s="37">
        <f>+G30</f>
        <v>-0.1170000001511653</v>
      </c>
      <c r="O30" s="37">
        <f ca="1">+C$11+C$12*$F30</f>
        <v>-0.12632491314752026</v>
      </c>
      <c r="Q30" s="38">
        <f>+C30-15018.5</f>
        <v>44758.964999999851</v>
      </c>
    </row>
    <row r="31" spans="1:18" s="37" customFormat="1">
      <c r="C31" s="47"/>
      <c r="D31" s="48"/>
      <c r="Q31" s="38"/>
    </row>
    <row r="32" spans="1:18" s="37" customFormat="1">
      <c r="C32" s="47"/>
      <c r="D32" s="48"/>
      <c r="Q32" s="38"/>
    </row>
    <row r="33" spans="3:17" s="37" customFormat="1">
      <c r="C33" s="47"/>
      <c r="D33" s="48"/>
      <c r="Q33" s="38"/>
    </row>
    <row r="34" spans="3:17" s="37" customFormat="1">
      <c r="C34" s="47"/>
      <c r="D34" s="48"/>
    </row>
    <row r="35" spans="3:17" s="37" customFormat="1">
      <c r="C35" s="48"/>
      <c r="D35" s="48"/>
    </row>
    <row r="36" spans="3:17" s="37" customFormat="1">
      <c r="C36" s="48"/>
      <c r="D36" s="48"/>
    </row>
    <row r="37" spans="3:17" s="37" customFormat="1">
      <c r="C37" s="48"/>
      <c r="D37" s="48"/>
    </row>
    <row r="38" spans="3:17" s="37" customFormat="1">
      <c r="C38" s="48"/>
      <c r="D38" s="48"/>
    </row>
    <row r="39" spans="3:17">
      <c r="C39" s="42"/>
      <c r="D39" s="42"/>
    </row>
    <row r="40" spans="3:17">
      <c r="C40" s="42"/>
      <c r="D40" s="42"/>
    </row>
    <row r="41" spans="3:17">
      <c r="C41" s="42"/>
      <c r="D41" s="42"/>
    </row>
    <row r="42" spans="3:17">
      <c r="C42" s="42"/>
      <c r="D42" s="42"/>
    </row>
    <row r="43" spans="3:17">
      <c r="C43" s="42"/>
      <c r="D43" s="42"/>
    </row>
    <row r="44" spans="3:17">
      <c r="C44" s="42"/>
      <c r="D44" s="42"/>
    </row>
    <row r="45" spans="3:17">
      <c r="C45" s="42"/>
      <c r="D45" s="42"/>
    </row>
    <row r="46" spans="3:17">
      <c r="C46" s="42"/>
      <c r="D46" s="42"/>
    </row>
    <row r="47" spans="3:17">
      <c r="C47" s="42"/>
      <c r="D47" s="42"/>
    </row>
    <row r="48" spans="3:17">
      <c r="C48" s="42"/>
      <c r="D48" s="42"/>
    </row>
    <row r="49" spans="3:4">
      <c r="C49" s="42"/>
      <c r="D49" s="42"/>
    </row>
    <row r="50" spans="3:4">
      <c r="C50" s="42"/>
      <c r="D50" s="42"/>
    </row>
    <row r="51" spans="3:4">
      <c r="C51" s="42"/>
      <c r="D51" s="42"/>
    </row>
    <row r="52" spans="3:4">
      <c r="C52" s="42"/>
      <c r="D52" s="42"/>
    </row>
    <row r="53" spans="3:4">
      <c r="C53" s="42"/>
      <c r="D53" s="42"/>
    </row>
    <row r="54" spans="3:4">
      <c r="C54" s="42"/>
      <c r="D54" s="42"/>
    </row>
    <row r="55" spans="3:4">
      <c r="C55" s="42"/>
      <c r="D55" s="42"/>
    </row>
    <row r="56" spans="3:4">
      <c r="C56" s="42"/>
      <c r="D56" s="42"/>
    </row>
    <row r="57" spans="3:4">
      <c r="C57" s="42"/>
      <c r="D57" s="42"/>
    </row>
    <row r="58" spans="3:4">
      <c r="C58" s="42"/>
      <c r="D58" s="42"/>
    </row>
    <row r="59" spans="3:4">
      <c r="C59" s="42"/>
      <c r="D59" s="42"/>
    </row>
    <row r="60" spans="3:4">
      <c r="C60" s="42"/>
      <c r="D60" s="42"/>
    </row>
    <row r="61" spans="3:4">
      <c r="C61" s="42"/>
      <c r="D61" s="42"/>
    </row>
    <row r="62" spans="3:4">
      <c r="C62" s="42"/>
      <c r="D62" s="42"/>
    </row>
    <row r="63" spans="3:4">
      <c r="C63" s="42"/>
      <c r="D63" s="42"/>
    </row>
    <row r="64" spans="3:4">
      <c r="C64" s="42"/>
      <c r="D64" s="42"/>
    </row>
    <row r="65" spans="3:4">
      <c r="C65" s="42"/>
      <c r="D65" s="42"/>
    </row>
    <row r="66" spans="3:4">
      <c r="C66" s="42"/>
      <c r="D66" s="42"/>
    </row>
    <row r="67" spans="3:4">
      <c r="C67" s="42"/>
      <c r="D67" s="42"/>
    </row>
    <row r="68" spans="3:4">
      <c r="C68" s="42"/>
      <c r="D68" s="42"/>
    </row>
    <row r="69" spans="3:4">
      <c r="C69" s="42"/>
      <c r="D69" s="42"/>
    </row>
    <row r="70" spans="3:4">
      <c r="C70" s="42"/>
      <c r="D70" s="42"/>
    </row>
    <row r="71" spans="3:4">
      <c r="C71" s="42"/>
      <c r="D71" s="42"/>
    </row>
    <row r="72" spans="3:4">
      <c r="C72" s="42"/>
      <c r="D72" s="42"/>
    </row>
    <row r="73" spans="3:4">
      <c r="C73" s="42"/>
      <c r="D73" s="42"/>
    </row>
    <row r="74" spans="3:4">
      <c r="C74" s="42"/>
      <c r="D74" s="42"/>
    </row>
    <row r="75" spans="3:4">
      <c r="C75" s="42"/>
      <c r="D75" s="42"/>
    </row>
    <row r="76" spans="3:4">
      <c r="C76" s="42"/>
      <c r="D76" s="42"/>
    </row>
    <row r="77" spans="3:4">
      <c r="C77" s="42"/>
      <c r="D77" s="42"/>
    </row>
    <row r="78" spans="3:4">
      <c r="C78" s="42"/>
      <c r="D78" s="42"/>
    </row>
    <row r="79" spans="3:4">
      <c r="C79" s="42"/>
      <c r="D79" s="42"/>
    </row>
    <row r="80" spans="3:4">
      <c r="C80" s="42"/>
      <c r="D80" s="42"/>
    </row>
    <row r="81" spans="3:4">
      <c r="C81" s="42"/>
      <c r="D81" s="42"/>
    </row>
    <row r="82" spans="3:4">
      <c r="C82" s="42"/>
      <c r="D82" s="42"/>
    </row>
    <row r="83" spans="3:4">
      <c r="C83" s="42"/>
      <c r="D83" s="42"/>
    </row>
    <row r="84" spans="3:4">
      <c r="C84" s="42"/>
      <c r="D84" s="42"/>
    </row>
    <row r="85" spans="3:4">
      <c r="C85" s="42"/>
      <c r="D85" s="42"/>
    </row>
    <row r="86" spans="3:4">
      <c r="C86" s="42"/>
      <c r="D86" s="42"/>
    </row>
    <row r="87" spans="3:4">
      <c r="C87" s="42"/>
      <c r="D87" s="42"/>
    </row>
    <row r="88" spans="3:4">
      <c r="C88" s="42"/>
      <c r="D88" s="42"/>
    </row>
    <row r="89" spans="3:4">
      <c r="C89" s="42"/>
      <c r="D89" s="42"/>
    </row>
    <row r="90" spans="3:4">
      <c r="C90" s="42"/>
      <c r="D90" s="42"/>
    </row>
    <row r="91" spans="3:4">
      <c r="C91" s="42"/>
      <c r="D91" s="42"/>
    </row>
    <row r="92" spans="3:4">
      <c r="C92" s="42"/>
      <c r="D92" s="42"/>
    </row>
    <row r="93" spans="3:4">
      <c r="C93" s="42"/>
      <c r="D93" s="42"/>
    </row>
    <row r="94" spans="3:4">
      <c r="C94" s="42"/>
      <c r="D94" s="42"/>
    </row>
    <row r="95" spans="3:4">
      <c r="C95" s="42"/>
      <c r="D95" s="42"/>
    </row>
    <row r="96" spans="3:4">
      <c r="C96" s="42"/>
      <c r="D96" s="42"/>
    </row>
    <row r="97" spans="3:4">
      <c r="C97" s="42"/>
      <c r="D97" s="42"/>
    </row>
    <row r="98" spans="3:4">
      <c r="C98" s="42"/>
      <c r="D98" s="42"/>
    </row>
    <row r="99" spans="3:4">
      <c r="C99" s="42"/>
      <c r="D99" s="42"/>
    </row>
    <row r="100" spans="3:4">
      <c r="C100" s="42"/>
      <c r="D100" s="42"/>
    </row>
    <row r="101" spans="3:4">
      <c r="C101" s="42"/>
      <c r="D101" s="42"/>
    </row>
    <row r="102" spans="3:4">
      <c r="C102" s="42"/>
      <c r="D102" s="42"/>
    </row>
    <row r="103" spans="3:4">
      <c r="C103" s="42"/>
      <c r="D103" s="42"/>
    </row>
    <row r="104" spans="3:4">
      <c r="C104" s="42"/>
      <c r="D104" s="42"/>
    </row>
    <row r="105" spans="3:4">
      <c r="C105" s="42"/>
      <c r="D105" s="42"/>
    </row>
    <row r="106" spans="3:4">
      <c r="C106" s="42"/>
      <c r="D106" s="42"/>
    </row>
    <row r="107" spans="3:4">
      <c r="C107" s="42"/>
      <c r="D107" s="42"/>
    </row>
    <row r="108" spans="3:4">
      <c r="C108" s="42"/>
      <c r="D108" s="42"/>
    </row>
    <row r="109" spans="3:4">
      <c r="C109" s="42"/>
      <c r="D109" s="42"/>
    </row>
    <row r="110" spans="3:4">
      <c r="C110" s="42"/>
      <c r="D110" s="42"/>
    </row>
    <row r="111" spans="3:4">
      <c r="C111" s="42"/>
      <c r="D111" s="42"/>
    </row>
    <row r="112" spans="3:4">
      <c r="C112" s="42"/>
      <c r="D112" s="42"/>
    </row>
    <row r="113" spans="3:4">
      <c r="C113" s="42"/>
      <c r="D113" s="42"/>
    </row>
    <row r="114" spans="3:4">
      <c r="C114" s="42"/>
      <c r="D114" s="42"/>
    </row>
    <row r="115" spans="3:4">
      <c r="C115" s="42"/>
      <c r="D115" s="42"/>
    </row>
    <row r="116" spans="3:4">
      <c r="C116" s="42"/>
      <c r="D116" s="42"/>
    </row>
    <row r="117" spans="3:4">
      <c r="C117" s="42"/>
      <c r="D117" s="42"/>
    </row>
    <row r="118" spans="3:4">
      <c r="C118" s="42"/>
      <c r="D118" s="42"/>
    </row>
    <row r="119" spans="3:4">
      <c r="C119" s="42"/>
      <c r="D119" s="42"/>
    </row>
    <row r="120" spans="3:4">
      <c r="C120" s="42"/>
      <c r="D120" s="42"/>
    </row>
    <row r="121" spans="3:4">
      <c r="C121" s="42"/>
      <c r="D121" s="42"/>
    </row>
    <row r="122" spans="3:4">
      <c r="C122" s="42"/>
      <c r="D122" s="42"/>
    </row>
    <row r="123" spans="3:4">
      <c r="C123" s="42"/>
      <c r="D123" s="42"/>
    </row>
    <row r="124" spans="3:4">
      <c r="C124" s="42"/>
      <c r="D124" s="42"/>
    </row>
    <row r="125" spans="3:4">
      <c r="C125" s="42"/>
      <c r="D125" s="42"/>
    </row>
    <row r="126" spans="3:4">
      <c r="C126" s="42"/>
      <c r="D126" s="42"/>
    </row>
    <row r="127" spans="3:4">
      <c r="C127" s="42"/>
      <c r="D127" s="42"/>
    </row>
    <row r="128" spans="3:4">
      <c r="C128" s="42"/>
      <c r="D128" s="42"/>
    </row>
    <row r="129" spans="3:4">
      <c r="C129" s="42"/>
      <c r="D129" s="42"/>
    </row>
    <row r="130" spans="3:4">
      <c r="C130" s="42"/>
      <c r="D130" s="42"/>
    </row>
    <row r="131" spans="3:4">
      <c r="C131" s="42"/>
      <c r="D131" s="42"/>
    </row>
    <row r="132" spans="3:4">
      <c r="C132" s="42"/>
      <c r="D132" s="42"/>
    </row>
    <row r="133" spans="3:4">
      <c r="C133" s="42"/>
      <c r="D133" s="42"/>
    </row>
    <row r="134" spans="3:4">
      <c r="C134" s="42"/>
      <c r="D134" s="42"/>
    </row>
    <row r="135" spans="3:4">
      <c r="C135" s="42"/>
      <c r="D135" s="42"/>
    </row>
    <row r="136" spans="3:4">
      <c r="C136" s="42"/>
      <c r="D136" s="42"/>
    </row>
    <row r="137" spans="3:4">
      <c r="C137" s="42"/>
      <c r="D137" s="42"/>
    </row>
    <row r="138" spans="3:4">
      <c r="C138" s="42"/>
      <c r="D138" s="42"/>
    </row>
    <row r="139" spans="3:4">
      <c r="C139" s="42"/>
      <c r="D139" s="42"/>
    </row>
    <row r="140" spans="3:4">
      <c r="C140" s="42"/>
      <c r="D140" s="42"/>
    </row>
    <row r="141" spans="3:4">
      <c r="C141" s="42"/>
      <c r="D141" s="42"/>
    </row>
    <row r="142" spans="3:4">
      <c r="C142" s="42"/>
      <c r="D142" s="42"/>
    </row>
    <row r="143" spans="3:4">
      <c r="C143" s="42"/>
      <c r="D143" s="42"/>
    </row>
    <row r="144" spans="3:4">
      <c r="C144" s="42"/>
      <c r="D144" s="42"/>
    </row>
    <row r="145" spans="3:4">
      <c r="C145" s="42"/>
      <c r="D145" s="42"/>
    </row>
    <row r="146" spans="3:4">
      <c r="C146" s="42"/>
      <c r="D146" s="42"/>
    </row>
    <row r="147" spans="3:4">
      <c r="C147" s="42"/>
      <c r="D147" s="42"/>
    </row>
    <row r="148" spans="3:4">
      <c r="C148" s="42"/>
      <c r="D148" s="42"/>
    </row>
    <row r="149" spans="3:4">
      <c r="C149" s="42"/>
      <c r="D149" s="42"/>
    </row>
    <row r="150" spans="3:4">
      <c r="C150" s="42"/>
      <c r="D150" s="42"/>
    </row>
    <row r="151" spans="3:4">
      <c r="C151" s="42"/>
      <c r="D151" s="42"/>
    </row>
    <row r="152" spans="3:4">
      <c r="C152" s="42"/>
      <c r="D152" s="42"/>
    </row>
    <row r="153" spans="3:4">
      <c r="C153" s="42"/>
      <c r="D153" s="42"/>
    </row>
    <row r="154" spans="3:4">
      <c r="C154" s="42"/>
      <c r="D154" s="42"/>
    </row>
    <row r="155" spans="3:4">
      <c r="C155" s="42"/>
      <c r="D155" s="42"/>
    </row>
    <row r="156" spans="3:4">
      <c r="C156" s="42"/>
      <c r="D156" s="42"/>
    </row>
    <row r="157" spans="3:4">
      <c r="C157" s="42"/>
      <c r="D157" s="42"/>
    </row>
    <row r="158" spans="3:4">
      <c r="C158" s="42"/>
      <c r="D158" s="42"/>
    </row>
    <row r="159" spans="3:4">
      <c r="C159" s="42"/>
      <c r="D159" s="42"/>
    </row>
    <row r="160" spans="3:4">
      <c r="C160" s="42"/>
      <c r="D160" s="42"/>
    </row>
    <row r="161" spans="3:4">
      <c r="C161" s="42"/>
      <c r="D161" s="42"/>
    </row>
    <row r="162" spans="3:4">
      <c r="C162" s="42"/>
      <c r="D162" s="42"/>
    </row>
    <row r="163" spans="3:4">
      <c r="C163" s="42"/>
      <c r="D163" s="42"/>
    </row>
    <row r="164" spans="3:4">
      <c r="C164" s="42"/>
      <c r="D164" s="42"/>
    </row>
    <row r="165" spans="3:4">
      <c r="C165" s="42"/>
      <c r="D165" s="42"/>
    </row>
    <row r="166" spans="3:4">
      <c r="C166" s="42"/>
      <c r="D166" s="42"/>
    </row>
    <row r="167" spans="3:4">
      <c r="C167" s="42"/>
      <c r="D167" s="42"/>
    </row>
    <row r="168" spans="3:4">
      <c r="C168" s="42"/>
      <c r="D168" s="42"/>
    </row>
    <row r="169" spans="3:4">
      <c r="C169" s="42"/>
      <c r="D169" s="42"/>
    </row>
    <row r="170" spans="3:4">
      <c r="C170" s="42"/>
      <c r="D170" s="42"/>
    </row>
    <row r="171" spans="3:4">
      <c r="C171" s="42"/>
      <c r="D171" s="42"/>
    </row>
    <row r="172" spans="3:4">
      <c r="C172" s="42"/>
      <c r="D172" s="42"/>
    </row>
    <row r="173" spans="3:4">
      <c r="C173" s="42"/>
      <c r="D173" s="42"/>
    </row>
    <row r="174" spans="3:4">
      <c r="C174" s="42"/>
      <c r="D174" s="42"/>
    </row>
    <row r="175" spans="3:4">
      <c r="C175" s="42"/>
      <c r="D175" s="42"/>
    </row>
    <row r="176" spans="3:4">
      <c r="C176" s="42"/>
      <c r="D176" s="42"/>
    </row>
    <row r="177" spans="3:4">
      <c r="C177" s="42"/>
      <c r="D177" s="42"/>
    </row>
    <row r="178" spans="3:4">
      <c r="C178" s="42"/>
      <c r="D178" s="42"/>
    </row>
    <row r="179" spans="3:4">
      <c r="C179" s="42"/>
      <c r="D179" s="42"/>
    </row>
    <row r="180" spans="3:4">
      <c r="C180" s="42"/>
      <c r="D180" s="42"/>
    </row>
    <row r="181" spans="3:4">
      <c r="C181" s="42"/>
      <c r="D181" s="42"/>
    </row>
    <row r="182" spans="3:4">
      <c r="C182" s="42"/>
      <c r="D182" s="42"/>
    </row>
    <row r="183" spans="3:4">
      <c r="C183" s="42"/>
      <c r="D183" s="42"/>
    </row>
    <row r="184" spans="3:4">
      <c r="C184" s="42"/>
      <c r="D184" s="42"/>
    </row>
    <row r="185" spans="3:4">
      <c r="C185" s="42"/>
      <c r="D185" s="42"/>
    </row>
    <row r="186" spans="3:4">
      <c r="C186" s="42"/>
      <c r="D186" s="42"/>
    </row>
    <row r="187" spans="3:4">
      <c r="C187" s="42"/>
      <c r="D187" s="42"/>
    </row>
    <row r="188" spans="3:4">
      <c r="C188" s="42"/>
      <c r="D188" s="42"/>
    </row>
    <row r="189" spans="3:4">
      <c r="C189" s="42"/>
      <c r="D189" s="42"/>
    </row>
    <row r="190" spans="3:4">
      <c r="C190" s="42"/>
      <c r="D190" s="42"/>
    </row>
    <row r="191" spans="3:4">
      <c r="C191" s="42"/>
      <c r="D191" s="42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8" type="noConversion"/>
  <hyperlinks>
    <hyperlink ref="H64815" r:id="rId1" display="http://vsolj.cetus-net.org/bulletin.html" xr:uid="{00000000-0004-0000-0000-000000000000}"/>
    <hyperlink ref="H64808" r:id="rId2" display="http://vsolj.cetus-net.org/bulletin.html" xr:uid="{00000000-0004-0000-0000-000001000000}"/>
    <hyperlink ref="AP2305" r:id="rId3" display="http://cdsbib.u-strasbg.fr/cgi-bin/cdsbib?1990RMxAA..21..381G" xr:uid="{00000000-0004-0000-0000-000002000000}"/>
    <hyperlink ref="AP2308" r:id="rId4" display="http://cdsbib.u-strasbg.fr/cgi-bin/cdsbib?1990RMxAA..21..381G" xr:uid="{00000000-0004-0000-0000-000003000000}"/>
    <hyperlink ref="AP2306" r:id="rId5" display="http://cdsbib.u-strasbg.fr/cgi-bin/cdsbib?1990RMxAA..21..381G" xr:uid="{00000000-0004-0000-0000-000004000000}"/>
    <hyperlink ref="AP2284" r:id="rId6" display="http://cdsbib.u-strasbg.fr/cgi-bin/cdsbib?1990RMxAA..21..381G" xr:uid="{00000000-0004-0000-0000-000005000000}"/>
    <hyperlink ref="I64815" r:id="rId7" display="http://vsolj.cetus-net.org/bulletin.html" xr:uid="{00000000-0004-0000-0000-000006000000}"/>
    <hyperlink ref="AQ2418" r:id="rId8" display="http://cdsbib.u-strasbg.fr/cgi-bin/cdsbib?1990RMxAA..21..381G" xr:uid="{00000000-0004-0000-0000-000007000000}"/>
    <hyperlink ref="AQ687" r:id="rId9" display="http://cdsbib.u-strasbg.fr/cgi-bin/cdsbib?1990RMxAA..21..381G" xr:uid="{00000000-0004-0000-0000-000008000000}"/>
    <hyperlink ref="AQ2419" r:id="rId10" display="http://cdsbib.u-strasbg.fr/cgi-bin/cdsbib?1990RMxAA..21..381G" xr:uid="{00000000-0004-0000-0000-000009000000}"/>
    <hyperlink ref="H64812" r:id="rId11" display="https://www.aavso.org/ejaavso" xr:uid="{00000000-0004-0000-0000-00000A000000}"/>
  </hyperlinks>
  <pageMargins left="0.75" right="0.75" top="1" bottom="1" header="0.5" footer="0.5"/>
  <headerFooter alignWithMargins="0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2024-01-11T04:53:38Z</dcterms:modified>
</cp:coreProperties>
</file>