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32D65728-87C0-465B-A24F-CECF83CAD7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 s="1"/>
  <c r="G22" i="1" s="1"/>
  <c r="I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1" i="1"/>
  <c r="C12" i="1"/>
  <c r="O22" i="1" l="1"/>
  <c r="C16" i="1"/>
  <c r="D18" i="1" s="1"/>
  <c r="C15" i="1"/>
  <c r="O21" i="1"/>
  <c r="I21" i="1"/>
  <c r="C18" i="1" l="1"/>
  <c r="F17" i="1"/>
  <c r="F18" i="1" s="1"/>
</calcChain>
</file>

<file path=xl/sharedStrings.xml><?xml version="1.0" encoding="utf-8"?>
<sst xmlns="http://schemas.openxmlformats.org/spreadsheetml/2006/main" count="53" uniqueCount="48">
  <si>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</si>
  <si>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</si>
  <si>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</si>
  <si>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</si>
  <si>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</si>
  <si>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</si>
  <si>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</si>
  <si>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</si>
  <si>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</si>
  <si>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</si>
  <si>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</si>
  <si>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</si>
  <si>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</si>
  <si>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</si>
  <si>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</si>
  <si>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</si>
  <si>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</si>
  <si>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</si>
  <si>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</si>
  <si>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</si>
  <si>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</si>
  <si>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</si>
  <si>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</si>
  <si>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</si>
  <si>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</si>
  <si>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</si>
  <si>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</si>
  <si>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</si>
  <si>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</si>
  <si>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</si>
  <si>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</si>
  <si>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</si>
  <si>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</si>
  <si>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</si>
  <si>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</si>
  <si>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</si>
  <si>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</si>
  <si>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</si>
  <si>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</si>
  <si>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</si>
  <si>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</si>
  <si>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</si>
  <si>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Local time</t>
  </si>
  <si>
    <t>V1471 Aql</t>
  </si>
  <si>
    <t>G0498-1575</t>
  </si>
  <si>
    <t>EB:</t>
  </si>
  <si>
    <t>JBAV, 79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</si>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</sst>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#,##0_);\(&quot;$&quot;#,##0\)"/>
    <numFmt numFmtId="165" formatCode="0.0000"/>
    <numFmt numFmtId="166" formatCode="0.00000"/>
  </numFmts>
  <fonts count="20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9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43" fontId="17" fillId="0" borderId="0" applyFont="0" applyFill="0" applyBorder="0" applyAlignment="0" applyProtection="0"/>
  </cellStyleXfs>
  <cellXfs count="45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0" fontId="16" fillId="4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5" fillId="0" borderId="1" xfId="0" applyFont="1" applyBorder="1" applyAlignment="1"/>
    <xf numFmtId="0" fontId="16" fillId="2" borderId="1" xfId="0" applyFont="1" applyFill="1" applyBorder="1" applyAlignment="1">
      <alignment horizontal="left"/>
    </xf>
    <xf numFmtId="165" fontId="5" fillId="0" borderId="1" xfId="0" applyNumberFormat="1" applyFont="1" applyBorder="1" applyAlignment="1">
      <alignment horizontal="left"/>
    </xf>
    <xf numFmtId="165" fontId="0" fillId="0" borderId="1" xfId="0" applyNumberFormat="1" applyBorder="1" applyAlignment="1">
      <alignment horizontal="left"/>
    </xf>
    <xf numFmtId="0" fontId="5" fillId="3" borderId="1" xfId="0" applyFont="1" applyFill="1" applyBorder="1" applyAlignment="1">
      <alignment horizontal="left"/>
    </xf>
    <xf numFmtId="0" fontId="0" fillId="0" borderId="1" xfId="0" applyBorder="1" applyAlignment="1"/>
    <xf numFmtId="43" fontId="19" fillId="0" borderId="0" xfId="8" applyFont="1" applyBorder="1"/>
    <xf numFmtId="0" fontId="19" fillId="0" borderId="0" xfId="0" applyFont="1" applyAlignment="1">
      <alignment vertical="center" wrapText="1"/>
    </xf>
    <xf numFmtId="166" fontId="19" fillId="0" borderId="0" xfId="0" applyNumberFormat="1" applyFont="1" applyAlignment="1" applyProtection="1">
      <alignment vertical="center" wrapText="1"/>
      <protection locked="0"/>
    </xf>
    <xf numFmtId="0" fontId="0" fillId="0" borderId="0" xfId="0" applyAlignment="1">
      <alignment horizontal="right"/>
    </xf>
    <xf numFmtId="43" fontId="19" fillId="0" borderId="0" xfId="8" applyFont="1" applyBorder="1" applyAlignment="1">
      <alignment horizontal="center"/>
    </xf>
  </cellXfs>
  <cellStyles count="9">
    <cellStyle name="Comma" xfId="8" builtinId="3"/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V1471 Aql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  <c:pt idx="1">
                  <c:v>0.2520299997922848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0.2520299997922848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10113.5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981075</xdr:colOff>
      <xdr:row>0</xdr:row>
      <xdr:rowOff>0</xdr:rowOff>
    </xdr:from>
    <xdr:to>
      <xdr:col>17</xdr:col>
      <xdr:colOff>209550</xdr:colOff>
      <xdr:row>18</xdr:row>
      <xdr:rowOff>152400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A29" sqref="A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28" t="s">
        <v>43</v>
      </c>
      <c r="F1" s="25" t="s">
        <v>43</v>
      </c>
      <c r="G1" s="32">
        <v>2013</v>
      </c>
      <c r="H1" s="33"/>
      <c r="I1" s="34" t="s">
        <v>44</v>
      </c>
      <c r="J1" s="35" t="s">
        <v>43</v>
      </c>
      <c r="K1" s="36">
        <v>20.045490000000001</v>
      </c>
      <c r="L1" s="37">
        <v>2.2631000000000001</v>
      </c>
      <c r="M1" s="38">
        <v>48500.56</v>
      </c>
      <c r="N1" s="38">
        <v>1.11422</v>
      </c>
      <c r="O1" s="39" t="s">
        <v>45</v>
      </c>
    </row>
    <row r="2" spans="1:15" x14ac:dyDescent="0.2">
      <c r="A2" t="s">
        <v>23</v>
      </c>
      <c r="B2" t="s">
        <v>45</v>
      </c>
      <c r="C2" s="26"/>
      <c r="D2" s="2"/>
    </row>
    <row r="4" spans="1:15" x14ac:dyDescent="0.2">
      <c r="A4" s="29" t="s">
        <v>0</v>
      </c>
      <c r="C4" s="2" t="s">
        <v>37</v>
      </c>
      <c r="D4" s="2" t="s">
        <v>37</v>
      </c>
    </row>
    <row r="5" spans="1:15" x14ac:dyDescent="0.2">
      <c r="A5" s="30" t="s">
        <v>28</v>
      </c>
      <c r="B5" s="7"/>
      <c r="C5" s="27">
        <v>-9.5</v>
      </c>
      <c r="D5" s="7" t="s">
        <v>29</v>
      </c>
      <c r="E5" s="7"/>
    </row>
    <row r="6" spans="1:15" x14ac:dyDescent="0.2">
      <c r="A6" s="29" t="s">
        <v>1</v>
      </c>
    </row>
    <row r="7" spans="1:15" x14ac:dyDescent="0.2">
      <c r="A7" t="s">
        <v>2</v>
      </c>
      <c r="C7" s="43">
        <v>48500.56</v>
      </c>
      <c r="D7" s="31"/>
    </row>
    <row r="8" spans="1:15" x14ac:dyDescent="0.2">
      <c r="A8" t="s">
        <v>3</v>
      </c>
      <c r="C8" s="43">
        <v>1.11422</v>
      </c>
      <c r="D8" s="31"/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2.4920156206287121E-5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3">
        <v>1</v>
      </c>
    </row>
    <row r="15" spans="1:15" x14ac:dyDescent="0.2">
      <c r="A15" s="8" t="s">
        <v>17</v>
      </c>
      <c r="B15" s="7"/>
      <c r="C15" s="9">
        <f ca="1">(C7+C11)+(C8+C12)*INT(MAX(F21:F3533))</f>
        <v>59768.918877539712</v>
      </c>
      <c r="E15" s="10" t="s">
        <v>30</v>
      </c>
      <c r="F15" s="24">
        <f ca="1">NOW()+15018.5+$C$5/24</f>
        <v>60320.745972800927</v>
      </c>
    </row>
    <row r="16" spans="1:15" x14ac:dyDescent="0.2">
      <c r="A16" s="12" t="s">
        <v>4</v>
      </c>
      <c r="B16" s="7"/>
      <c r="C16" s="13">
        <f ca="1">+C8+C12</f>
        <v>1.1142449201562064</v>
      </c>
      <c r="E16" s="10" t="s">
        <v>35</v>
      </c>
      <c r="F16" s="11">
        <f ca="1">ROUND(2*(F15-$C$7)/$C$8,0)/2+F14</f>
        <v>10609.5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496</v>
      </c>
    </row>
    <row r="18" spans="1:21" ht="14.25" thickTop="1" thickBot="1" x14ac:dyDescent="0.25">
      <c r="A18" s="12" t="s">
        <v>5</v>
      </c>
      <c r="B18" s="7"/>
      <c r="C18" s="15">
        <f ca="1">+C15</f>
        <v>59768.918877539712</v>
      </c>
      <c r="D18" s="16">
        <f ca="1">+C16</f>
        <v>1.1142449201562064</v>
      </c>
      <c r="E18" s="10" t="s">
        <v>31</v>
      </c>
      <c r="F18" s="14">
        <f ca="1">+$C$15+$C$16*F17-15018.5-$C$5/24</f>
        <v>45303.48019127053</v>
      </c>
    </row>
    <row r="19" spans="1:21" ht="13.5" thickTop="1" x14ac:dyDescent="0.2">
      <c r="F19" t="s">
        <v>42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>
        <f>D7</f>
        <v>0</v>
      </c>
      <c r="B21" s="2"/>
      <c r="C21" s="6">
        <f>C$7</f>
        <v>48500.56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1">
        <f>+C21-15018.5</f>
        <v>33482.06</v>
      </c>
    </row>
    <row r="22" spans="1:21" x14ac:dyDescent="0.2">
      <c r="A22" s="40" t="s">
        <v>46</v>
      </c>
      <c r="B22" s="44" t="s">
        <v>47</v>
      </c>
      <c r="C22" s="42">
        <v>59769.475999999791</v>
      </c>
      <c r="D22" s="41">
        <v>0.01</v>
      </c>
      <c r="E22">
        <f>+(C22-C$7)/C$8</f>
        <v>10113.726194108698</v>
      </c>
      <c r="F22">
        <f>ROUND(2*E22,0)/2</f>
        <v>10113.5</v>
      </c>
      <c r="G22">
        <f>+C22-(C$7+F22*C$8)</f>
        <v>0.2520299997922848</v>
      </c>
      <c r="I22">
        <f>+G22</f>
        <v>0.2520299997922848</v>
      </c>
      <c r="O22">
        <f ca="1">+C$11+C$12*$F22</f>
        <v>0.2520299997922848</v>
      </c>
      <c r="Q22" s="1">
        <f>+C22-15018.5</f>
        <v>44750.975999999791</v>
      </c>
    </row>
    <row r="23" spans="1:21" x14ac:dyDescent="0.2">
      <c r="B23" s="2"/>
      <c r="C23" s="6"/>
      <c r="D23" s="6"/>
      <c r="Q23" s="1"/>
    </row>
    <row r="24" spans="1:21" x14ac:dyDescent="0.2">
      <c r="B24" s="2"/>
      <c r="C24" s="6"/>
      <c r="D24" s="6"/>
      <c r="Q24" s="1"/>
    </row>
    <row r="25" spans="1:21" x14ac:dyDescent="0.2">
      <c r="B25" s="2"/>
      <c r="C25" s="6"/>
      <c r="D25" s="6"/>
      <c r="Q25" s="1"/>
    </row>
    <row r="26" spans="1:21" x14ac:dyDescent="0.2">
      <c r="B26" s="2"/>
      <c r="C26" s="6"/>
      <c r="D26" s="6"/>
      <c r="Q26" s="1"/>
    </row>
    <row r="27" spans="1:21" x14ac:dyDescent="0.2">
      <c r="B27" s="2"/>
      <c r="C27" s="6"/>
      <c r="D27" s="6"/>
      <c r="Q27" s="1"/>
    </row>
    <row r="28" spans="1:21" x14ac:dyDescent="0.2">
      <c r="B28" s="2"/>
      <c r="C28" s="6"/>
      <c r="D28" s="6"/>
      <c r="Q28" s="1"/>
    </row>
    <row r="29" spans="1:21" x14ac:dyDescent="0.2">
      <c r="B29" s="2"/>
      <c r="C29" s="6"/>
      <c r="D29" s="6"/>
      <c r="Q29" s="1"/>
    </row>
    <row r="30" spans="1:21" x14ac:dyDescent="0.2">
      <c r="B30" s="2"/>
      <c r="C30" s="6"/>
      <c r="D30" s="6"/>
      <c r="Q30" s="1"/>
    </row>
    <row r="31" spans="1:21" x14ac:dyDescent="0.2">
      <c r="B31" s="2"/>
      <c r="C31" s="6"/>
      <c r="D31" s="6"/>
      <c r="Q31" s="1"/>
    </row>
    <row r="32" spans="1:21" x14ac:dyDescent="0.2">
      <c r="B32" s="2"/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2024-01-11T04:54:12Z</dcterms:modified>
</cp:coreProperties>
</file>