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A1416D4-4712-4902-AC10-80ECA99D007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C17" i="1"/>
  <c r="E23" i="1"/>
  <c r="F23" i="1"/>
  <c r="E31" i="1"/>
  <c r="F31" i="1"/>
  <c r="E39" i="1"/>
  <c r="F3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C7" i="1"/>
  <c r="E26" i="1"/>
  <c r="F26" i="1"/>
  <c r="C8" i="1"/>
  <c r="E21" i="1"/>
  <c r="F21" i="1"/>
  <c r="G21" i="1"/>
  <c r="Q21" i="1"/>
  <c r="H21" i="1"/>
  <c r="G38" i="1"/>
  <c r="I38" i="1"/>
  <c r="E36" i="1"/>
  <c r="F36" i="1"/>
  <c r="E28" i="1"/>
  <c r="F28" i="1"/>
  <c r="E41" i="1"/>
  <c r="F41" i="1"/>
  <c r="G41" i="1"/>
  <c r="I41" i="1"/>
  <c r="G35" i="1"/>
  <c r="I35" i="1"/>
  <c r="E33" i="1"/>
  <c r="F33" i="1"/>
  <c r="G33" i="1"/>
  <c r="I33" i="1"/>
  <c r="E25" i="1"/>
  <c r="F25" i="1"/>
  <c r="G25" i="1"/>
  <c r="I25" i="1"/>
  <c r="G40" i="1"/>
  <c r="I40" i="1"/>
  <c r="E38" i="1"/>
  <c r="F38" i="1"/>
  <c r="E30" i="1"/>
  <c r="F30" i="1"/>
  <c r="G30" i="1"/>
  <c r="I30" i="1"/>
  <c r="G24" i="1"/>
  <c r="I24" i="1"/>
  <c r="E35" i="1"/>
  <c r="F35" i="1"/>
  <c r="E27" i="1"/>
  <c r="F27" i="1"/>
  <c r="G27" i="1"/>
  <c r="I27" i="1"/>
  <c r="E22" i="1"/>
  <c r="F22" i="1"/>
  <c r="G22" i="1"/>
  <c r="G37" i="1"/>
  <c r="I37" i="1"/>
  <c r="E40" i="1"/>
  <c r="F40" i="1"/>
  <c r="E32" i="1"/>
  <c r="F32" i="1"/>
  <c r="G32" i="1"/>
  <c r="I32" i="1"/>
  <c r="G26" i="1"/>
  <c r="I26" i="1"/>
  <c r="E24" i="1"/>
  <c r="F24" i="1"/>
  <c r="G39" i="1"/>
  <c r="I39" i="1"/>
  <c r="E37" i="1"/>
  <c r="F37" i="1"/>
  <c r="G31" i="1"/>
  <c r="I31" i="1"/>
  <c r="E29" i="1"/>
  <c r="F29" i="1"/>
  <c r="G29" i="1"/>
  <c r="I29" i="1"/>
  <c r="G23" i="1"/>
  <c r="I23" i="1"/>
  <c r="G36" i="1"/>
  <c r="I36" i="1"/>
  <c r="E34" i="1"/>
  <c r="F34" i="1"/>
  <c r="G34" i="1"/>
  <c r="I34" i="1"/>
  <c r="G28" i="1"/>
  <c r="I28" i="1"/>
  <c r="I22" i="1"/>
  <c r="C12" i="1"/>
  <c r="C16" i="1"/>
  <c r="D18" i="1"/>
  <c r="C11" i="1"/>
  <c r="O22" i="1"/>
  <c r="O30" i="1"/>
  <c r="O38" i="1"/>
  <c r="O21" i="1"/>
  <c r="O33" i="1"/>
  <c r="O41" i="1"/>
  <c r="O28" i="1"/>
  <c r="O31" i="1"/>
  <c r="O32" i="1"/>
  <c r="O25" i="1"/>
  <c r="O36" i="1"/>
  <c r="O29" i="1"/>
  <c r="O40" i="1"/>
  <c r="O27" i="1"/>
  <c r="O35" i="1"/>
  <c r="O23" i="1"/>
  <c r="O39" i="1"/>
  <c r="O26" i="1"/>
  <c r="O34" i="1"/>
  <c r="O37" i="1"/>
  <c r="O24" i="1"/>
  <c r="C15" i="1"/>
  <c r="C18" i="1"/>
  <c r="F18" i="1" l="1"/>
  <c r="F19" i="1" s="1"/>
</calcChain>
</file>

<file path=xl/sharedStrings.xml><?xml version="1.0" encoding="utf-8"?>
<sst xmlns="http://schemas.openxmlformats.org/spreadsheetml/2006/main" count="113" uniqueCount="58">
  <si>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</si>
  <si>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</si>
  <si>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</si>
  <si>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</si>
  <si>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</si>
  <si>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</si>
  <si>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</si>
  <si>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</si>
  <si>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</si>
  <si>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</si>
  <si>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</si>
  <si>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</si>
  <si>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</si>
  <si>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</si>
  <si>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</si>
  <si>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</si>
  <si>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</si>
  <si>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</si>
  <si>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</si>
  <si>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</si>
  <si>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</si>
  <si>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</si>
  <si>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</si>
  <si>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</si>
  <si>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</si>
  <si>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</si>
  <si>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</si>
  <si>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</si>
  <si>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</si>
  <si>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</si>
  <si>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</si>
  <si>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</si>
  <si>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Locher K</t>
  </si>
  <si>
    <t>BBSAG Bull.56</t>
  </si>
  <si>
    <t>B</t>
  </si>
  <si>
    <t>BBSAG Bull.57</t>
  </si>
  <si>
    <t>BBSAG Bull.62</t>
  </si>
  <si>
    <t>BBSAG Bull.63</t>
  </si>
  <si>
    <t>BBSAG Bull.64</t>
  </si>
  <si>
    <t>BBSAG Bull.67</t>
  </si>
  <si>
    <t>Elias D</t>
  </si>
  <si>
    <t>Andrakakou M</t>
  </si>
  <si>
    <t>BBSAG Bull.68</t>
  </si>
  <si>
    <t>BBSAG Bull.69</t>
  </si>
  <si>
    <t>BBSAG Bull.70</t>
  </si>
  <si>
    <t>BBSAG Bull.73</t>
  </si>
  <si>
    <t>BBSAG Bull.78</t>
  </si>
  <si>
    <t>BBSAG Bull.90</t>
  </si>
  <si>
    <t>II</t>
  </si>
  <si>
    <t># of data points:</t>
  </si>
  <si>
    <t>AY Aqr / gsc 6388-1122</t>
  </si>
  <si>
    <t>EW/KW</t>
  </si>
  <si>
    <t>Add cycle</t>
  </si>
  <si>
    <t>JD today</t>
  </si>
  <si>
    <t>Old Cycle</t>
  </si>
  <si>
    <t>New Cycle</t>
  </si>
  <si>
    <t>Next ToM</t>
  </si>
  <si>
    <t>My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</si>
</sst>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26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12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Aqr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438024032743124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F-495F-8044-A0560BFB2A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-1.1059999997087289E-2</c:v>
                </c:pt>
                <c:pt idx="2">
                  <c:v>-1.2057499996444676E-2</c:v>
                </c:pt>
                <c:pt idx="3">
                  <c:v>-5.8900000003632158E-3</c:v>
                </c:pt>
                <c:pt idx="4">
                  <c:v>-6.8000000028405339E-3</c:v>
                </c:pt>
                <c:pt idx="5">
                  <c:v>-1.0782500001369044E-2</c:v>
                </c:pt>
                <c:pt idx="6">
                  <c:v>-1.5622500002791639E-2</c:v>
                </c:pt>
                <c:pt idx="7">
                  <c:v>-1.5454999993380625E-2</c:v>
                </c:pt>
                <c:pt idx="8">
                  <c:v>-6.2424999923678115E-3</c:v>
                </c:pt>
                <c:pt idx="9">
                  <c:v>-8.9474999986123294E-3</c:v>
                </c:pt>
                <c:pt idx="10">
                  <c:v>-7.595000002766028E-3</c:v>
                </c:pt>
                <c:pt idx="11">
                  <c:v>3.4049999958369881E-3</c:v>
                </c:pt>
                <c:pt idx="12">
                  <c:v>4.4049999996786937E-3</c:v>
                </c:pt>
                <c:pt idx="13">
                  <c:v>-1.5292500000214204E-2</c:v>
                </c:pt>
                <c:pt idx="14">
                  <c:v>-1.1479999993753154E-2</c:v>
                </c:pt>
                <c:pt idx="15">
                  <c:v>-5.4624999975203536E-3</c:v>
                </c:pt>
                <c:pt idx="16">
                  <c:v>-2.4449999982607551E-3</c:v>
                </c:pt>
                <c:pt idx="17">
                  <c:v>-3.8674999959766865E-3</c:v>
                </c:pt>
                <c:pt idx="18">
                  <c:v>-3.9975000036065467E-3</c:v>
                </c:pt>
                <c:pt idx="19">
                  <c:v>5.5700000011711381E-3</c:v>
                </c:pt>
                <c:pt idx="20">
                  <c:v>-3.8374999930965714E-3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BF-495F-8044-A0560BFB2A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BF-495F-8044-A0560BFB2A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BF-495F-8044-A0560BFB2A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BF-495F-8044-A0560BFB2A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BF-495F-8044-A0560BFB2A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BF-495F-8044-A0560BFB2A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68788</c:v>
                </c:pt>
                <c:pt idx="2">
                  <c:v>68788.5</c:v>
                </c:pt>
                <c:pt idx="3">
                  <c:v>69022</c:v>
                </c:pt>
                <c:pt idx="4">
                  <c:v>70040</c:v>
                </c:pt>
                <c:pt idx="5">
                  <c:v>70043.5</c:v>
                </c:pt>
                <c:pt idx="6">
                  <c:v>70075.5</c:v>
                </c:pt>
                <c:pt idx="7">
                  <c:v>70309</c:v>
                </c:pt>
                <c:pt idx="8">
                  <c:v>70351.5</c:v>
                </c:pt>
                <c:pt idx="9">
                  <c:v>71210.5</c:v>
                </c:pt>
                <c:pt idx="10">
                  <c:v>71281</c:v>
                </c:pt>
                <c:pt idx="11">
                  <c:v>71281</c:v>
                </c:pt>
                <c:pt idx="12">
                  <c:v>71281</c:v>
                </c:pt>
                <c:pt idx="13">
                  <c:v>71341.5</c:v>
                </c:pt>
                <c:pt idx="14">
                  <c:v>71504</c:v>
                </c:pt>
                <c:pt idx="15">
                  <c:v>71507.5</c:v>
                </c:pt>
                <c:pt idx="16">
                  <c:v>71511</c:v>
                </c:pt>
                <c:pt idx="17">
                  <c:v>71826.5</c:v>
                </c:pt>
                <c:pt idx="18">
                  <c:v>72600.5</c:v>
                </c:pt>
                <c:pt idx="19">
                  <c:v>74114</c:v>
                </c:pt>
                <c:pt idx="20">
                  <c:v>78032.5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-1.5592400628654897E-3</c:v>
                </c:pt>
                <c:pt idx="1">
                  <c:v>-6.4210982052893949E-3</c:v>
                </c:pt>
                <c:pt idx="2">
                  <c:v>-6.4211335447246342E-3</c:v>
                </c:pt>
                <c:pt idx="3">
                  <c:v>-6.4376370609811901E-3</c:v>
                </c:pt>
                <c:pt idx="4">
                  <c:v>-6.5095881511275464E-3</c:v>
                </c:pt>
                <c:pt idx="5">
                  <c:v>-6.5098355271742177E-3</c:v>
                </c:pt>
                <c:pt idx="6">
                  <c:v>-6.5120972510295068E-3</c:v>
                </c:pt>
                <c:pt idx="7">
                  <c:v>-6.5286007672860627E-3</c:v>
                </c:pt>
                <c:pt idx="8">
                  <c:v>-6.5316046192813674E-3</c:v>
                </c:pt>
                <c:pt idx="9">
                  <c:v>-6.5923177690217598E-3</c:v>
                </c:pt>
                <c:pt idx="10">
                  <c:v>-6.5973006293904421E-3</c:v>
                </c:pt>
                <c:pt idx="11">
                  <c:v>-6.5973006293904421E-3</c:v>
                </c:pt>
                <c:pt idx="12">
                  <c:v>-6.5973006293904421E-3</c:v>
                </c:pt>
                <c:pt idx="13">
                  <c:v>-6.6015767010543461E-3</c:v>
                </c:pt>
                <c:pt idx="14">
                  <c:v>-6.6130620175069814E-3</c:v>
                </c:pt>
                <c:pt idx="15">
                  <c:v>-6.6133093935536536E-3</c:v>
                </c:pt>
                <c:pt idx="16">
                  <c:v>-6.6135567696003258E-3</c:v>
                </c:pt>
                <c:pt idx="17">
                  <c:v>-6.6358559532360573E-3</c:v>
                </c:pt>
                <c:pt idx="18">
                  <c:v>-6.6905613989858411E-3</c:v>
                </c:pt>
                <c:pt idx="19">
                  <c:v>-6.7975338694539252E-3</c:v>
                </c:pt>
                <c:pt idx="20">
                  <c:v>-7.074489023421014E-3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BF-495F-8044-A0560BFB2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89016"/>
        <c:axId val="1"/>
      </c:scatterChart>
      <c:valAx>
        <c:axId val="422189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18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19</xdr:col>
      <xdr:colOff>133350</xdr:colOff>
      <xdr:row>18</xdr:row>
      <xdr:rowOff>85724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C1A5633-35C6-8210-CBED-80840A671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27</v>
      </c>
      <c r="B2" s="14" t="s">
        <v>51</v>
      </c>
    </row>
    <row r="4" spans="1:6">
      <c r="A4" s="7" t="s">
        <v>0</v>
      </c>
      <c r="C4" s="2">
        <v>25446.55</v>
      </c>
      <c r="D4" s="3">
        <v>0.281995</v>
      </c>
    </row>
    <row r="6" spans="1:6">
      <c r="A6" s="7" t="s">
        <v>1</v>
      </c>
    </row>
    <row r="7" spans="1:6">
      <c r="A7" t="s">
        <v>2</v>
      </c>
      <c r="C7">
        <f>+C4</f>
        <v>25446.55</v>
      </c>
    </row>
    <row r="8" spans="1:6">
      <c r="A8" t="s">
        <v>3</v>
      </c>
      <c r="C8">
        <f>+D4</f>
        <v>0.281995</v>
      </c>
    </row>
    <row r="9" spans="1:6">
      <c r="A9" t="s">
        <v>57</v>
      </c>
      <c r="C9" s="25">
        <v>-9.5</v>
      </c>
    </row>
    <row r="10" spans="1:6" ht="13.5" thickBot="1">
      <c r="C10" s="6" t="s">
        <v>22</v>
      </c>
      <c r="D10" s="6" t="s">
        <v>23</v>
      </c>
    </row>
    <row r="11" spans="1:6">
      <c r="A11" t="s">
        <v>16</v>
      </c>
      <c r="C11">
        <f>INTERCEPT(G21:G993,F21:F993)</f>
        <v>-1.5592400628654897E-3</v>
      </c>
      <c r="D11" s="5"/>
    </row>
    <row r="12" spans="1:6">
      <c r="A12" t="s">
        <v>17</v>
      </c>
      <c r="C12">
        <f>SLOPE(G21:G993,F21:F993)</f>
        <v>-7.0678870477756373E-8</v>
      </c>
      <c r="D12" s="5"/>
    </row>
    <row r="13" spans="1:6">
      <c r="A13" t="s">
        <v>21</v>
      </c>
      <c r="C13" s="5" t="s">
        <v>14</v>
      </c>
      <c r="D13" s="5"/>
    </row>
    <row r="14" spans="1:6">
      <c r="A14" t="s">
        <v>26</v>
      </c>
    </row>
    <row r="15" spans="1:6">
      <c r="A15" s="4" t="s">
        <v>18</v>
      </c>
      <c r="C15" s="11">
        <f>(C7+C11)+(C8+C12)*INT(MAX(F21:F3533))</f>
        <v>47451.176765546319</v>
      </c>
      <c r="D15" s="10"/>
      <c r="E15" s="19" t="s">
        <v>52</v>
      </c>
      <c r="F15" s="20">
        <v>1</v>
      </c>
    </row>
    <row r="16" spans="1:6">
      <c r="A16" s="7" t="s">
        <v>4</v>
      </c>
      <c r="C16" s="12">
        <f>+C8+C12</f>
        <v>0.28199492932112952</v>
      </c>
      <c r="E16" s="19" t="s">
        <v>53</v>
      </c>
      <c r="F16" s="21">
        <f ca="1">NOW()+15018.5+$C$5/24</f>
        <v>60321.168406018522</v>
      </c>
    </row>
    <row r="17" spans="1:30" ht="13.5" thickBot="1">
      <c r="A17" s="13" t="s">
        <v>49</v>
      </c>
      <c r="C17">
        <f>COUNT(C21:C2191)</f>
        <v>21</v>
      </c>
      <c r="E17" s="19" t="s">
        <v>54</v>
      </c>
      <c r="F17" s="22">
        <f ca="1">ROUND(2*(F16-$C$7)/$C$8,0)/2+F15</f>
        <v>123672</v>
      </c>
    </row>
    <row r="18" spans="1:30">
      <c r="A18" s="7" t="s">
        <v>5</v>
      </c>
      <c r="C18" s="2">
        <f>+C15</f>
        <v>47451.176765546319</v>
      </c>
      <c r="D18" s="3">
        <f>+C16</f>
        <v>0.28199492932112952</v>
      </c>
      <c r="E18" s="19" t="s">
        <v>55</v>
      </c>
      <c r="F18" s="23">
        <f ca="1">ROUND(2*(F16-$C$15)/$C$16,0)/2+F15</f>
        <v>45640</v>
      </c>
    </row>
    <row r="19" spans="1:30" ht="13.5" thickTop="1">
      <c r="E19" s="19" t="s">
        <v>56</v>
      </c>
      <c r="F19" s="24">
        <f ca="1">+$C$15+$C$16*F18-15018.5-$C$5/24</f>
        <v>45302.925339762674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19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15</v>
      </c>
    </row>
    <row r="21" spans="1:30">
      <c r="A21" s="15" t="s">
        <v>12</v>
      </c>
      <c r="B21" s="16"/>
      <c r="C21" s="16">
        <v>25446.55</v>
      </c>
      <c r="D21" s="18" t="s">
        <v>14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H21" s="15">
        <f>+G21</f>
        <v>0</v>
      </c>
      <c r="I21" s="15"/>
      <c r="J21" s="15"/>
      <c r="K21" s="15"/>
      <c r="L21" s="15"/>
      <c r="M21" s="15"/>
      <c r="N21" s="15"/>
      <c r="O21" s="15">
        <f>+C$11+C$12*F21</f>
        <v>-1.5592400628654897E-3</v>
      </c>
      <c r="P21" s="15"/>
      <c r="Q21" s="17">
        <f>+C21-15018.5</f>
        <v>10428.049999999999</v>
      </c>
      <c r="R21" s="15"/>
      <c r="S21" s="15"/>
      <c r="T21" s="15"/>
    </row>
    <row r="22" spans="1:30">
      <c r="A22" s="15" t="s">
        <v>33</v>
      </c>
      <c r="B22" s="16"/>
      <c r="C22" s="16">
        <v>44844.411</v>
      </c>
      <c r="D22" s="18"/>
      <c r="E22" s="15">
        <f t="shared" ref="E22:E41" si="0">+(C22-C$7)/C$8</f>
        <v>68787.960779446454</v>
      </c>
      <c r="F22" s="15">
        <f t="shared" ref="F22:F41" si="1">ROUND(2*E22,0)/2</f>
        <v>68788</v>
      </c>
      <c r="G22" s="15">
        <f t="shared" ref="G22:G41" si="2">+C22-(C$7+F22*C$8)</f>
        <v>-1.1059999997087289E-2</v>
      </c>
      <c r="H22" s="15"/>
      <c r="I22" s="15">
        <f t="shared" ref="I22:I41" si="3">+G22</f>
        <v>-1.1059999997087289E-2</v>
      </c>
      <c r="J22" s="15"/>
      <c r="K22" s="15"/>
      <c r="L22" s="15"/>
      <c r="M22" s="15"/>
      <c r="N22" s="15"/>
      <c r="O22" s="15">
        <f t="shared" ref="O22:O41" si="4">+C$11+C$12*F22</f>
        <v>-6.4210982052893949E-3</v>
      </c>
      <c r="P22" s="15"/>
      <c r="Q22" s="17">
        <f t="shared" ref="Q22:Q41" si="5">+C22-15018.5</f>
        <v>29825.911</v>
      </c>
      <c r="R22" s="15"/>
      <c r="S22" s="15"/>
      <c r="T22" s="15"/>
      <c r="AA22">
        <v>5</v>
      </c>
      <c r="AB22" t="s">
        <v>32</v>
      </c>
      <c r="AD22" t="s">
        <v>34</v>
      </c>
    </row>
    <row r="23" spans="1:30">
      <c r="A23" s="15" t="s">
        <v>33</v>
      </c>
      <c r="B23" s="16" t="s">
        <v>48</v>
      </c>
      <c r="C23" s="16">
        <v>44844.550999999999</v>
      </c>
      <c r="D23" s="18"/>
      <c r="E23" s="15">
        <f t="shared" si="0"/>
        <v>68788.457242149685</v>
      </c>
      <c r="F23" s="15">
        <f t="shared" si="1"/>
        <v>68788.5</v>
      </c>
      <c r="G23" s="15">
        <f t="shared" si="2"/>
        <v>-1.2057499996444676E-2</v>
      </c>
      <c r="H23" s="15"/>
      <c r="I23" s="15">
        <f t="shared" si="3"/>
        <v>-1.2057499996444676E-2</v>
      </c>
      <c r="J23" s="15"/>
      <c r="K23" s="15"/>
      <c r="L23" s="15"/>
      <c r="M23" s="15"/>
      <c r="N23" s="15"/>
      <c r="O23" s="15">
        <f t="shared" si="4"/>
        <v>-6.4211335447246342E-3</v>
      </c>
      <c r="P23" s="15"/>
      <c r="Q23" s="17">
        <f t="shared" si="5"/>
        <v>29826.050999999999</v>
      </c>
      <c r="R23" s="15"/>
      <c r="S23" s="15"/>
      <c r="T23" s="15"/>
      <c r="AA23">
        <v>6</v>
      </c>
      <c r="AB23" t="s">
        <v>32</v>
      </c>
      <c r="AD23" t="s">
        <v>34</v>
      </c>
    </row>
    <row r="24" spans="1:30">
      <c r="A24" s="15" t="s">
        <v>35</v>
      </c>
      <c r="B24" s="16"/>
      <c r="C24" s="16">
        <v>44910.402999999998</v>
      </c>
      <c r="D24" s="18"/>
      <c r="E24" s="15">
        <f t="shared" si="0"/>
        <v>69021.979113104841</v>
      </c>
      <c r="F24" s="15">
        <f t="shared" si="1"/>
        <v>69022</v>
      </c>
      <c r="G24" s="15">
        <f t="shared" si="2"/>
        <v>-5.8900000003632158E-3</v>
      </c>
      <c r="H24" s="15"/>
      <c r="I24" s="15">
        <f t="shared" si="3"/>
        <v>-5.8900000003632158E-3</v>
      </c>
      <c r="J24" s="15"/>
      <c r="K24" s="15"/>
      <c r="L24" s="15"/>
      <c r="M24" s="15"/>
      <c r="N24" s="15"/>
      <c r="O24" s="15">
        <f t="shared" si="4"/>
        <v>-6.4376370609811901E-3</v>
      </c>
      <c r="P24" s="15"/>
      <c r="Q24" s="17">
        <f t="shared" si="5"/>
        <v>29891.902999999998</v>
      </c>
      <c r="R24" s="15"/>
      <c r="S24" s="15"/>
      <c r="T24" s="15"/>
      <c r="AA24">
        <v>6</v>
      </c>
      <c r="AB24" t="s">
        <v>32</v>
      </c>
      <c r="AD24" t="s">
        <v>34</v>
      </c>
    </row>
    <row r="25" spans="1:30">
      <c r="A25" s="15" t="s">
        <v>36</v>
      </c>
      <c r="B25" s="16"/>
      <c r="C25" s="16">
        <v>45197.472999999998</v>
      </c>
      <c r="D25" s="18"/>
      <c r="E25" s="15">
        <f t="shared" si="0"/>
        <v>70039.975886097265</v>
      </c>
      <c r="F25" s="15">
        <f t="shared" si="1"/>
        <v>70040</v>
      </c>
      <c r="G25" s="15">
        <f t="shared" si="2"/>
        <v>-6.8000000028405339E-3</v>
      </c>
      <c r="H25" s="15"/>
      <c r="I25" s="15">
        <f t="shared" si="3"/>
        <v>-6.8000000028405339E-3</v>
      </c>
      <c r="J25" s="15"/>
      <c r="K25" s="15"/>
      <c r="L25" s="15"/>
      <c r="M25" s="15"/>
      <c r="N25" s="15"/>
      <c r="O25" s="15">
        <f t="shared" si="4"/>
        <v>-6.5095881511275464E-3</v>
      </c>
      <c r="P25" s="15"/>
      <c r="Q25" s="17">
        <f t="shared" si="5"/>
        <v>30178.972999999998</v>
      </c>
      <c r="R25" s="15"/>
      <c r="S25" s="15"/>
      <c r="T25" s="15"/>
      <c r="AA25">
        <v>6</v>
      </c>
      <c r="AB25" t="s">
        <v>32</v>
      </c>
      <c r="AD25" t="s">
        <v>34</v>
      </c>
    </row>
    <row r="26" spans="1:30">
      <c r="A26" s="15" t="s">
        <v>36</v>
      </c>
      <c r="B26" s="16" t="s">
        <v>48</v>
      </c>
      <c r="C26" s="16">
        <v>45198.455999999998</v>
      </c>
      <c r="D26" s="18"/>
      <c r="E26" s="15">
        <f t="shared" si="0"/>
        <v>70043.46176350645</v>
      </c>
      <c r="F26" s="15">
        <f t="shared" si="1"/>
        <v>70043.5</v>
      </c>
      <c r="G26" s="15">
        <f t="shared" si="2"/>
        <v>-1.0782500001369044E-2</v>
      </c>
      <c r="H26" s="15"/>
      <c r="I26" s="15">
        <f t="shared" si="3"/>
        <v>-1.0782500001369044E-2</v>
      </c>
      <c r="J26" s="15"/>
      <c r="K26" s="15"/>
      <c r="L26" s="15"/>
      <c r="M26" s="15"/>
      <c r="N26" s="15"/>
      <c r="O26" s="15">
        <f t="shared" si="4"/>
        <v>-6.5098355271742177E-3</v>
      </c>
      <c r="P26" s="15"/>
      <c r="Q26" s="17">
        <f t="shared" si="5"/>
        <v>30179.955999999998</v>
      </c>
      <c r="R26" s="15"/>
      <c r="S26" s="15"/>
      <c r="T26" s="15"/>
      <c r="AA26">
        <v>7</v>
      </c>
      <c r="AB26" t="s">
        <v>32</v>
      </c>
      <c r="AD26" t="s">
        <v>34</v>
      </c>
    </row>
    <row r="27" spans="1:30">
      <c r="A27" s="15" t="s">
        <v>36</v>
      </c>
      <c r="B27" s="16" t="s">
        <v>48</v>
      </c>
      <c r="C27" s="16">
        <v>45207.474999999999</v>
      </c>
      <c r="D27" s="18"/>
      <c r="E27" s="15">
        <f t="shared" si="0"/>
        <v>70075.444600081566</v>
      </c>
      <c r="F27" s="15">
        <f t="shared" si="1"/>
        <v>70075.5</v>
      </c>
      <c r="G27" s="15">
        <f t="shared" si="2"/>
        <v>-1.5622500002791639E-2</v>
      </c>
      <c r="H27" s="15"/>
      <c r="I27" s="15">
        <f t="shared" si="3"/>
        <v>-1.5622500002791639E-2</v>
      </c>
      <c r="J27" s="15"/>
      <c r="K27" s="15"/>
      <c r="L27" s="15"/>
      <c r="M27" s="15"/>
      <c r="N27" s="15"/>
      <c r="O27" s="15">
        <f t="shared" si="4"/>
        <v>-6.5120972510295068E-3</v>
      </c>
      <c r="P27" s="15"/>
      <c r="Q27" s="17">
        <f t="shared" si="5"/>
        <v>30188.974999999999</v>
      </c>
      <c r="R27" s="15"/>
      <c r="S27" s="15"/>
      <c r="T27" s="15"/>
      <c r="AA27">
        <v>6</v>
      </c>
      <c r="AB27" t="s">
        <v>32</v>
      </c>
      <c r="AD27" t="s">
        <v>34</v>
      </c>
    </row>
    <row r="28" spans="1:30">
      <c r="A28" s="15" t="s">
        <v>37</v>
      </c>
      <c r="B28" s="16"/>
      <c r="C28" s="16">
        <v>45273.321000000004</v>
      </c>
      <c r="D28" s="18"/>
      <c r="E28" s="15">
        <f t="shared" si="0"/>
        <v>70308.945194063737</v>
      </c>
      <c r="F28" s="15">
        <f t="shared" si="1"/>
        <v>70309</v>
      </c>
      <c r="G28" s="15">
        <f t="shared" si="2"/>
        <v>-1.5454999993380625E-2</v>
      </c>
      <c r="H28" s="15"/>
      <c r="I28" s="15">
        <f t="shared" si="3"/>
        <v>-1.5454999993380625E-2</v>
      </c>
      <c r="J28" s="15"/>
      <c r="K28" s="15"/>
      <c r="L28" s="15"/>
      <c r="M28" s="15"/>
      <c r="N28" s="15"/>
      <c r="O28" s="15">
        <f t="shared" si="4"/>
        <v>-6.5286007672860627E-3</v>
      </c>
      <c r="P28" s="15"/>
      <c r="Q28" s="17">
        <f t="shared" si="5"/>
        <v>30254.821000000004</v>
      </c>
      <c r="R28" s="15"/>
      <c r="S28" s="15"/>
      <c r="T28" s="15"/>
      <c r="AA28">
        <v>6</v>
      </c>
      <c r="AB28" t="s">
        <v>32</v>
      </c>
      <c r="AD28" t="s">
        <v>34</v>
      </c>
    </row>
    <row r="29" spans="1:30">
      <c r="A29" s="15" t="s">
        <v>38</v>
      </c>
      <c r="B29" s="16" t="s">
        <v>48</v>
      </c>
      <c r="C29" s="16">
        <v>45285.315000000002</v>
      </c>
      <c r="D29" s="18"/>
      <c r="E29" s="15">
        <f t="shared" si="0"/>
        <v>70351.477863082691</v>
      </c>
      <c r="F29" s="15">
        <f t="shared" si="1"/>
        <v>70351.5</v>
      </c>
      <c r="G29" s="15">
        <f t="shared" si="2"/>
        <v>-6.2424999923678115E-3</v>
      </c>
      <c r="H29" s="15"/>
      <c r="I29" s="15">
        <f t="shared" si="3"/>
        <v>-6.2424999923678115E-3</v>
      </c>
      <c r="J29" s="15"/>
      <c r="K29" s="15"/>
      <c r="L29" s="15"/>
      <c r="M29" s="15"/>
      <c r="N29" s="15"/>
      <c r="O29" s="15">
        <f t="shared" si="4"/>
        <v>-6.5316046192813674E-3</v>
      </c>
      <c r="P29" s="15"/>
      <c r="Q29" s="17">
        <f t="shared" si="5"/>
        <v>30266.815000000002</v>
      </c>
      <c r="R29" s="15"/>
      <c r="S29" s="15"/>
      <c r="T29" s="15"/>
      <c r="AA29">
        <v>6</v>
      </c>
      <c r="AB29" t="s">
        <v>32</v>
      </c>
      <c r="AD29" t="s">
        <v>34</v>
      </c>
    </row>
    <row r="30" spans="1:30">
      <c r="A30" s="15" t="s">
        <v>39</v>
      </c>
      <c r="B30" s="16" t="s">
        <v>48</v>
      </c>
      <c r="C30" s="16">
        <v>45527.546000000002</v>
      </c>
      <c r="D30" s="18"/>
      <c r="E30" s="15">
        <f t="shared" si="0"/>
        <v>71210.468270714031</v>
      </c>
      <c r="F30" s="15">
        <f t="shared" si="1"/>
        <v>71210.5</v>
      </c>
      <c r="G30" s="15">
        <f t="shared" si="2"/>
        <v>-8.9474999986123294E-3</v>
      </c>
      <c r="H30" s="15"/>
      <c r="I30" s="15">
        <f t="shared" si="3"/>
        <v>-8.9474999986123294E-3</v>
      </c>
      <c r="J30" s="15"/>
      <c r="K30" s="15"/>
      <c r="L30" s="15"/>
      <c r="M30" s="15"/>
      <c r="N30" s="15"/>
      <c r="O30" s="15">
        <f t="shared" si="4"/>
        <v>-6.5923177690217598E-3</v>
      </c>
      <c r="P30" s="15"/>
      <c r="Q30" s="17">
        <f t="shared" si="5"/>
        <v>30509.046000000002</v>
      </c>
      <c r="R30" s="15"/>
      <c r="S30" s="15"/>
      <c r="T30" s="15"/>
      <c r="AA30">
        <v>4</v>
      </c>
      <c r="AB30" t="s">
        <v>32</v>
      </c>
      <c r="AD30" t="s">
        <v>34</v>
      </c>
    </row>
    <row r="31" spans="1:30">
      <c r="A31" s="15" t="s">
        <v>39</v>
      </c>
      <c r="B31" s="16"/>
      <c r="C31" s="16">
        <v>45547.428</v>
      </c>
      <c r="D31" s="18"/>
      <c r="E31" s="15">
        <f t="shared" si="0"/>
        <v>71280.973066898354</v>
      </c>
      <c r="F31" s="15">
        <f t="shared" si="1"/>
        <v>71281</v>
      </c>
      <c r="G31" s="15">
        <f t="shared" si="2"/>
        <v>-7.595000002766028E-3</v>
      </c>
      <c r="H31" s="15"/>
      <c r="I31" s="15">
        <f t="shared" si="3"/>
        <v>-7.595000002766028E-3</v>
      </c>
      <c r="J31" s="15"/>
      <c r="K31" s="15"/>
      <c r="L31" s="15"/>
      <c r="M31" s="15"/>
      <c r="N31" s="15"/>
      <c r="O31" s="15">
        <f t="shared" si="4"/>
        <v>-6.5973006293904421E-3</v>
      </c>
      <c r="P31" s="15"/>
      <c r="Q31" s="17">
        <f t="shared" si="5"/>
        <v>30528.928</v>
      </c>
      <c r="R31" s="15"/>
      <c r="S31" s="15"/>
      <c r="T31" s="15"/>
      <c r="AA31">
        <v>6</v>
      </c>
      <c r="AB31" t="s">
        <v>32</v>
      </c>
      <c r="AD31" t="s">
        <v>34</v>
      </c>
    </row>
    <row r="32" spans="1:30">
      <c r="A32" s="15" t="s">
        <v>39</v>
      </c>
      <c r="B32" s="16"/>
      <c r="C32" s="16">
        <v>45547.438999999998</v>
      </c>
      <c r="D32" s="18"/>
      <c r="E32" s="15">
        <f t="shared" si="0"/>
        <v>71281.012074682178</v>
      </c>
      <c r="F32" s="15">
        <f t="shared" si="1"/>
        <v>71281</v>
      </c>
      <c r="G32" s="15">
        <f t="shared" si="2"/>
        <v>3.4049999958369881E-3</v>
      </c>
      <c r="H32" s="15"/>
      <c r="I32" s="15">
        <f t="shared" si="3"/>
        <v>3.4049999958369881E-3</v>
      </c>
      <c r="J32" s="15"/>
      <c r="K32" s="15"/>
      <c r="L32" s="15"/>
      <c r="M32" s="15"/>
      <c r="N32" s="15"/>
      <c r="O32" s="15">
        <f t="shared" si="4"/>
        <v>-6.5973006293904421E-3</v>
      </c>
      <c r="P32" s="15"/>
      <c r="Q32" s="17">
        <f t="shared" si="5"/>
        <v>30528.938999999998</v>
      </c>
      <c r="R32" s="15"/>
      <c r="S32" s="15"/>
      <c r="T32" s="15"/>
      <c r="AA32">
        <v>6</v>
      </c>
      <c r="AB32" t="s">
        <v>40</v>
      </c>
      <c r="AD32" t="s">
        <v>34</v>
      </c>
    </row>
    <row r="33" spans="1:30">
      <c r="A33" s="15" t="s">
        <v>39</v>
      </c>
      <c r="B33" s="16"/>
      <c r="C33" s="16">
        <v>45547.44</v>
      </c>
      <c r="D33" s="18"/>
      <c r="E33" s="15">
        <f t="shared" si="0"/>
        <v>71281.015620844351</v>
      </c>
      <c r="F33" s="15">
        <f t="shared" si="1"/>
        <v>71281</v>
      </c>
      <c r="G33" s="15">
        <f t="shared" si="2"/>
        <v>4.4049999996786937E-3</v>
      </c>
      <c r="H33" s="15"/>
      <c r="I33" s="15">
        <f t="shared" si="3"/>
        <v>4.4049999996786937E-3</v>
      </c>
      <c r="J33" s="15"/>
      <c r="K33" s="15"/>
      <c r="L33" s="15"/>
      <c r="M33" s="15"/>
      <c r="N33" s="15"/>
      <c r="O33" s="15">
        <f t="shared" si="4"/>
        <v>-6.5973006293904421E-3</v>
      </c>
      <c r="P33" s="15"/>
      <c r="Q33" s="17">
        <f t="shared" si="5"/>
        <v>30528.940000000002</v>
      </c>
      <c r="R33" s="15"/>
      <c r="S33" s="15"/>
      <c r="T33" s="15"/>
      <c r="AA33">
        <v>6</v>
      </c>
      <c r="AB33" t="s">
        <v>41</v>
      </c>
      <c r="AD33" t="s">
        <v>34</v>
      </c>
    </row>
    <row r="34" spans="1:30">
      <c r="A34" s="15" t="s">
        <v>42</v>
      </c>
      <c r="B34" s="16" t="s">
        <v>48</v>
      </c>
      <c r="C34" s="16">
        <v>45564.481</v>
      </c>
      <c r="D34" s="18"/>
      <c r="E34" s="15">
        <f t="shared" si="0"/>
        <v>71341.445770315084</v>
      </c>
      <c r="F34" s="15">
        <f t="shared" si="1"/>
        <v>71341.5</v>
      </c>
      <c r="G34" s="15">
        <f t="shared" si="2"/>
        <v>-1.5292500000214204E-2</v>
      </c>
      <c r="H34" s="15"/>
      <c r="I34" s="15">
        <f t="shared" si="3"/>
        <v>-1.5292500000214204E-2</v>
      </c>
      <c r="J34" s="15"/>
      <c r="K34" s="15"/>
      <c r="L34" s="15"/>
      <c r="M34" s="15"/>
      <c r="N34" s="15"/>
      <c r="O34" s="15">
        <f t="shared" si="4"/>
        <v>-6.6015767010543461E-3</v>
      </c>
      <c r="P34" s="15"/>
      <c r="Q34" s="17">
        <f t="shared" si="5"/>
        <v>30545.981</v>
      </c>
      <c r="R34" s="15"/>
      <c r="S34" s="15"/>
      <c r="T34" s="15"/>
      <c r="AA34">
        <v>6</v>
      </c>
      <c r="AB34" t="s">
        <v>32</v>
      </c>
      <c r="AD34" t="s">
        <v>34</v>
      </c>
    </row>
    <row r="35" spans="1:30">
      <c r="A35" s="15" t="s">
        <v>43</v>
      </c>
      <c r="B35" s="16"/>
      <c r="C35" s="16">
        <v>45610.309000000001</v>
      </c>
      <c r="D35" s="18"/>
      <c r="E35" s="15">
        <f t="shared" si="0"/>
        <v>71503.959290058338</v>
      </c>
      <c r="F35" s="15">
        <f t="shared" si="1"/>
        <v>71504</v>
      </c>
      <c r="G35" s="15">
        <f t="shared" si="2"/>
        <v>-1.1479999993753154E-2</v>
      </c>
      <c r="H35" s="15"/>
      <c r="I35" s="15">
        <f t="shared" si="3"/>
        <v>-1.1479999993753154E-2</v>
      </c>
      <c r="J35" s="15"/>
      <c r="K35" s="15"/>
      <c r="L35" s="15"/>
      <c r="M35" s="15"/>
      <c r="N35" s="15"/>
      <c r="O35" s="15">
        <f t="shared" si="4"/>
        <v>-6.6130620175069814E-3</v>
      </c>
      <c r="P35" s="15"/>
      <c r="Q35" s="17">
        <f t="shared" si="5"/>
        <v>30591.809000000001</v>
      </c>
      <c r="R35" s="15"/>
      <c r="S35" s="15"/>
      <c r="T35" s="15"/>
      <c r="AA35">
        <v>5</v>
      </c>
      <c r="AB35" t="s">
        <v>32</v>
      </c>
      <c r="AD35" t="s">
        <v>34</v>
      </c>
    </row>
    <row r="36" spans="1:30">
      <c r="A36" s="15" t="s">
        <v>43</v>
      </c>
      <c r="B36" s="16" t="s">
        <v>48</v>
      </c>
      <c r="C36" s="16">
        <v>45611.302000000003</v>
      </c>
      <c r="D36" s="18"/>
      <c r="E36" s="15">
        <f t="shared" si="0"/>
        <v>71507.480629089187</v>
      </c>
      <c r="F36" s="15">
        <f t="shared" si="1"/>
        <v>71507.5</v>
      </c>
      <c r="G36" s="15">
        <f t="shared" si="2"/>
        <v>-5.4624999975203536E-3</v>
      </c>
      <c r="H36" s="15"/>
      <c r="I36" s="15">
        <f t="shared" si="3"/>
        <v>-5.4624999975203536E-3</v>
      </c>
      <c r="J36" s="15"/>
      <c r="K36" s="15"/>
      <c r="L36" s="15"/>
      <c r="M36" s="15"/>
      <c r="N36" s="15"/>
      <c r="O36" s="15">
        <f t="shared" si="4"/>
        <v>-6.6133093935536536E-3</v>
      </c>
      <c r="P36" s="15"/>
      <c r="Q36" s="17">
        <f t="shared" si="5"/>
        <v>30592.802000000003</v>
      </c>
      <c r="R36" s="15"/>
      <c r="S36" s="15"/>
      <c r="T36" s="15"/>
      <c r="AA36">
        <v>6</v>
      </c>
      <c r="AB36" t="s">
        <v>32</v>
      </c>
      <c r="AD36" t="s">
        <v>34</v>
      </c>
    </row>
    <row r="37" spans="1:30">
      <c r="A37" s="15" t="s">
        <v>43</v>
      </c>
      <c r="B37" s="16"/>
      <c r="C37" s="16">
        <v>45612.292000000001</v>
      </c>
      <c r="D37" s="18"/>
      <c r="E37" s="15">
        <f t="shared" si="0"/>
        <v>71510.991329633514</v>
      </c>
      <c r="F37" s="15">
        <f t="shared" si="1"/>
        <v>71511</v>
      </c>
      <c r="G37" s="15">
        <f t="shared" si="2"/>
        <v>-2.4449999982607551E-3</v>
      </c>
      <c r="H37" s="15"/>
      <c r="I37" s="15">
        <f t="shared" si="3"/>
        <v>-2.4449999982607551E-3</v>
      </c>
      <c r="J37" s="15"/>
      <c r="K37" s="15"/>
      <c r="L37" s="15"/>
      <c r="M37" s="15"/>
      <c r="N37" s="15"/>
      <c r="O37" s="15">
        <f t="shared" si="4"/>
        <v>-6.6135567696003258E-3</v>
      </c>
      <c r="P37" s="15"/>
      <c r="Q37" s="17">
        <f t="shared" si="5"/>
        <v>30593.792000000001</v>
      </c>
      <c r="R37" s="15"/>
      <c r="S37" s="15"/>
      <c r="T37" s="15"/>
      <c r="AA37">
        <v>6</v>
      </c>
      <c r="AB37" t="s">
        <v>32</v>
      </c>
      <c r="AD37" t="s">
        <v>34</v>
      </c>
    </row>
    <row r="38" spans="1:30">
      <c r="A38" s="15" t="s">
        <v>44</v>
      </c>
      <c r="B38" s="16" t="s">
        <v>48</v>
      </c>
      <c r="C38" s="16">
        <v>45701.26</v>
      </c>
      <c r="D38" s="18"/>
      <c r="E38" s="15">
        <f t="shared" si="0"/>
        <v>71826.486285217834</v>
      </c>
      <c r="F38" s="15">
        <f t="shared" si="1"/>
        <v>71826.5</v>
      </c>
      <c r="G38" s="15">
        <f t="shared" si="2"/>
        <v>-3.8674999959766865E-3</v>
      </c>
      <c r="H38" s="15"/>
      <c r="I38" s="15">
        <f t="shared" si="3"/>
        <v>-3.8674999959766865E-3</v>
      </c>
      <c r="J38" s="15"/>
      <c r="K38" s="15"/>
      <c r="L38" s="15"/>
      <c r="M38" s="15"/>
      <c r="N38" s="15"/>
      <c r="O38" s="15">
        <f t="shared" si="4"/>
        <v>-6.6358559532360573E-3</v>
      </c>
      <c r="P38" s="15"/>
      <c r="Q38" s="17">
        <f t="shared" si="5"/>
        <v>30682.760000000002</v>
      </c>
      <c r="R38" s="15"/>
      <c r="S38" s="15"/>
      <c r="T38" s="15"/>
      <c r="AA38">
        <v>6</v>
      </c>
      <c r="AB38" t="s">
        <v>32</v>
      </c>
      <c r="AD38" t="s">
        <v>34</v>
      </c>
    </row>
    <row r="39" spans="1:30">
      <c r="A39" s="15" t="s">
        <v>45</v>
      </c>
      <c r="B39" s="16" t="s">
        <v>48</v>
      </c>
      <c r="C39" s="16">
        <v>45919.523999999998</v>
      </c>
      <c r="D39" s="18"/>
      <c r="E39" s="15">
        <f t="shared" si="0"/>
        <v>72600.485824216739</v>
      </c>
      <c r="F39" s="15">
        <f t="shared" si="1"/>
        <v>72600.5</v>
      </c>
      <c r="G39" s="15">
        <f t="shared" si="2"/>
        <v>-3.9975000036065467E-3</v>
      </c>
      <c r="H39" s="15"/>
      <c r="I39" s="15">
        <f t="shared" si="3"/>
        <v>-3.9975000036065467E-3</v>
      </c>
      <c r="J39" s="15"/>
      <c r="K39" s="15"/>
      <c r="L39" s="15"/>
      <c r="M39" s="15"/>
      <c r="N39" s="15"/>
      <c r="O39" s="15">
        <f t="shared" si="4"/>
        <v>-6.6905613989858411E-3</v>
      </c>
      <c r="P39" s="15"/>
      <c r="Q39" s="17">
        <f t="shared" si="5"/>
        <v>30901.023999999998</v>
      </c>
      <c r="R39" s="15"/>
      <c r="S39" s="15"/>
      <c r="T39" s="15"/>
      <c r="AA39">
        <v>5</v>
      </c>
      <c r="AB39" t="s">
        <v>32</v>
      </c>
      <c r="AD39" t="s">
        <v>34</v>
      </c>
    </row>
    <row r="40" spans="1:30">
      <c r="A40" s="15" t="s">
        <v>46</v>
      </c>
      <c r="B40" s="16"/>
      <c r="C40" s="16">
        <v>46346.332999999999</v>
      </c>
      <c r="D40" s="18"/>
      <c r="E40" s="15">
        <f t="shared" si="0"/>
        <v>74114.019752123262</v>
      </c>
      <c r="F40" s="15">
        <f t="shared" si="1"/>
        <v>74114</v>
      </c>
      <c r="G40" s="15">
        <f t="shared" si="2"/>
        <v>5.5700000011711381E-3</v>
      </c>
      <c r="H40" s="15"/>
      <c r="I40" s="15">
        <f t="shared" si="3"/>
        <v>5.5700000011711381E-3</v>
      </c>
      <c r="J40" s="15"/>
      <c r="K40" s="15"/>
      <c r="L40" s="15"/>
      <c r="M40" s="15"/>
      <c r="N40" s="15"/>
      <c r="O40" s="15">
        <f t="shared" si="4"/>
        <v>-6.7975338694539252E-3</v>
      </c>
      <c r="P40" s="15"/>
      <c r="Q40" s="17">
        <f t="shared" si="5"/>
        <v>31327.832999999999</v>
      </c>
      <c r="R40" s="15"/>
      <c r="S40" s="15"/>
      <c r="T40" s="15"/>
      <c r="AA40">
        <v>6</v>
      </c>
      <c r="AB40" t="s">
        <v>32</v>
      </c>
      <c r="AD40" t="s">
        <v>34</v>
      </c>
    </row>
    <row r="41" spans="1:30">
      <c r="A41" s="15" t="s">
        <v>47</v>
      </c>
      <c r="B41" s="16" t="s">
        <v>48</v>
      </c>
      <c r="C41" s="16">
        <v>47451.321000000004</v>
      </c>
      <c r="D41" s="18"/>
      <c r="E41" s="15">
        <f t="shared" si="0"/>
        <v>78032.48639160271</v>
      </c>
      <c r="F41" s="15">
        <f t="shared" si="1"/>
        <v>78032.5</v>
      </c>
      <c r="G41" s="15">
        <f t="shared" si="2"/>
        <v>-3.8374999930965714E-3</v>
      </c>
      <c r="H41" s="15"/>
      <c r="I41" s="15">
        <f t="shared" si="3"/>
        <v>-3.8374999930965714E-3</v>
      </c>
      <c r="J41" s="15"/>
      <c r="K41" s="15"/>
      <c r="L41" s="15"/>
      <c r="M41" s="15"/>
      <c r="N41" s="15"/>
      <c r="O41" s="15">
        <f t="shared" si="4"/>
        <v>-7.074489023421014E-3</v>
      </c>
      <c r="P41" s="15"/>
      <c r="Q41" s="17">
        <f t="shared" si="5"/>
        <v>32432.821000000004</v>
      </c>
      <c r="R41" s="15"/>
      <c r="S41" s="15"/>
      <c r="T41" s="15"/>
      <c r="AA41">
        <v>4</v>
      </c>
      <c r="AB41" t="s">
        <v>32</v>
      </c>
      <c r="AD41" t="s">
        <v>34</v>
      </c>
    </row>
    <row r="42" spans="1:30">
      <c r="A42" s="15"/>
      <c r="B42" s="16"/>
      <c r="C42" s="16"/>
      <c r="D42" s="18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30">
      <c r="A43" s="15"/>
      <c r="B43" s="16"/>
      <c r="C43" s="16"/>
      <c r="D43" s="1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30">
      <c r="A44" s="15"/>
      <c r="B44" s="15"/>
      <c r="C44" s="18"/>
      <c r="D44" s="18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30">
      <c r="A45" s="15"/>
      <c r="B45" s="15"/>
      <c r="C45" s="18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30">
      <c r="A46" s="15"/>
      <c r="B46" s="15"/>
      <c r="C46" s="15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3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3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2024-01-11T05:32:30Z</dcterms:modified>
</cp:coreProperties>
</file>