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710B7DA-EE33-4D62-805E-377627CA37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1" i="1"/>
  <c r="Q22" i="1"/>
  <c r="C21" i="1"/>
  <c r="Q21" i="1"/>
  <c r="A21" i="1"/>
  <c r="G11" i="1"/>
  <c r="C7" i="1"/>
  <c r="E23" i="1"/>
  <c r="F23" i="1"/>
  <c r="G23" i="1"/>
  <c r="K23" i="1"/>
  <c r="C8" i="1"/>
  <c r="E15" i="1"/>
  <c r="C17" i="1"/>
  <c r="G21" i="1"/>
  <c r="E21" i="1"/>
  <c r="F21" i="1"/>
  <c r="E22" i="1"/>
  <c r="F22" i="1"/>
  <c r="G22" i="1"/>
  <c r="I22" i="1"/>
  <c r="I21" i="1"/>
  <c r="C11" i="1"/>
  <c r="C12" i="1"/>
  <c r="C16" i="1" l="1"/>
  <c r="D18" i="1" s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<sst xmlns="http://schemas.openxmlformats.org/spreadsheetml/2006/main" count="54" uniqueCount="48">
  <si>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</si>
  <si>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</si>
  <si>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</si>
  <si>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</si>
  <si>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</si>
  <si>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</si>
  <si>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</si>
  <si>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</si>
  <si>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</si>
  <si>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</si>
  <si>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</si>
  <si>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</si>
  <si>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</si>
  <si>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</si>
  <si>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</si>
  <si>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</si>
  <si>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</si>
  <si>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</si>
  <si>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</si>
  <si>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</si>
  <si>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</si>
  <si>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</si>
  <si>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</si>
  <si>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</si>
  <si>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</si>
  <si>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</si>
  <si>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</si>
  <si>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</si>
  <si>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</si>
  <si>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</si>
  <si>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</si>
  <si>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</si>
  <si>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</si>
  <si>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</si>
  <si>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G5210-0638_Aqr.xls</t>
  </si>
  <si>
    <t>EW</t>
  </si>
  <si>
    <t>IBVS 5458 Eph.</t>
  </si>
  <si>
    <t>IBVS 5458</t>
  </si>
  <si>
    <t>Aqr</t>
  </si>
  <si>
    <t>V0338 Aqr / GSC 5210-0638</t>
  </si>
  <si>
    <t>OEJV 0155</t>
  </si>
  <si>
    <t>I</t>
  </si>
  <si>
    <t>0,0080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</si>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</sst>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 Aqr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49-486B-AA69-E57509E062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1.7330000002402812E-2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49-486B-AA69-E57509E062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49-486B-AA69-E57509E062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5.12700001054327E-2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49-486B-AA69-E57509E062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49-486B-AA69-E57509E062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49-486B-AA69-E57509E062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49-486B-AA69-E57509E062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7715.5</c:v>
                </c:pt>
                <c:pt idx="2">
                  <c:v>19091.5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-1.3303126646366445E-3</c:v>
                </c:pt>
                <c:pt idx="1">
                  <c:v>1.9562565424072163E-2</c:v>
                </c:pt>
                <c:pt idx="2">
                  <c:v>5.0367747348399994E-2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49-486B-AA69-E57509E06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450048"/>
        <c:axId val="1"/>
      </c:scatterChart>
      <c:valAx>
        <c:axId val="67245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450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28571428571428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7F77DC-C1DC-31A6-22C7-7F03FCCCA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0"/>
      <c r="F1" s="30" t="s">
        <v>34</v>
      </c>
      <c r="G1" s="31" t="s">
        <v>35</v>
      </c>
      <c r="H1" s="10" t="s">
        <v>36</v>
      </c>
      <c r="I1" s="32">
        <v>52540.65</v>
      </c>
      <c r="J1" s="32">
        <v>0.28514</v>
      </c>
      <c r="K1" s="33" t="s">
        <v>37</v>
      </c>
      <c r="L1" s="34" t="s">
        <v>38</v>
      </c>
    </row>
    <row r="2" spans="1:12" x14ac:dyDescent="0.2">
      <c r="A2" t="s">
        <v>22</v>
      </c>
      <c r="B2" t="s">
        <v>35</v>
      </c>
      <c r="C2" s="9" t="s">
        <v>38</v>
      </c>
      <c r="D2" t="s">
        <v>34</v>
      </c>
    </row>
    <row r="3" spans="1:12" ht="13.5" thickBot="1" x14ac:dyDescent="0.25"/>
    <row r="4" spans="1:12" ht="14.25" thickTop="1" thickBot="1" x14ac:dyDescent="0.25">
      <c r="A4" s="29" t="s">
        <v>36</v>
      </c>
      <c r="C4" s="7">
        <v>52540.65</v>
      </c>
      <c r="D4" s="8">
        <v>0.28514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52540.65</v>
      </c>
    </row>
    <row r="8" spans="1:12" x14ac:dyDescent="0.2">
      <c r="A8" t="s">
        <v>2</v>
      </c>
      <c r="C8">
        <f>+D4</f>
        <v>0.28514</v>
      </c>
    </row>
    <row r="9" spans="1:12" x14ac:dyDescent="0.2">
      <c r="A9" s="10" t="s">
        <v>27</v>
      </c>
      <c r="B9" s="11"/>
      <c r="C9" s="12">
        <v>-9.5</v>
      </c>
      <c r="D9" s="11" t="s">
        <v>28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-1.3303126646366445E-3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2.7079098034746688E-6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57984.308106393401</v>
      </c>
      <c r="D15" s="16" t="s">
        <v>29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>
        <f ca="1">+C8+C12</f>
        <v>0.28514270790980351</v>
      </c>
      <c r="D16" s="16" t="s">
        <v>30</v>
      </c>
      <c r="E16" s="17">
        <f ca="1">ROUND(2*(E15-C15)/C16,0)/2+1</f>
        <v>8194</v>
      </c>
    </row>
    <row r="17" spans="1:17" ht="13.5" thickBot="1" x14ac:dyDescent="0.25">
      <c r="A17" s="16" t="s">
        <v>26</v>
      </c>
      <c r="B17" s="11"/>
      <c r="C17" s="11">
        <f>COUNT(C21:C2191)</f>
        <v>3</v>
      </c>
      <c r="D17" s="16" t="s">
        <v>31</v>
      </c>
      <c r="E17" s="20">
        <f ca="1">+C15+C16*E16-15018.5-C9/24</f>
        <v>45302.663288339667</v>
      </c>
    </row>
    <row r="18" spans="1:17" ht="14.25" thickTop="1" thickBot="1" x14ac:dyDescent="0.25">
      <c r="A18" s="18" t="s">
        <v>4</v>
      </c>
      <c r="B18" s="11"/>
      <c r="C18" s="21">
        <f ca="1">+C15</f>
        <v>57984.308106393401</v>
      </c>
      <c r="D18" s="22">
        <f ca="1">+C16</f>
        <v>0.28514270790980351</v>
      </c>
      <c r="E18" s="23" t="s">
        <v>32</v>
      </c>
    </row>
    <row r="19" spans="1:17" ht="13.5" thickTop="1" x14ac:dyDescent="0.2">
      <c r="A19" s="27" t="s">
        <v>33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44</v>
      </c>
      <c r="I20" s="6" t="s">
        <v>45</v>
      </c>
      <c r="J20" s="6" t="s">
        <v>46</v>
      </c>
      <c r="K20" s="6" t="s">
        <v>47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5458</v>
      </c>
      <c r="C21" s="9">
        <f>+$C$4</f>
        <v>52540.65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-1.3303126646366445E-3</v>
      </c>
      <c r="Q21" s="2">
        <f>+C21-15018.5</f>
        <v>37522.15</v>
      </c>
    </row>
    <row r="22" spans="1:17" x14ac:dyDescent="0.2">
      <c r="A22" s="30" t="s">
        <v>40</v>
      </c>
      <c r="B22" s="35" t="s">
        <v>41</v>
      </c>
      <c r="C22" s="36">
        <v>54740.665000000001</v>
      </c>
      <c r="D22" s="30" t="s">
        <v>42</v>
      </c>
      <c r="E22">
        <f>+(C22-C$7)/C$8</f>
        <v>7715.5607771620935</v>
      </c>
      <c r="F22">
        <f>ROUND(2*E22,0)/2</f>
        <v>7715.5</v>
      </c>
      <c r="G22">
        <f>+C22-(C$7+F22*C$8)</f>
        <v>1.7330000002402812E-2</v>
      </c>
      <c r="I22">
        <f>+G22</f>
        <v>1.7330000002402812E-2</v>
      </c>
      <c r="O22">
        <f ca="1">+C$11+C$12*$F22</f>
        <v>1.9562565424072163E-2</v>
      </c>
      <c r="Q22" s="2">
        <f>+C22-15018.5</f>
        <v>39722.165000000001</v>
      </c>
    </row>
    <row r="23" spans="1:17" x14ac:dyDescent="0.2">
      <c r="A23" s="37" t="s">
        <v>43</v>
      </c>
      <c r="B23" s="38" t="s">
        <v>41</v>
      </c>
      <c r="C23" s="39">
        <v>57984.45158000011</v>
      </c>
      <c r="D23" s="39">
        <v>1E-4</v>
      </c>
      <c r="E23">
        <f>+(C23-C$7)/C$8</f>
        <v>19091.679806411266</v>
      </c>
      <c r="F23">
        <f>ROUND(2*E23,0)/2</f>
        <v>19091.5</v>
      </c>
      <c r="G23">
        <f>+C23-(C$7+F23*C$8)</f>
        <v>5.12700001054327E-2</v>
      </c>
      <c r="K23">
        <f>+G23</f>
        <v>5.12700001054327E-2</v>
      </c>
      <c r="O23">
        <f ca="1">+C$11+C$12*$F23</f>
        <v>5.0367747348399994E-2</v>
      </c>
      <c r="Q23" s="2">
        <f>+C23-15018.5</f>
        <v>42965.95158000011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3:D23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2024-01-11T06:41:39Z</dcterms:modified>
</cp:coreProperties>
</file>