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77D3184-B79C-4019-A0FC-D3916E3FC87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E22" i="1"/>
  <c r="F22" i="1"/>
  <c r="C8" i="1"/>
  <c r="G11" i="1"/>
  <c r="F11" i="1"/>
  <c r="Q21" i="1"/>
  <c r="E15" i="1"/>
  <c r="C17" i="1"/>
  <c r="E21" i="1"/>
  <c r="F21" i="1"/>
  <c r="G21" i="1"/>
  <c r="G22" i="1"/>
  <c r="I22" i="1"/>
  <c r="H21" i="1"/>
  <c r="C11" i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<sst xmlns="http://schemas.openxmlformats.org/spreadsheetml/2006/main" count="46" uniqueCount="44">
  <si>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</si>
  <si>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</si>
  <si>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</si>
  <si>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</si>
  <si>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</si>
  <si>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</si>
  <si>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</si>
  <si>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</si>
  <si>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</si>
  <si>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</si>
  <si>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</si>
  <si>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</si>
  <si>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</si>
  <si>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</si>
  <si>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</si>
  <si>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</si>
  <si>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</si>
  <si>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</si>
  <si>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</si>
  <si>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</si>
  <si>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</si>
  <si>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</si>
  <si>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</si>
  <si>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</si>
  <si>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</si>
  <si>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</si>
  <si>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</si>
  <si>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</si>
  <si>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</si>
  <si>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</si>
  <si>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</si>
  <si>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</si>
  <si>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</si>
  <si>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</si>
  <si>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</si>
  <si>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</si>
  <si>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</si>
  <si>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</si>
  <si>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</si>
  <si>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</si>
  <si>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 xml:space="preserve">V0339 Ara / GSC 8352-0629               </t>
  </si>
  <si>
    <t xml:space="preserve">EA        </t>
  </si>
  <si>
    <t>IBVS 5713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</si>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</sst>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V0339 Ara - O-C Diagr.</a:t>
            </a:r>
          </a:p>
        </c:rich>
      </c:tx>
      <c:layout>
        <c:manualLayout>
          <c:xMode val="edge"/>
          <c:yMode val="edge"/>
          <c:x val="0.3814536340852130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3.0000000000000001E-3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289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67-4596-A1CB-F1F7D2CF40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289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5.9049999981652945E-3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67-4596-A1CB-F1F7D2CF40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289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67-4596-A1CB-F1F7D2CF40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289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67-4596-A1CB-F1F7D2CF40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289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67-4596-A1CB-F1F7D2CF40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289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67-4596-A1CB-F1F7D2CF40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289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67-4596-A1CB-F1F7D2CF40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289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5.9049999981652945E-3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67-4596-A1CB-F1F7D2CF4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989760"/>
        <c:axId val="1"/>
      </c:scatterChart>
      <c:valAx>
        <c:axId val="66898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989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0</xdr:rowOff>
    </xdr:from>
    <xdr:to>
      <xdr:col>17</xdr:col>
      <xdr:colOff>381000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696758-08CE-4EA1-E3DA-2854FFFF1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selection activeCell="F3" sqref="F3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23</v>
      </c>
      <c r="B2" s="34" t="s">
        <v>41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52501.599999999999</v>
      </c>
      <c r="D4" s="9">
        <v>2.4388550000000002</v>
      </c>
    </row>
    <row r="5" spans="1:7">
      <c r="C5" s="31" t="s">
        <v>38</v>
      </c>
    </row>
    <row r="6" spans="1:7">
      <c r="A6" s="5" t="s">
        <v>1</v>
      </c>
    </row>
    <row r="7" spans="1:7">
      <c r="A7" t="s">
        <v>2</v>
      </c>
      <c r="C7">
        <f>C4</f>
        <v>52501.599999999999</v>
      </c>
    </row>
    <row r="8" spans="1:7">
      <c r="A8" t="s">
        <v>3</v>
      </c>
      <c r="C8">
        <f>D4</f>
        <v>2.4388550000000002</v>
      </c>
      <c r="D8" s="30"/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19</v>
      </c>
      <c r="D10" s="4" t="s">
        <v>20</v>
      </c>
      <c r="E10" s="12"/>
    </row>
    <row r="11" spans="1:7">
      <c r="A11" s="12" t="s">
        <v>15</v>
      </c>
      <c r="B11" s="12"/>
      <c r="C11" s="24">
        <f ca="1">INTERCEPT(INDIRECT($G$11):G975,INDIRECT($F$11):F975)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SLOPE(INDIRECT($G$11):G975,INDIRECT($F$11):F975)</f>
        <v>2.0432525945208633E-5</v>
      </c>
      <c r="D12" s="3"/>
      <c r="E12" s="12"/>
    </row>
    <row r="13" spans="1:7">
      <c r="A13" s="12" t="s">
        <v>18</v>
      </c>
      <c r="B13" s="12"/>
      <c r="C13" s="3" t="s">
        <v>13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17</v>
      </c>
      <c r="B15" s="12"/>
      <c r="C15" s="15">
        <f ca="1">(C7+C11)+(C8+C12)*INT(MAX(F21:F3516))</f>
        <v>53206.434999999998</v>
      </c>
      <c r="D15" s="16" t="s">
        <v>32</v>
      </c>
      <c r="E15" s="17">
        <f ca="1">TODAY()+15018.5-B9/24</f>
        <v>60320.5</v>
      </c>
    </row>
    <row r="16" spans="1:7">
      <c r="A16" s="18" t="s">
        <v>4</v>
      </c>
      <c r="B16" s="12"/>
      <c r="C16" s="19">
        <f ca="1">+C8+C12</f>
        <v>2.4388754325259456</v>
      </c>
      <c r="D16" s="16" t="s">
        <v>33</v>
      </c>
      <c r="E16" s="17">
        <f ca="1">ROUND(2*(E15-C15)/C16,0)/2+1</f>
        <v>2918</v>
      </c>
    </row>
    <row r="17" spans="1:17" ht="13.5" thickBot="1">
      <c r="A17" s="16" t="s">
        <v>29</v>
      </c>
      <c r="B17" s="12"/>
      <c r="C17" s="12">
        <f>COUNT(C21:C2174)</f>
        <v>2</v>
      </c>
      <c r="D17" s="16" t="s">
        <v>34</v>
      </c>
      <c r="E17" s="20">
        <f ca="1">+C15+C16*E16-15018.5-C9/24</f>
        <v>45304.969345444042</v>
      </c>
    </row>
    <row r="18" spans="1:17" ht="14.25" thickTop="1" thickBot="1">
      <c r="A18" s="18" t="s">
        <v>5</v>
      </c>
      <c r="B18" s="12"/>
      <c r="C18" s="21">
        <f ca="1">+C15</f>
        <v>53206.434999999998</v>
      </c>
      <c r="D18" s="22">
        <f ca="1">+C16</f>
        <v>2.4388754325259456</v>
      </c>
      <c r="E18" s="23" t="s">
        <v>35</v>
      </c>
    </row>
    <row r="19" spans="1:17" ht="13.5" thickTop="1">
      <c r="A19" s="27" t="s">
        <v>36</v>
      </c>
      <c r="E19" s="28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43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>
      <c r="A21" s="33" t="s">
        <v>39</v>
      </c>
      <c r="B21" s="32" t="s">
        <v>37</v>
      </c>
      <c r="C21" s="33">
        <v>52501.599999999999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37483.1</v>
      </c>
    </row>
    <row r="22" spans="1:17">
      <c r="A22" s="29" t="s">
        <v>42</v>
      </c>
      <c r="B22" s="35" t="s">
        <v>37</v>
      </c>
      <c r="C22" s="29">
        <v>53206.434999999998</v>
      </c>
      <c r="D22" s="29">
        <v>3.0000000000000001E-3</v>
      </c>
      <c r="E22">
        <f>+(C22-C$7)/C$8</f>
        <v>289.00242121815324</v>
      </c>
      <c r="F22">
        <f>ROUND(2*E22,0)/2</f>
        <v>289</v>
      </c>
      <c r="G22">
        <f>+C22-(C$7+F22*C$8)</f>
        <v>5.9049999981652945E-3</v>
      </c>
      <c r="I22">
        <f>+G22</f>
        <v>5.9049999981652945E-3</v>
      </c>
      <c r="O22">
        <f ca="1">+C$11+C$12*$F22</f>
        <v>5.9049999981652945E-3</v>
      </c>
      <c r="Q22" s="2">
        <f>+C22-15018.5</f>
        <v>38187.934999999998</v>
      </c>
    </row>
    <row r="23" spans="1:17">
      <c r="C23" s="10"/>
      <c r="D23" s="10"/>
    </row>
    <row r="24" spans="1:17">
      <c r="C24" s="10"/>
      <c r="D24" s="10"/>
    </row>
    <row r="25" spans="1:17">
      <c r="C25" s="10"/>
      <c r="D25" s="10"/>
    </row>
    <row r="26" spans="1:17">
      <c r="C26" s="10"/>
      <c r="D26" s="10"/>
    </row>
    <row r="27" spans="1:17">
      <c r="C27" s="10"/>
      <c r="D27" s="10"/>
    </row>
    <row r="28" spans="1:17">
      <c r="C28" s="10"/>
      <c r="D28" s="10"/>
    </row>
    <row r="29" spans="1:17">
      <c r="C29" s="10"/>
      <c r="D29" s="10"/>
    </row>
    <row r="30" spans="1:17">
      <c r="C30" s="10"/>
      <c r="D30" s="10"/>
    </row>
    <row r="31" spans="1:17">
      <c r="C31" s="10"/>
      <c r="D31" s="10"/>
    </row>
    <row r="32" spans="1:17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2024-01-11T06:57:41Z</dcterms:modified>
</cp:coreProperties>
</file>