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52CF0A8-77F9-471A-A7B1-3431DE1997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50" i="1" l="1"/>
  <c r="Q51" i="1"/>
  <c r="Q52" i="1"/>
  <c r="Q53" i="1"/>
  <c r="Q54" i="1"/>
  <c r="Q55" i="1"/>
  <c r="Q56" i="1"/>
  <c r="Q48" i="1"/>
  <c r="Q49" i="1"/>
  <c r="Q45" i="1"/>
  <c r="Q46" i="1"/>
  <c r="Q47" i="1"/>
  <c r="E50" i="1"/>
  <c r="F50" i="1" s="1"/>
  <c r="G50" i="1" s="1"/>
  <c r="L50" i="1" s="1"/>
  <c r="G11" i="1"/>
  <c r="F1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E14" i="1"/>
  <c r="E15" i="1" s="1"/>
  <c r="C17" i="1"/>
  <c r="Q21" i="1"/>
  <c r="E21" i="1"/>
  <c r="F21" i="1" s="1"/>
  <c r="G21" i="1" s="1"/>
  <c r="H21" i="1" s="1"/>
  <c r="E24" i="1"/>
  <c r="F24" i="1" s="1"/>
  <c r="B24" i="1" l="1"/>
  <c r="E34" i="1"/>
  <c r="E49" i="1"/>
  <c r="F49" i="1" s="1"/>
  <c r="G49" i="1" s="1"/>
  <c r="M49" i="1" s="1"/>
  <c r="E39" i="1"/>
  <c r="E47" i="1"/>
  <c r="F47" i="1" s="1"/>
  <c r="G47" i="1" s="1"/>
  <c r="J47" i="1" s="1"/>
  <c r="E40" i="1"/>
  <c r="F40" i="1" s="1"/>
  <c r="G40" i="1" s="1"/>
  <c r="J40" i="1" s="1"/>
  <c r="E54" i="1"/>
  <c r="F54" i="1" s="1"/>
  <c r="G54" i="1" s="1"/>
  <c r="L54" i="1" s="1"/>
  <c r="E43" i="1"/>
  <c r="F43" i="1" s="1"/>
  <c r="E22" i="1"/>
  <c r="E52" i="1"/>
  <c r="F52" i="1" s="1"/>
  <c r="G52" i="1" s="1"/>
  <c r="L52" i="1" s="1"/>
  <c r="G24" i="1"/>
  <c r="J24" i="1" s="1"/>
  <c r="E30" i="1"/>
  <c r="B30" i="1" s="1"/>
  <c r="E25" i="1"/>
  <c r="E33" i="1"/>
  <c r="E38" i="1"/>
  <c r="E31" i="1"/>
  <c r="E48" i="1"/>
  <c r="F48" i="1" s="1"/>
  <c r="G48" i="1" s="1"/>
  <c r="M48" i="1" s="1"/>
  <c r="E51" i="1"/>
  <c r="F51" i="1" s="1"/>
  <c r="G51" i="1" s="1"/>
  <c r="L51" i="1" s="1"/>
  <c r="E35" i="1"/>
  <c r="E41" i="1"/>
  <c r="E44" i="1"/>
  <c r="F44" i="1" s="1"/>
  <c r="G44" i="1" s="1"/>
  <c r="J44" i="1" s="1"/>
  <c r="E53" i="1"/>
  <c r="F53" i="1" s="1"/>
  <c r="G53" i="1" s="1"/>
  <c r="L53" i="1" s="1"/>
  <c r="E26" i="1"/>
  <c r="E32" i="1"/>
  <c r="E37" i="1"/>
  <c r="F37" i="1" s="1"/>
  <c r="G37" i="1" s="1"/>
  <c r="J37" i="1" s="1"/>
  <c r="E46" i="1"/>
  <c r="F46" i="1" s="1"/>
  <c r="G46" i="1" s="1"/>
  <c r="J46" i="1" s="1"/>
  <c r="E55" i="1"/>
  <c r="F55" i="1" s="1"/>
  <c r="G55" i="1" s="1"/>
  <c r="L55" i="1" s="1"/>
  <c r="E28" i="1"/>
  <c r="E27" i="1"/>
  <c r="E36" i="1"/>
  <c r="E42" i="1"/>
  <c r="G43" i="1"/>
  <c r="I43" i="1" s="1"/>
  <c r="E23" i="1"/>
  <c r="F23" i="1" s="1"/>
  <c r="G23" i="1" s="1"/>
  <c r="J23" i="1" s="1"/>
  <c r="E45" i="1"/>
  <c r="F45" i="1" s="1"/>
  <c r="G45" i="1" s="1"/>
  <c r="J45" i="1" s="1"/>
  <c r="E29" i="1"/>
  <c r="E56" i="1"/>
  <c r="F56" i="1" s="1"/>
  <c r="G56" i="1" s="1"/>
  <c r="M56" i="1" s="1"/>
  <c r="B23" i="1"/>
  <c r="B40" i="1"/>
  <c r="B37" i="1"/>
  <c r="B35" i="1" l="1"/>
  <c r="F35" i="1"/>
  <c r="G35" i="1" s="1"/>
  <c r="J35" i="1" s="1"/>
  <c r="F42" i="1"/>
  <c r="G42" i="1" s="1"/>
  <c r="J42" i="1" s="1"/>
  <c r="B42" i="1"/>
  <c r="F30" i="1"/>
  <c r="G30" i="1" s="1"/>
  <c r="J30" i="1" s="1"/>
  <c r="B32" i="1"/>
  <c r="F32" i="1"/>
  <c r="G32" i="1" s="1"/>
  <c r="J32" i="1" s="1"/>
  <c r="F22" i="1"/>
  <c r="G22" i="1" s="1"/>
  <c r="B22" i="1"/>
  <c r="B39" i="1"/>
  <c r="F39" i="1"/>
  <c r="G39" i="1" s="1"/>
  <c r="J39" i="1" s="1"/>
  <c r="F36" i="1"/>
  <c r="G36" i="1" s="1"/>
  <c r="J36" i="1" s="1"/>
  <c r="B36" i="1"/>
  <c r="B27" i="1"/>
  <c r="F27" i="1"/>
  <c r="G27" i="1" s="1"/>
  <c r="J27" i="1" s="1"/>
  <c r="F26" i="1"/>
  <c r="G26" i="1" s="1"/>
  <c r="J26" i="1" s="1"/>
  <c r="B26" i="1"/>
  <c r="B31" i="1"/>
  <c r="F31" i="1"/>
  <c r="G31" i="1" s="1"/>
  <c r="J31" i="1" s="1"/>
  <c r="F38" i="1"/>
  <c r="G38" i="1" s="1"/>
  <c r="J38" i="1" s="1"/>
  <c r="B38" i="1"/>
  <c r="B34" i="1"/>
  <c r="F34" i="1"/>
  <c r="G34" i="1" s="1"/>
  <c r="J34" i="1" s="1"/>
  <c r="F28" i="1"/>
  <c r="G28" i="1" s="1"/>
  <c r="J28" i="1" s="1"/>
  <c r="B28" i="1"/>
  <c r="F33" i="1"/>
  <c r="G33" i="1" s="1"/>
  <c r="J33" i="1" s="1"/>
  <c r="B33" i="1"/>
  <c r="B29" i="1"/>
  <c r="F29" i="1"/>
  <c r="G29" i="1" s="1"/>
  <c r="J29" i="1" s="1"/>
  <c r="B41" i="1"/>
  <c r="F41" i="1"/>
  <c r="G41" i="1" s="1"/>
  <c r="J41" i="1" s="1"/>
  <c r="B25" i="1"/>
  <c r="F25" i="1"/>
  <c r="G25" i="1" s="1"/>
  <c r="J25" i="1" s="1"/>
  <c r="C11" i="1"/>
  <c r="C12" i="1"/>
  <c r="C16" i="1" l="1"/>
  <c r="D18" i="1" s="1"/>
  <c r="O53" i="1"/>
  <c r="O49" i="1"/>
  <c r="O21" i="1"/>
  <c r="O43" i="1"/>
  <c r="O52" i="1"/>
  <c r="O44" i="1"/>
  <c r="O30" i="1"/>
  <c r="O48" i="1"/>
  <c r="O23" i="1"/>
  <c r="O41" i="1"/>
  <c r="O24" i="1"/>
  <c r="O56" i="1"/>
  <c r="C15" i="1"/>
  <c r="E16" i="1" s="1"/>
  <c r="O26" i="1"/>
  <c r="O22" i="1"/>
  <c r="O33" i="1"/>
  <c r="O54" i="1"/>
  <c r="O40" i="1"/>
  <c r="O32" i="1"/>
  <c r="O34" i="1"/>
  <c r="O25" i="1"/>
  <c r="O31" i="1"/>
  <c r="O46" i="1"/>
  <c r="O35" i="1"/>
  <c r="O36" i="1"/>
  <c r="O37" i="1"/>
  <c r="O39" i="1"/>
  <c r="O55" i="1"/>
  <c r="O27" i="1"/>
  <c r="O29" i="1"/>
  <c r="O47" i="1"/>
  <c r="O50" i="1"/>
  <c r="O42" i="1"/>
  <c r="O28" i="1"/>
  <c r="O38" i="1"/>
  <c r="O51" i="1"/>
  <c r="O45" i="1"/>
  <c r="J22" i="1"/>
  <c r="C18" i="1" l="1"/>
  <c r="E17" i="1"/>
</calcChain>
</file>

<file path=xl/sharedStrings.xml><?xml version="1.0" encoding="utf-8"?>
<sst xmlns="http://schemas.openxmlformats.org/spreadsheetml/2006/main" count="100" uniqueCount="59">
  <si>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</si>
  <si>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</si>
  <si>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</si>
  <si>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</si>
  <si>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</si>
  <si>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</si>
  <si>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</si>
  <si>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</si>
  <si>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</si>
  <si>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</si>
  <si>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</si>
  <si>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</si>
  <si>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</si>
  <si>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</si>
  <si>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</si>
  <si>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</si>
  <si>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</si>
  <si>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</si>
  <si>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</si>
  <si>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</si>
  <si>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</si>
  <si>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</si>
  <si>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</si>
  <si>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</si>
  <si>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</si>
  <si>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</si>
  <si>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</si>
  <si>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</si>
  <si>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</si>
  <si>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</si>
  <si>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</si>
  <si>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</si>
  <si>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</si>
  <si>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</si>
  <si>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</si>
  <si>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</si>
  <si>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Kreiner</t>
  </si>
  <si>
    <t>J.M. Kreiner, 2004, Acta Astronomica, vol. 54, pp 207-210.</t>
  </si>
  <si>
    <t>I</t>
  </si>
  <si>
    <t>GCVS</t>
  </si>
  <si>
    <t>OEJV</t>
  </si>
  <si>
    <t>EW</t>
  </si>
  <si>
    <t>Chambliss</t>
  </si>
  <si>
    <t>Schoffel</t>
  </si>
  <si>
    <t>Wolf</t>
  </si>
  <si>
    <t>IBVS 2805</t>
  </si>
  <si>
    <t>Chambliss, C. R.: 1967, Astron. J. 72, 512</t>
  </si>
  <si>
    <t>Chambliss, C. R.: 1969, Inf. Bull. Var. Stars No. 408</t>
  </si>
  <si>
    <t>OEJV 0177</t>
  </si>
  <si>
    <t>OEJV 0116</t>
  </si>
  <si>
    <t>JAVSO, 48, 250</t>
  </si>
  <si>
    <t>JAAVSO</t>
  </si>
  <si>
    <t>BMGA</t>
  </si>
  <si>
    <t>TESS/BAJ/RAA</t>
  </si>
  <si>
    <t>II</t>
  </si>
  <si>
    <t>V0535 Ara / GSC 8737-2633</t>
  </si>
  <si>
    <t>TESS</t>
  </si>
  <si>
    <t>CCD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</si>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</sst>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  <font>
      <sz val="9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  <xf numFmtId="0" fontId="14" fillId="0" borderId="0" xfId="0" applyFont="1" applyAlignment="1"/>
    <xf numFmtId="14" fontId="14" fillId="0" borderId="0" xfId="0" applyNumberFormat="1" applyFont="1" applyAlignment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9" fillId="0" borderId="0" xfId="0" applyFont="1" applyAlignment="1"/>
    <xf numFmtId="0" fontId="20" fillId="0" borderId="0" xfId="0" applyFont="1" applyAlignment="1" applyProtection="1">
      <alignment horizontal="center" vertical="center" wrapText="1"/>
      <protection locked="0"/>
    </xf>
    <xf numFmtId="165" fontId="14" fillId="0" borderId="0" xfId="0" applyNumberFormat="1" applyFont="1" applyAlignment="1">
      <alignment horizontal="left"/>
    </xf>
    <xf numFmtId="165" fontId="13" fillId="0" borderId="0" xfId="0" applyNumberFormat="1" applyFont="1" applyAlignment="1">
      <alignment horizontal="left"/>
    </xf>
    <xf numFmtId="165" fontId="15" fillId="0" borderId="0" xfId="0" applyNumberFormat="1" applyFont="1" applyAlignment="1">
      <alignment horizontal="left" vertical="top"/>
    </xf>
    <xf numFmtId="165" fontId="16" fillId="0" borderId="0" xfId="0" applyNumberFormat="1" applyFont="1" applyAlignment="1">
      <alignment horizontal="left"/>
    </xf>
    <xf numFmtId="165" fontId="17" fillId="0" borderId="0" xfId="0" applyNumberFormat="1" applyFont="1" applyAlignment="1">
      <alignment horizontal="left" vertical="center" wrapText="1"/>
    </xf>
    <xf numFmtId="165" fontId="20" fillId="0" borderId="0" xfId="0" applyNumberFormat="1" applyFont="1" applyAlignment="1" applyProtection="1">
      <alignment horizontal="left" vertical="center" wrapText="1"/>
      <protection locked="0"/>
    </xf>
    <xf numFmtId="165" fontId="19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0" fontId="7" fillId="0" borderId="0" xfId="0" applyFont="1" applyAlignment="1"/>
    <xf numFmtId="0" fontId="0" fillId="0" borderId="0" xfId="0" applyBorder="1" applyAlignment="1"/>
    <xf numFmtId="0" fontId="5" fillId="0" borderId="0" xfId="0" applyFont="1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V0535 Ara - O-C Diagr.</a:t>
            </a:r>
          </a:p>
        </c:rich>
      </c:tx>
      <c:layout>
        <c:manualLayout>
          <c:xMode val="edge"/>
          <c:yMode val="edge"/>
          <c:x val="0.3774436090225564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34-4B98-BB48-4CB726EF12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22">
                  <c:v>1.2232739994942676E-2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34-4B98-BB48-4CB726EF12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">
                  <c:v>1.0495099995750934E-3</c:v>
                </c:pt>
                <c:pt idx="2">
                  <c:v>1.1950999905820936E-3</c:v>
                </c:pt>
                <c:pt idx="3">
                  <c:v>3.0142299947328866E-3</c:v>
                </c:pt>
                <c:pt idx="4">
                  <c:v>1.4093299978412688E-3</c:v>
                </c:pt>
                <c:pt idx="5">
                  <c:v>-8.5488000331679359E-4</c:v>
                </c:pt>
                <c:pt idx="6">
                  <c:v>-8.0634999903850257E-4</c:v>
                </c:pt>
                <c:pt idx="7">
                  <c:v>1.7585300010978244E-3</c:v>
                </c:pt>
                <c:pt idx="8">
                  <c:v>5.5558999883942306E-4</c:v>
                </c:pt>
                <c:pt idx="9">
                  <c:v>5.0411999836796895E-4</c:v>
                </c:pt>
                <c:pt idx="10">
                  <c:v>-7.086200057528913E-4</c:v>
                </c:pt>
                <c:pt idx="11">
                  <c:v>-5.6009000400081277E-4</c:v>
                </c:pt>
                <c:pt idx="12">
                  <c:v>1.3206999574322253E-4</c:v>
                </c:pt>
                <c:pt idx="13">
                  <c:v>-7.1939999907044694E-4</c:v>
                </c:pt>
                <c:pt idx="14">
                  <c:v>-1.0708699992392212E-3</c:v>
                </c:pt>
                <c:pt idx="15">
                  <c:v>-3.2233999809250236E-4</c:v>
                </c:pt>
                <c:pt idx="16">
                  <c:v>-6.2430000252788886E-4</c:v>
                </c:pt>
                <c:pt idx="17">
                  <c:v>-9.7577000269666314E-4</c:v>
                </c:pt>
                <c:pt idx="18">
                  <c:v>-1.2458600031095557E-3</c:v>
                </c:pt>
                <c:pt idx="19">
                  <c:v>-1.919433000148274E-2</c:v>
                </c:pt>
                <c:pt idx="20">
                  <c:v>1.4982400025473908E-3</c:v>
                </c:pt>
                <c:pt idx="21">
                  <c:v>1.7962000129045919E-4</c:v>
                </c:pt>
                <c:pt idx="23">
                  <c:v>3.724507999868365E-2</c:v>
                </c:pt>
                <c:pt idx="24">
                  <c:v>3.1227620063873474E-2</c:v>
                </c:pt>
                <c:pt idx="25">
                  <c:v>3.1819780211662874E-2</c:v>
                </c:pt>
                <c:pt idx="26">
                  <c:v>3.1868309881247114E-2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34-4B98-BB48-4CB726EF12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JAAVSO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34-4B98-BB48-4CB726EF12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  <c:pt idx="29">
                  <c:v>3.5727620947000105E-2</c:v>
                </c:pt>
                <c:pt idx="30">
                  <c:v>3.6704257436213084E-2</c:v>
                </c:pt>
                <c:pt idx="31">
                  <c:v>3.5532209825760219E-2</c:v>
                </c:pt>
                <c:pt idx="32">
                  <c:v>3.6195784094161354E-2</c:v>
                </c:pt>
                <c:pt idx="33">
                  <c:v>3.5243616104708053E-2</c:v>
                </c:pt>
                <c:pt idx="34">
                  <c:v>3.7127619230886921E-2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34-4B98-BB48-4CB726EF12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  <c:pt idx="27">
                  <c:v>3.4925959858810529E-2</c:v>
                </c:pt>
                <c:pt idx="28">
                  <c:v>3.4146400066674687E-2</c:v>
                </c:pt>
                <c:pt idx="35">
                  <c:v>3.6765120101335924E-2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34-4B98-BB48-4CB726EF12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3">
                    <c:v>7.0000000000000001E-3</c:v>
                  </c:pt>
                  <c:pt idx="24">
                    <c:v>1E-3</c:v>
                  </c:pt>
                  <c:pt idx="25">
                    <c:v>1E-3</c:v>
                  </c:pt>
                  <c:pt idx="26">
                    <c:v>1E-3</c:v>
                  </c:pt>
                  <c:pt idx="27">
                    <c:v>1.3799999999999999E-3</c:v>
                  </c:pt>
                  <c:pt idx="28">
                    <c:v>1.3799999999999999E-3</c:v>
                  </c:pt>
                  <c:pt idx="29">
                    <c:v>6.7100000000000005E-4</c:v>
                  </c:pt>
                  <c:pt idx="30">
                    <c:v>7.18E-4</c:v>
                  </c:pt>
                  <c:pt idx="31">
                    <c:v>6.8000000000000005E-4</c:v>
                  </c:pt>
                  <c:pt idx="32">
                    <c:v>8.43E-4</c:v>
                  </c:pt>
                  <c:pt idx="33">
                    <c:v>8.7299999999999997E-4</c:v>
                  </c:pt>
                  <c:pt idx="34">
                    <c:v>6.2500000000000001E-4</c:v>
                  </c:pt>
                  <c:pt idx="35">
                    <c:v>1.4270000000000001E-3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34-4B98-BB48-4CB726EF12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5</c:v>
                </c:pt>
                <c:pt idx="3">
                  <c:v>36.5</c:v>
                </c:pt>
                <c:pt idx="4">
                  <c:v>41.5</c:v>
                </c:pt>
                <c:pt idx="5">
                  <c:v>56</c:v>
                </c:pt>
                <c:pt idx="6">
                  <c:v>57.5</c:v>
                </c:pt>
                <c:pt idx="7">
                  <c:v>501.5</c:v>
                </c:pt>
                <c:pt idx="8">
                  <c:v>504.5</c:v>
                </c:pt>
                <c:pt idx="9">
                  <c:v>506</c:v>
                </c:pt>
                <c:pt idx="10">
                  <c:v>519</c:v>
                </c:pt>
                <c:pt idx="11">
                  <c:v>520.5</c:v>
                </c:pt>
                <c:pt idx="12">
                  <c:v>528.5</c:v>
                </c:pt>
                <c:pt idx="13">
                  <c:v>530</c:v>
                </c:pt>
                <c:pt idx="14">
                  <c:v>531.5</c:v>
                </c:pt>
                <c:pt idx="15">
                  <c:v>533</c:v>
                </c:pt>
                <c:pt idx="16">
                  <c:v>535</c:v>
                </c:pt>
                <c:pt idx="17">
                  <c:v>536.5</c:v>
                </c:pt>
                <c:pt idx="18">
                  <c:v>557</c:v>
                </c:pt>
                <c:pt idx="19">
                  <c:v>8208.5</c:v>
                </c:pt>
                <c:pt idx="20">
                  <c:v>10512</c:v>
                </c:pt>
                <c:pt idx="21">
                  <c:v>10531</c:v>
                </c:pt>
                <c:pt idx="22">
                  <c:v>20987</c:v>
                </c:pt>
                <c:pt idx="23">
                  <c:v>24954</c:v>
                </c:pt>
                <c:pt idx="24">
                  <c:v>27931</c:v>
                </c:pt>
                <c:pt idx="25">
                  <c:v>27939</c:v>
                </c:pt>
                <c:pt idx="26">
                  <c:v>27940.5</c:v>
                </c:pt>
                <c:pt idx="27">
                  <c:v>30698</c:v>
                </c:pt>
                <c:pt idx="28">
                  <c:v>30820</c:v>
                </c:pt>
                <c:pt idx="29">
                  <c:v>31891</c:v>
                </c:pt>
                <c:pt idx="30">
                  <c:v>31891.5</c:v>
                </c:pt>
                <c:pt idx="31">
                  <c:v>31910</c:v>
                </c:pt>
                <c:pt idx="32">
                  <c:v>31910.5</c:v>
                </c:pt>
                <c:pt idx="33">
                  <c:v>31934</c:v>
                </c:pt>
                <c:pt idx="34">
                  <c:v>31934.5</c:v>
                </c:pt>
                <c:pt idx="35">
                  <c:v>32506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-2.1720256841077333E-3</c:v>
                </c:pt>
                <c:pt idx="1">
                  <c:v>-2.171441428786793E-3</c:v>
                </c:pt>
                <c:pt idx="2">
                  <c:v>-2.166183130898332E-3</c:v>
                </c:pt>
                <c:pt idx="3">
                  <c:v>-2.1293750456791048E-3</c:v>
                </c:pt>
                <c:pt idx="4">
                  <c:v>-2.1235324924697039E-3</c:v>
                </c:pt>
                <c:pt idx="5">
                  <c:v>-2.1065890881624403E-3</c:v>
                </c:pt>
                <c:pt idx="6">
                  <c:v>-2.10483632219962E-3</c:v>
                </c:pt>
                <c:pt idx="7">
                  <c:v>-1.5860175972047979E-3</c:v>
                </c:pt>
                <c:pt idx="8">
                  <c:v>-1.5825120652791572E-3</c:v>
                </c:pt>
                <c:pt idx="9">
                  <c:v>-1.5807592993163368E-3</c:v>
                </c:pt>
                <c:pt idx="10">
                  <c:v>-1.5655686609718938E-3</c:v>
                </c:pt>
                <c:pt idx="11">
                  <c:v>-1.5638158950090734E-3</c:v>
                </c:pt>
                <c:pt idx="12">
                  <c:v>-1.5544678098740317E-3</c:v>
                </c:pt>
                <c:pt idx="13">
                  <c:v>-1.5527150439112113E-3</c:v>
                </c:pt>
                <c:pt idx="14">
                  <c:v>-1.550962277948391E-3</c:v>
                </c:pt>
                <c:pt idx="15">
                  <c:v>-1.5492095119855707E-3</c:v>
                </c:pt>
                <c:pt idx="16">
                  <c:v>-1.5468724907018103E-3</c:v>
                </c:pt>
                <c:pt idx="17">
                  <c:v>-1.5451197247389899E-3</c:v>
                </c:pt>
                <c:pt idx="18">
                  <c:v>-1.5211652565804451E-3</c:v>
                </c:pt>
                <c:pt idx="19">
                  <c:v>7.4196939197661363E-3</c:v>
                </c:pt>
                <c:pt idx="20">
                  <c:v>1.0111358183337246E-2</c:v>
                </c:pt>
                <c:pt idx="21">
                  <c:v>1.013355988553297E-2</c:v>
                </c:pt>
                <c:pt idx="22">
                  <c:v>2.2351507157032657E-2</c:v>
                </c:pt>
                <c:pt idx="23">
                  <c:v>2.6986988873371531E-2</c:v>
                </c:pt>
                <c:pt idx="24">
                  <c:v>3.0465645054248976E-2</c:v>
                </c:pt>
                <c:pt idx="25">
                  <c:v>3.0474993139384014E-2</c:v>
                </c:pt>
                <c:pt idx="26">
                  <c:v>3.0476745905346835E-2</c:v>
                </c:pt>
                <c:pt idx="27">
                  <c:v>3.3698914000331578E-2</c:v>
                </c:pt>
                <c:pt idx="28">
                  <c:v>3.3841472298640957E-2</c:v>
                </c:pt>
                <c:pt idx="29">
                  <c:v>3.5092947196094681E-2</c:v>
                </c:pt>
                <c:pt idx="30">
                  <c:v>3.5093531451415624E-2</c:v>
                </c:pt>
                <c:pt idx="31">
                  <c:v>3.5115148898290413E-2</c:v>
                </c:pt>
                <c:pt idx="32">
                  <c:v>3.5115733153611356E-2</c:v>
                </c:pt>
                <c:pt idx="33">
                  <c:v>3.5143193153695532E-2</c:v>
                </c:pt>
                <c:pt idx="34">
                  <c:v>3.5143777409016475E-2</c:v>
                </c:pt>
                <c:pt idx="35">
                  <c:v>3.5811581240851029E-2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34-4B98-BB48-4CB726EF1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0613312"/>
        <c:axId val="1"/>
      </c:scatterChart>
      <c:valAx>
        <c:axId val="800613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0613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14285714285714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19050</xdr:rowOff>
    </xdr:from>
    <xdr:to>
      <xdr:col>16</xdr:col>
      <xdr:colOff>152400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23D7167-1D7E-2D09-3CB5-7AEAD273A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939"/>
  <sheetViews>
    <sheetView tabSelected="1" workbookViewId="0">
      <pane xSplit="14" ySplit="22" topLeftCell="O36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5.85546875" customWidth="1"/>
    <col min="4" max="4" width="12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1" max="21" width="15" customWidth="1"/>
  </cols>
  <sheetData>
    <row r="1" spans="1:22" ht="20.25" x14ac:dyDescent="0.3">
      <c r="A1" s="1" t="s">
        <v>55</v>
      </c>
      <c r="T1" s="53"/>
      <c r="U1" s="54"/>
      <c r="V1" s="53"/>
    </row>
    <row r="2" spans="1:22" x14ac:dyDescent="0.2">
      <c r="A2" t="s">
        <v>24</v>
      </c>
      <c r="B2" s="28" t="s">
        <v>41</v>
      </c>
      <c r="D2" s="2"/>
      <c r="T2" s="53"/>
      <c r="U2" s="53"/>
      <c r="V2" s="53"/>
    </row>
    <row r="3" spans="1:22" ht="13.5" thickBot="1" x14ac:dyDescent="0.25">
      <c r="T3" s="53"/>
      <c r="U3" s="54"/>
      <c r="V3" s="53"/>
    </row>
    <row r="4" spans="1:22" ht="14.25" thickTop="1" thickBot="1" x14ac:dyDescent="0.25">
      <c r="A4" s="4" t="s">
        <v>0</v>
      </c>
      <c r="C4" s="7">
        <v>39292.935100000002</v>
      </c>
      <c r="D4" s="8">
        <v>0.62930098000000001</v>
      </c>
      <c r="T4" s="53"/>
      <c r="U4" s="53"/>
      <c r="V4" s="53"/>
    </row>
    <row r="5" spans="1:22" x14ac:dyDescent="0.2">
      <c r="T5" s="53"/>
      <c r="U5" s="53"/>
      <c r="V5" s="53"/>
    </row>
    <row r="6" spans="1:22" x14ac:dyDescent="0.2">
      <c r="A6" s="4" t="s">
        <v>1</v>
      </c>
      <c r="T6" s="53"/>
      <c r="U6" s="53"/>
      <c r="V6" s="53"/>
    </row>
    <row r="7" spans="1:22" x14ac:dyDescent="0.2">
      <c r="A7" t="s">
        <v>2</v>
      </c>
      <c r="C7">
        <v>39292.935100000002</v>
      </c>
    </row>
    <row r="8" spans="1:22" x14ac:dyDescent="0.2">
      <c r="A8" t="s">
        <v>3</v>
      </c>
      <c r="C8">
        <v>0.62930098000000001</v>
      </c>
    </row>
    <row r="9" spans="1:22" x14ac:dyDescent="0.2">
      <c r="A9" s="10" t="s">
        <v>27</v>
      </c>
      <c r="B9" s="11"/>
      <c r="C9" s="12">
        <v>-9.5</v>
      </c>
      <c r="D9" s="11" t="s">
        <v>28</v>
      </c>
      <c r="E9" s="11"/>
    </row>
    <row r="10" spans="1:22" ht="13.5" thickBot="1" x14ac:dyDescent="0.25">
      <c r="A10" s="11"/>
      <c r="B10" s="11"/>
      <c r="C10" s="3" t="s">
        <v>20</v>
      </c>
      <c r="D10" s="3" t="s">
        <v>21</v>
      </c>
      <c r="E10" s="11"/>
    </row>
    <row r="11" spans="1:22" x14ac:dyDescent="0.2">
      <c r="A11" s="11" t="s">
        <v>16</v>
      </c>
      <c r="B11" s="11"/>
      <c r="C11" s="23">
        <f ca="1">INTERCEPT(INDIRECT($G$11):G991,INDIRECT($F$11):F991)</f>
        <v>-2.1720256841077333E-3</v>
      </c>
      <c r="D11" s="2"/>
      <c r="E11" s="11"/>
      <c r="F11" s="24" t="str">
        <f>"F"&amp;E19</f>
        <v>F22</v>
      </c>
      <c r="G11" s="25" t="str">
        <f>"G"&amp;E19</f>
        <v>G22</v>
      </c>
    </row>
    <row r="12" spans="1:22" x14ac:dyDescent="0.2">
      <c r="A12" s="11" t="s">
        <v>17</v>
      </c>
      <c r="B12" s="11"/>
      <c r="C12" s="23">
        <f ca="1">SLOPE(INDIRECT($G$11):G991,INDIRECT($F$11):F991)</f>
        <v>1.1685106418802301E-6</v>
      </c>
      <c r="D12" s="2"/>
      <c r="E12" s="11"/>
    </row>
    <row r="13" spans="1:22" x14ac:dyDescent="0.2">
      <c r="A13" s="11" t="s">
        <v>19</v>
      </c>
      <c r="B13" s="11"/>
      <c r="C13" s="2" t="s">
        <v>14</v>
      </c>
      <c r="D13" s="15" t="s">
        <v>33</v>
      </c>
      <c r="E13" s="12">
        <v>1</v>
      </c>
    </row>
    <row r="14" spans="1:22" x14ac:dyDescent="0.2">
      <c r="A14" s="11"/>
      <c r="B14" s="11"/>
      <c r="C14" s="11"/>
      <c r="D14" s="15" t="s">
        <v>29</v>
      </c>
      <c r="E14" s="16">
        <f ca="1">NOW()+15018.5+$C$9/24</f>
        <v>60325.701803240736</v>
      </c>
    </row>
    <row r="15" spans="1:22" x14ac:dyDescent="0.2">
      <c r="A15" s="13" t="s">
        <v>18</v>
      </c>
      <c r="B15" s="11"/>
      <c r="C15" s="14">
        <f ca="1">(C7+C11)+(C8+C12)*INT(MAX(F21:F3532))</f>
        <v>59749.028567461246</v>
      </c>
      <c r="D15" s="15" t="s">
        <v>34</v>
      </c>
      <c r="E15" s="16">
        <f ca="1">ROUND(2*(E14-$C$7)/$C$8,0)/2+E13</f>
        <v>33423.5</v>
      </c>
    </row>
    <row r="16" spans="1:22" x14ac:dyDescent="0.2">
      <c r="A16" s="17" t="s">
        <v>4</v>
      </c>
      <c r="B16" s="11"/>
      <c r="C16" s="18">
        <f ca="1">+C8+C12</f>
        <v>0.62930214851064192</v>
      </c>
      <c r="D16" s="15" t="s">
        <v>35</v>
      </c>
      <c r="E16" s="25">
        <f ca="1">ROUND(2*(E14-$C$15)/$C$16,0)/2+E13</f>
        <v>917.5</v>
      </c>
    </row>
    <row r="17" spans="1:32" ht="13.5" thickBot="1" x14ac:dyDescent="0.25">
      <c r="A17" s="15" t="s">
        <v>26</v>
      </c>
      <c r="B17" s="11"/>
      <c r="C17" s="11">
        <f>COUNT(C21:C2190)</f>
        <v>36</v>
      </c>
      <c r="D17" s="15" t="s">
        <v>30</v>
      </c>
      <c r="E17" s="19">
        <f ca="1">+$C$15+$C$16*E16-15018.5-$C$9/24</f>
        <v>45308.309122053099</v>
      </c>
    </row>
    <row r="18" spans="1:32" ht="14.25" thickTop="1" thickBot="1" x14ac:dyDescent="0.25">
      <c r="A18" s="17" t="s">
        <v>5</v>
      </c>
      <c r="B18" s="11"/>
      <c r="C18" s="20">
        <f ca="1">+C15</f>
        <v>59749.028567461246</v>
      </c>
      <c r="D18" s="21">
        <f ca="1">+C16</f>
        <v>0.62930214851064192</v>
      </c>
      <c r="E18" s="22" t="s">
        <v>31</v>
      </c>
    </row>
    <row r="19" spans="1:32" ht="13.5" thickTop="1" x14ac:dyDescent="0.2">
      <c r="A19" s="26" t="s">
        <v>32</v>
      </c>
      <c r="E19" s="27">
        <v>22</v>
      </c>
    </row>
    <row r="20" spans="1:32" ht="13.5" thickBot="1" x14ac:dyDescent="0.25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39</v>
      </c>
      <c r="I20" s="6" t="s">
        <v>36</v>
      </c>
      <c r="J20" s="6" t="s">
        <v>40</v>
      </c>
      <c r="K20" s="6" t="s">
        <v>51</v>
      </c>
      <c r="L20" s="6" t="s">
        <v>56</v>
      </c>
      <c r="M20" s="6" t="s">
        <v>57</v>
      </c>
      <c r="N20" s="6" t="s">
        <v>25</v>
      </c>
      <c r="O20" s="6" t="s">
        <v>23</v>
      </c>
      <c r="P20" s="5" t="s">
        <v>22</v>
      </c>
      <c r="Q20" s="3" t="s">
        <v>15</v>
      </c>
    </row>
    <row r="21" spans="1:32" x14ac:dyDescent="0.2">
      <c r="A21" s="29" t="s">
        <v>12</v>
      </c>
      <c r="B21" s="29"/>
      <c r="C21" s="43">
        <v>39292.935100000002</v>
      </c>
      <c r="D21" s="43" t="s">
        <v>14</v>
      </c>
      <c r="E21" s="29">
        <f t="shared" ref="E21:E56" si="0">+(C21-C$7)/C$8</f>
        <v>0</v>
      </c>
      <c r="F21" s="29">
        <f t="shared" ref="F21:F56" si="1">ROUND(2*E21,0)/2</f>
        <v>0</v>
      </c>
      <c r="G21" s="29">
        <f t="shared" ref="G21:G56" si="2">+C21-(C$7+F21*C$8)</f>
        <v>0</v>
      </c>
      <c r="H21" s="29">
        <f>+G21</f>
        <v>0</v>
      </c>
      <c r="I21" s="29"/>
      <c r="J21" s="29"/>
      <c r="K21" s="29"/>
      <c r="L21" s="29"/>
      <c r="M21" s="29"/>
      <c r="N21" s="29"/>
      <c r="O21" s="29">
        <f t="shared" ref="O21:O56" ca="1" si="3">+C$11+C$12*$F21</f>
        <v>-2.1720256841077333E-3</v>
      </c>
      <c r="P21" s="29"/>
      <c r="Q21" s="30">
        <f t="shared" ref="Q21:Q56" si="4">+C21-15018.5</f>
        <v>24274.435100000002</v>
      </c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</row>
    <row r="22" spans="1:32" x14ac:dyDescent="0.2">
      <c r="A22" s="31" t="s">
        <v>42</v>
      </c>
      <c r="B22" s="32" t="str">
        <f t="shared" ref="B22:B42" si="5">IF(E22=INT(E22),"I","II")</f>
        <v>II</v>
      </c>
      <c r="C22" s="44">
        <v>39293.250800000002</v>
      </c>
      <c r="D22" s="43"/>
      <c r="E22" s="29">
        <f t="shared" si="0"/>
        <v>0.50166773933706055</v>
      </c>
      <c r="F22" s="29">
        <f t="shared" si="1"/>
        <v>0.5</v>
      </c>
      <c r="G22" s="29">
        <f t="shared" si="2"/>
        <v>1.0495099995750934E-3</v>
      </c>
      <c r="H22" s="29"/>
      <c r="I22" s="29"/>
      <c r="J22" s="29">
        <f t="shared" ref="J22:J42" si="6">+G22</f>
        <v>1.0495099995750934E-3</v>
      </c>
      <c r="K22" s="29"/>
      <c r="L22" s="29"/>
      <c r="M22" s="29"/>
      <c r="N22" s="29"/>
      <c r="O22" s="29">
        <f t="shared" ca="1" si="3"/>
        <v>-2.171441428786793E-3</v>
      </c>
      <c r="P22" s="29"/>
      <c r="Q22" s="30">
        <f t="shared" si="4"/>
        <v>24274.750800000002</v>
      </c>
      <c r="S22" s="29"/>
      <c r="T22" s="29"/>
      <c r="U22" s="29" t="s">
        <v>47</v>
      </c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</row>
    <row r="23" spans="1:32" x14ac:dyDescent="0.2">
      <c r="A23" s="31" t="s">
        <v>42</v>
      </c>
      <c r="B23" s="32" t="str">
        <f t="shared" si="5"/>
        <v>II</v>
      </c>
      <c r="C23" s="44">
        <v>39296.082799999996</v>
      </c>
      <c r="D23" s="43"/>
      <c r="E23" s="29">
        <f t="shared" si="0"/>
        <v>5.0018990912648418</v>
      </c>
      <c r="F23" s="29">
        <f t="shared" si="1"/>
        <v>5</v>
      </c>
      <c r="G23" s="29">
        <f t="shared" si="2"/>
        <v>1.1950999905820936E-3</v>
      </c>
      <c r="H23" s="29"/>
      <c r="I23" s="29"/>
      <c r="J23" s="29">
        <f t="shared" si="6"/>
        <v>1.1950999905820936E-3</v>
      </c>
      <c r="K23" s="29"/>
      <c r="L23" s="29"/>
      <c r="M23" s="29"/>
      <c r="N23" s="29"/>
      <c r="O23" s="29">
        <f t="shared" ca="1" si="3"/>
        <v>-2.166183130898332E-3</v>
      </c>
      <c r="P23" s="29"/>
      <c r="Q23" s="30">
        <f t="shared" si="4"/>
        <v>24277.582799999996</v>
      </c>
      <c r="R23" s="29" t="s">
        <v>46</v>
      </c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</row>
    <row r="24" spans="1:32" x14ac:dyDescent="0.2">
      <c r="A24" s="31" t="s">
        <v>42</v>
      </c>
      <c r="B24" s="32" t="str">
        <f t="shared" si="5"/>
        <v>II</v>
      </c>
      <c r="C24" s="44">
        <v>39315.907599999999</v>
      </c>
      <c r="D24" s="43"/>
      <c r="E24" s="29">
        <f t="shared" si="0"/>
        <v>36.504789806614028</v>
      </c>
      <c r="F24" s="29">
        <f t="shared" si="1"/>
        <v>36.5</v>
      </c>
      <c r="G24" s="29">
        <f t="shared" si="2"/>
        <v>3.0142299947328866E-3</v>
      </c>
      <c r="H24" s="29"/>
      <c r="I24" s="29"/>
      <c r="J24" s="29">
        <f t="shared" si="6"/>
        <v>3.0142299947328866E-3</v>
      </c>
      <c r="K24" s="29"/>
      <c r="L24" s="29"/>
      <c r="M24" s="29"/>
      <c r="N24" s="29"/>
      <c r="O24" s="29">
        <f t="shared" ca="1" si="3"/>
        <v>-2.1293750456791048E-3</v>
      </c>
      <c r="P24" s="29"/>
      <c r="Q24" s="30">
        <f t="shared" si="4"/>
        <v>24297.407599999999</v>
      </c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</row>
    <row r="25" spans="1:32" x14ac:dyDescent="0.2">
      <c r="A25" s="31" t="s">
        <v>42</v>
      </c>
      <c r="B25" s="32" t="str">
        <f t="shared" si="5"/>
        <v>II</v>
      </c>
      <c r="C25" s="44">
        <v>39319.052499999998</v>
      </c>
      <c r="D25" s="43"/>
      <c r="E25" s="29">
        <f t="shared" si="0"/>
        <v>41.502239516607048</v>
      </c>
      <c r="F25" s="29">
        <f t="shared" si="1"/>
        <v>41.5</v>
      </c>
      <c r="G25" s="29">
        <f t="shared" si="2"/>
        <v>1.4093299978412688E-3</v>
      </c>
      <c r="H25" s="29"/>
      <c r="I25" s="29"/>
      <c r="J25" s="29">
        <f t="shared" si="6"/>
        <v>1.4093299978412688E-3</v>
      </c>
      <c r="K25" s="29"/>
      <c r="L25" s="29"/>
      <c r="M25" s="29"/>
      <c r="N25" s="29"/>
      <c r="O25" s="29">
        <f t="shared" ca="1" si="3"/>
        <v>-2.1235324924697039E-3</v>
      </c>
      <c r="P25" s="29"/>
      <c r="Q25" s="30">
        <f t="shared" si="4"/>
        <v>24300.552499999998</v>
      </c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  <row r="26" spans="1:32" x14ac:dyDescent="0.2">
      <c r="A26" s="31" t="s">
        <v>42</v>
      </c>
      <c r="B26" s="32" t="str">
        <f t="shared" si="5"/>
        <v>II</v>
      </c>
      <c r="C26" s="44">
        <v>39328.1751</v>
      </c>
      <c r="D26" s="43"/>
      <c r="E26" s="29">
        <f t="shared" si="0"/>
        <v>55.998641540329338</v>
      </c>
      <c r="F26" s="29">
        <f t="shared" si="1"/>
        <v>56</v>
      </c>
      <c r="G26" s="29">
        <f t="shared" si="2"/>
        <v>-8.5488000331679359E-4</v>
      </c>
      <c r="H26" s="29"/>
      <c r="I26" s="29"/>
      <c r="J26" s="29">
        <f t="shared" si="6"/>
        <v>-8.5488000331679359E-4</v>
      </c>
      <c r="K26" s="29"/>
      <c r="L26" s="29"/>
      <c r="M26" s="29"/>
      <c r="N26" s="29"/>
      <c r="O26" s="29">
        <f t="shared" ca="1" si="3"/>
        <v>-2.1065890881624403E-3</v>
      </c>
      <c r="P26" s="29"/>
      <c r="Q26" s="30">
        <f t="shared" si="4"/>
        <v>24309.6751</v>
      </c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</row>
    <row r="27" spans="1:32" x14ac:dyDescent="0.2">
      <c r="A27" s="31" t="s">
        <v>42</v>
      </c>
      <c r="B27" s="32" t="str">
        <f t="shared" si="5"/>
        <v>II</v>
      </c>
      <c r="C27" s="44">
        <v>39329.119100000004</v>
      </c>
      <c r="D27" s="43"/>
      <c r="E27" s="29">
        <f t="shared" si="0"/>
        <v>57.498718657646307</v>
      </c>
      <c r="F27" s="29">
        <f t="shared" si="1"/>
        <v>57.5</v>
      </c>
      <c r="G27" s="29">
        <f t="shared" si="2"/>
        <v>-8.0634999903850257E-4</v>
      </c>
      <c r="H27" s="29"/>
      <c r="I27" s="29"/>
      <c r="J27" s="29">
        <f t="shared" si="6"/>
        <v>-8.0634999903850257E-4</v>
      </c>
      <c r="K27" s="29"/>
      <c r="L27" s="29"/>
      <c r="M27" s="29"/>
      <c r="N27" s="29"/>
      <c r="O27" s="29">
        <f t="shared" ca="1" si="3"/>
        <v>-2.10483632219962E-3</v>
      </c>
      <c r="P27" s="29"/>
      <c r="Q27" s="30">
        <f t="shared" si="4"/>
        <v>24310.619100000004</v>
      </c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</row>
    <row r="28" spans="1:32" x14ac:dyDescent="0.2">
      <c r="A28" s="31" t="s">
        <v>43</v>
      </c>
      <c r="B28" s="32" t="str">
        <f t="shared" si="5"/>
        <v>II</v>
      </c>
      <c r="C28" s="44">
        <v>39608.531300000002</v>
      </c>
      <c r="D28" s="43"/>
      <c r="E28" s="29">
        <f t="shared" si="0"/>
        <v>501.50279441802229</v>
      </c>
      <c r="F28" s="29">
        <f t="shared" si="1"/>
        <v>501.5</v>
      </c>
      <c r="G28" s="29">
        <f t="shared" si="2"/>
        <v>1.7585300010978244E-3</v>
      </c>
      <c r="H28" s="29"/>
      <c r="I28" s="29"/>
      <c r="J28" s="29">
        <f t="shared" si="6"/>
        <v>1.7585300010978244E-3</v>
      </c>
      <c r="K28" s="29"/>
      <c r="L28" s="29"/>
      <c r="M28" s="29"/>
      <c r="N28" s="29"/>
      <c r="O28" s="29">
        <f t="shared" ca="1" si="3"/>
        <v>-1.5860175972047979E-3</v>
      </c>
      <c r="P28" s="29"/>
      <c r="Q28" s="30">
        <f t="shared" si="4"/>
        <v>24590.031300000002</v>
      </c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</row>
    <row r="29" spans="1:32" x14ac:dyDescent="0.2">
      <c r="A29" s="31" t="s">
        <v>43</v>
      </c>
      <c r="B29" s="32" t="str">
        <f t="shared" si="5"/>
        <v>II</v>
      </c>
      <c r="C29" s="44">
        <v>39610.417999999998</v>
      </c>
      <c r="D29" s="43"/>
      <c r="E29" s="29">
        <f t="shared" si="0"/>
        <v>504.50088286847324</v>
      </c>
      <c r="F29" s="29">
        <f t="shared" si="1"/>
        <v>504.5</v>
      </c>
      <c r="G29" s="29">
        <f t="shared" si="2"/>
        <v>5.5558999883942306E-4</v>
      </c>
      <c r="H29" s="29"/>
      <c r="I29" s="29"/>
      <c r="J29" s="29">
        <f t="shared" si="6"/>
        <v>5.5558999883942306E-4</v>
      </c>
      <c r="K29" s="29"/>
      <c r="L29" s="29"/>
      <c r="M29" s="29"/>
      <c r="N29" s="29"/>
      <c r="O29" s="29">
        <f t="shared" ca="1" si="3"/>
        <v>-1.5825120652791572E-3</v>
      </c>
      <c r="P29" s="29"/>
      <c r="Q29" s="30">
        <f t="shared" si="4"/>
        <v>24591.917999999998</v>
      </c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</row>
    <row r="30" spans="1:32" x14ac:dyDescent="0.2">
      <c r="A30" s="31" t="s">
        <v>43</v>
      </c>
      <c r="B30" s="32" t="str">
        <f t="shared" si="5"/>
        <v>II</v>
      </c>
      <c r="C30" s="44">
        <v>39611.361900000004</v>
      </c>
      <c r="D30" s="43"/>
      <c r="E30" s="29">
        <f t="shared" si="0"/>
        <v>506.00080107931996</v>
      </c>
      <c r="F30" s="29">
        <f t="shared" si="1"/>
        <v>506</v>
      </c>
      <c r="G30" s="29">
        <f t="shared" si="2"/>
        <v>5.0411999836796895E-4</v>
      </c>
      <c r="H30" s="29"/>
      <c r="I30" s="29"/>
      <c r="J30" s="29">
        <f t="shared" si="6"/>
        <v>5.0411999836796895E-4</v>
      </c>
      <c r="K30" s="29"/>
      <c r="L30" s="29"/>
      <c r="M30" s="29"/>
      <c r="N30" s="29"/>
      <c r="O30" s="29">
        <f t="shared" ca="1" si="3"/>
        <v>-1.5807592993163368E-3</v>
      </c>
      <c r="P30" s="29"/>
      <c r="Q30" s="30">
        <f t="shared" si="4"/>
        <v>24592.861900000004</v>
      </c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</row>
    <row r="31" spans="1:32" x14ac:dyDescent="0.2">
      <c r="A31" s="31" t="s">
        <v>43</v>
      </c>
      <c r="B31" s="32" t="str">
        <f t="shared" si="5"/>
        <v>II</v>
      </c>
      <c r="C31" s="44">
        <v>39619.541599999997</v>
      </c>
      <c r="D31" s="43"/>
      <c r="E31" s="29">
        <f t="shared" si="0"/>
        <v>518.99887395693304</v>
      </c>
      <c r="F31" s="29">
        <f t="shared" si="1"/>
        <v>519</v>
      </c>
      <c r="G31" s="29">
        <f t="shared" si="2"/>
        <v>-7.086200057528913E-4</v>
      </c>
      <c r="H31" s="29"/>
      <c r="I31" s="29"/>
      <c r="J31" s="29">
        <f t="shared" si="6"/>
        <v>-7.086200057528913E-4</v>
      </c>
      <c r="K31" s="29"/>
      <c r="L31" s="29"/>
      <c r="M31" s="29"/>
      <c r="N31" s="29"/>
      <c r="O31" s="29">
        <f t="shared" ca="1" si="3"/>
        <v>-1.5655686609718938E-3</v>
      </c>
      <c r="P31" s="29"/>
      <c r="Q31" s="30">
        <f t="shared" si="4"/>
        <v>24601.041599999997</v>
      </c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</row>
    <row r="32" spans="1:32" x14ac:dyDescent="0.2">
      <c r="A32" s="31" t="s">
        <v>43</v>
      </c>
      <c r="B32" s="32" t="str">
        <f t="shared" si="5"/>
        <v>II</v>
      </c>
      <c r="C32" s="44">
        <v>39620.485699999997</v>
      </c>
      <c r="D32" s="43"/>
      <c r="E32" s="29">
        <f t="shared" si="0"/>
        <v>520.49910998072028</v>
      </c>
      <c r="F32" s="29">
        <f t="shared" si="1"/>
        <v>520.5</v>
      </c>
      <c r="G32" s="29">
        <f t="shared" si="2"/>
        <v>-5.6009000400081277E-4</v>
      </c>
      <c r="H32" s="29"/>
      <c r="I32" s="29"/>
      <c r="J32" s="29">
        <f t="shared" si="6"/>
        <v>-5.6009000400081277E-4</v>
      </c>
      <c r="K32" s="29"/>
      <c r="L32" s="29"/>
      <c r="M32" s="29"/>
      <c r="N32" s="29"/>
      <c r="O32" s="29">
        <f t="shared" ca="1" si="3"/>
        <v>-1.5638158950090734E-3</v>
      </c>
      <c r="P32" s="29"/>
      <c r="Q32" s="30">
        <f t="shared" si="4"/>
        <v>24601.985699999997</v>
      </c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</row>
    <row r="33" spans="1:32" x14ac:dyDescent="0.2">
      <c r="A33" s="31" t="s">
        <v>43</v>
      </c>
      <c r="B33" s="32" t="str">
        <f t="shared" si="5"/>
        <v>II</v>
      </c>
      <c r="C33" s="44">
        <v>39625.520799999998</v>
      </c>
      <c r="D33" s="43"/>
      <c r="E33" s="29">
        <f t="shared" si="0"/>
        <v>528.50020986777417</v>
      </c>
      <c r="F33" s="29">
        <f t="shared" si="1"/>
        <v>528.5</v>
      </c>
      <c r="G33" s="29">
        <f t="shared" si="2"/>
        <v>1.3206999574322253E-4</v>
      </c>
      <c r="H33" s="29"/>
      <c r="I33" s="29"/>
      <c r="J33" s="29">
        <f t="shared" si="6"/>
        <v>1.3206999574322253E-4</v>
      </c>
      <c r="K33" s="29"/>
      <c r="L33" s="29"/>
      <c r="M33" s="29"/>
      <c r="N33" s="29"/>
      <c r="O33" s="29">
        <f t="shared" ca="1" si="3"/>
        <v>-1.5544678098740317E-3</v>
      </c>
      <c r="P33" s="29"/>
      <c r="Q33" s="30">
        <f t="shared" si="4"/>
        <v>24607.020799999998</v>
      </c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</row>
    <row r="34" spans="1:32" x14ac:dyDescent="0.2">
      <c r="A34" s="31" t="s">
        <v>43</v>
      </c>
      <c r="B34" s="32" t="str">
        <f t="shared" si="5"/>
        <v>II</v>
      </c>
      <c r="C34" s="44">
        <v>39626.463900000002</v>
      </c>
      <c r="D34" s="43"/>
      <c r="E34" s="29">
        <f t="shared" si="0"/>
        <v>529.99885682682407</v>
      </c>
      <c r="F34" s="29">
        <f t="shared" si="1"/>
        <v>530</v>
      </c>
      <c r="G34" s="29">
        <f t="shared" si="2"/>
        <v>-7.1939999907044694E-4</v>
      </c>
      <c r="H34" s="29"/>
      <c r="I34" s="29"/>
      <c r="J34" s="29">
        <f t="shared" si="6"/>
        <v>-7.1939999907044694E-4</v>
      </c>
      <c r="K34" s="29"/>
      <c r="L34" s="29"/>
      <c r="M34" s="29"/>
      <c r="N34" s="29"/>
      <c r="O34" s="29">
        <f t="shared" ca="1" si="3"/>
        <v>-1.5527150439112113E-3</v>
      </c>
      <c r="P34" s="29"/>
      <c r="Q34" s="30">
        <f t="shared" si="4"/>
        <v>24607.963900000002</v>
      </c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x14ac:dyDescent="0.2">
      <c r="A35" s="31" t="s">
        <v>43</v>
      </c>
      <c r="B35" s="32" t="str">
        <f t="shared" si="5"/>
        <v>II</v>
      </c>
      <c r="C35" s="44">
        <v>39627.407500000001</v>
      </c>
      <c r="D35" s="43"/>
      <c r="E35" s="29">
        <f t="shared" si="0"/>
        <v>531.49829831823672</v>
      </c>
      <c r="F35" s="29">
        <f t="shared" si="1"/>
        <v>531.5</v>
      </c>
      <c r="G35" s="29">
        <f t="shared" si="2"/>
        <v>-1.0708699992392212E-3</v>
      </c>
      <c r="H35" s="29"/>
      <c r="I35" s="29"/>
      <c r="J35" s="29">
        <f t="shared" si="6"/>
        <v>-1.0708699992392212E-3</v>
      </c>
      <c r="K35" s="29"/>
      <c r="L35" s="29"/>
      <c r="M35" s="29"/>
      <c r="N35" s="29"/>
      <c r="O35" s="29">
        <f t="shared" ca="1" si="3"/>
        <v>-1.550962277948391E-3</v>
      </c>
      <c r="P35" s="29"/>
      <c r="Q35" s="30">
        <f t="shared" si="4"/>
        <v>24608.907500000001</v>
      </c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x14ac:dyDescent="0.2">
      <c r="A36" s="31" t="s">
        <v>43</v>
      </c>
      <c r="B36" s="32" t="str">
        <f t="shared" si="5"/>
        <v>II</v>
      </c>
      <c r="C36" s="44">
        <v>39628.352200000001</v>
      </c>
      <c r="D36" s="43"/>
      <c r="E36" s="29">
        <f t="shared" si="0"/>
        <v>532.99948778086878</v>
      </c>
      <c r="F36" s="29">
        <f t="shared" si="1"/>
        <v>533</v>
      </c>
      <c r="G36" s="29">
        <f t="shared" si="2"/>
        <v>-3.2233999809250236E-4</v>
      </c>
      <c r="H36" s="29"/>
      <c r="I36" s="29"/>
      <c r="J36" s="29">
        <f t="shared" si="6"/>
        <v>-3.2233999809250236E-4</v>
      </c>
      <c r="K36" s="29"/>
      <c r="L36" s="29"/>
      <c r="M36" s="29"/>
      <c r="N36" s="29"/>
      <c r="O36" s="29">
        <f t="shared" ca="1" si="3"/>
        <v>-1.5492095119855707E-3</v>
      </c>
      <c r="P36" s="29"/>
      <c r="Q36" s="30">
        <f t="shared" si="4"/>
        <v>24609.852200000001</v>
      </c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x14ac:dyDescent="0.2">
      <c r="A37" s="31" t="s">
        <v>43</v>
      </c>
      <c r="B37" s="32" t="str">
        <f t="shared" si="5"/>
        <v>II</v>
      </c>
      <c r="C37" s="44">
        <v>39629.610500000003</v>
      </c>
      <c r="D37" s="43"/>
      <c r="E37" s="29">
        <f t="shared" si="0"/>
        <v>534.99900794688108</v>
      </c>
      <c r="F37" s="29">
        <f t="shared" si="1"/>
        <v>535</v>
      </c>
      <c r="G37" s="29">
        <f t="shared" si="2"/>
        <v>-6.2430000252788886E-4</v>
      </c>
      <c r="H37" s="29"/>
      <c r="I37" s="29"/>
      <c r="J37" s="29">
        <f t="shared" si="6"/>
        <v>-6.2430000252788886E-4</v>
      </c>
      <c r="K37" s="29"/>
      <c r="L37" s="29"/>
      <c r="M37" s="29"/>
      <c r="N37" s="29"/>
      <c r="O37" s="29">
        <f t="shared" ca="1" si="3"/>
        <v>-1.5468724907018103E-3</v>
      </c>
      <c r="P37" s="29"/>
      <c r="Q37" s="30">
        <f t="shared" si="4"/>
        <v>24611.110500000003</v>
      </c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 x14ac:dyDescent="0.2">
      <c r="A38" s="31" t="s">
        <v>43</v>
      </c>
      <c r="B38" s="32" t="str">
        <f t="shared" si="5"/>
        <v>II</v>
      </c>
      <c r="C38" s="44">
        <v>39630.554100000001</v>
      </c>
      <c r="D38" s="43"/>
      <c r="E38" s="29">
        <f t="shared" si="0"/>
        <v>536.49844943829385</v>
      </c>
      <c r="F38" s="29">
        <f t="shared" si="1"/>
        <v>536.5</v>
      </c>
      <c r="G38" s="29">
        <f t="shared" si="2"/>
        <v>-9.7577000269666314E-4</v>
      </c>
      <c r="H38" s="29"/>
      <c r="I38" s="29"/>
      <c r="J38" s="29">
        <f t="shared" si="6"/>
        <v>-9.7577000269666314E-4</v>
      </c>
      <c r="K38" s="29"/>
      <c r="L38" s="29"/>
      <c r="M38" s="29"/>
      <c r="N38" s="29"/>
      <c r="O38" s="29">
        <f t="shared" ca="1" si="3"/>
        <v>-1.5451197247389899E-3</v>
      </c>
      <c r="P38" s="29"/>
      <c r="Q38" s="30">
        <f t="shared" si="4"/>
        <v>24612.054100000001</v>
      </c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</row>
    <row r="39" spans="1:32" x14ac:dyDescent="0.2">
      <c r="A39" s="31" t="s">
        <v>43</v>
      </c>
      <c r="B39" s="32" t="str">
        <f t="shared" si="5"/>
        <v>II</v>
      </c>
      <c r="C39" s="44">
        <v>39643.4545</v>
      </c>
      <c r="D39" s="43"/>
      <c r="E39" s="29">
        <f t="shared" si="0"/>
        <v>556.99802024779524</v>
      </c>
      <c r="F39" s="29">
        <f t="shared" si="1"/>
        <v>557</v>
      </c>
      <c r="G39" s="29">
        <f t="shared" si="2"/>
        <v>-1.2458600031095557E-3</v>
      </c>
      <c r="H39" s="29"/>
      <c r="I39" s="29"/>
      <c r="J39" s="29">
        <f t="shared" si="6"/>
        <v>-1.2458600031095557E-3</v>
      </c>
      <c r="K39" s="29"/>
      <c r="L39" s="29"/>
      <c r="M39" s="29"/>
      <c r="N39" s="29"/>
      <c r="O39" s="29">
        <f t="shared" ca="1" si="3"/>
        <v>-1.5211652565804451E-3</v>
      </c>
      <c r="P39" s="29"/>
      <c r="Q39" s="30">
        <f t="shared" si="4"/>
        <v>24624.9545</v>
      </c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</row>
    <row r="40" spans="1:32" x14ac:dyDescent="0.2">
      <c r="A40" s="31" t="s">
        <v>44</v>
      </c>
      <c r="B40" s="32" t="str">
        <f t="shared" si="5"/>
        <v>II</v>
      </c>
      <c r="C40" s="44">
        <v>44458.533000000003</v>
      </c>
      <c r="D40" s="43"/>
      <c r="E40" s="29">
        <f t="shared" si="0"/>
        <v>8208.4694989669333</v>
      </c>
      <c r="F40" s="29">
        <f t="shared" si="1"/>
        <v>8208.5</v>
      </c>
      <c r="G40" s="29">
        <f t="shared" si="2"/>
        <v>-1.919433000148274E-2</v>
      </c>
      <c r="H40" s="29"/>
      <c r="I40" s="29"/>
      <c r="J40" s="29">
        <f t="shared" si="6"/>
        <v>-1.919433000148274E-2</v>
      </c>
      <c r="K40" s="29"/>
      <c r="L40" s="29"/>
      <c r="M40" s="29"/>
      <c r="N40" s="29"/>
      <c r="O40" s="29">
        <f t="shared" ca="1" si="3"/>
        <v>7.4196939197661363E-3</v>
      </c>
      <c r="P40" s="29"/>
      <c r="Q40" s="30">
        <f t="shared" si="4"/>
        <v>29440.033000000003</v>
      </c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</row>
    <row r="41" spans="1:32" x14ac:dyDescent="0.2">
      <c r="A41" s="31" t="s">
        <v>45</v>
      </c>
      <c r="B41" s="32" t="str">
        <f t="shared" si="5"/>
        <v>II</v>
      </c>
      <c r="C41" s="44">
        <v>45908.148500000003</v>
      </c>
      <c r="D41" s="43"/>
      <c r="E41" s="29">
        <f t="shared" si="0"/>
        <v>10512.002380800361</v>
      </c>
      <c r="F41" s="29">
        <f t="shared" si="1"/>
        <v>10512</v>
      </c>
      <c r="G41" s="29">
        <f t="shared" si="2"/>
        <v>1.4982400025473908E-3</v>
      </c>
      <c r="H41" s="29"/>
      <c r="I41" s="29"/>
      <c r="J41" s="29">
        <f t="shared" si="6"/>
        <v>1.4982400025473908E-3</v>
      </c>
      <c r="K41" s="29"/>
      <c r="L41" s="29"/>
      <c r="M41" s="29"/>
      <c r="N41" s="29"/>
      <c r="O41" s="29">
        <f t="shared" ca="1" si="3"/>
        <v>1.0111358183337246E-2</v>
      </c>
      <c r="P41" s="29"/>
      <c r="Q41" s="30">
        <f t="shared" si="4"/>
        <v>30889.648500000003</v>
      </c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</row>
    <row r="42" spans="1:32" x14ac:dyDescent="0.2">
      <c r="A42" s="31" t="s">
        <v>45</v>
      </c>
      <c r="B42" s="32" t="str">
        <f t="shared" si="5"/>
        <v>II</v>
      </c>
      <c r="C42" s="44">
        <v>45920.103900000002</v>
      </c>
      <c r="D42" s="43"/>
      <c r="E42" s="29">
        <f t="shared" si="0"/>
        <v>10531.000285427808</v>
      </c>
      <c r="F42" s="29">
        <f t="shared" si="1"/>
        <v>10531</v>
      </c>
      <c r="G42" s="29">
        <f t="shared" si="2"/>
        <v>1.7962000129045919E-4</v>
      </c>
      <c r="H42" s="29"/>
      <c r="I42" s="29"/>
      <c r="J42" s="29">
        <f t="shared" si="6"/>
        <v>1.7962000129045919E-4</v>
      </c>
      <c r="K42" s="29"/>
      <c r="L42" s="29"/>
      <c r="M42" s="29"/>
      <c r="N42" s="29"/>
      <c r="O42" s="29">
        <f t="shared" ca="1" si="3"/>
        <v>1.013355988553297E-2</v>
      </c>
      <c r="P42" s="29"/>
      <c r="Q42" s="30">
        <f t="shared" si="4"/>
        <v>30901.603900000002</v>
      </c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</row>
    <row r="43" spans="1:32" x14ac:dyDescent="0.2">
      <c r="A43" s="29" t="s">
        <v>36</v>
      </c>
      <c r="B43" s="29"/>
      <c r="C43" s="43">
        <v>52500.087</v>
      </c>
      <c r="D43" s="43"/>
      <c r="E43" s="29">
        <f t="shared" si="0"/>
        <v>20987.01943861584</v>
      </c>
      <c r="F43" s="29">
        <f t="shared" si="1"/>
        <v>20987</v>
      </c>
      <c r="G43" s="29">
        <f t="shared" si="2"/>
        <v>1.2232739994942676E-2</v>
      </c>
      <c r="H43" s="29"/>
      <c r="I43" s="29">
        <f>+G43</f>
        <v>1.2232739994942676E-2</v>
      </c>
      <c r="J43" s="29"/>
      <c r="K43" s="29"/>
      <c r="L43" s="29"/>
      <c r="M43" s="29"/>
      <c r="N43" s="29"/>
      <c r="O43" s="29">
        <f t="shared" ca="1" si="3"/>
        <v>2.2351507157032657E-2</v>
      </c>
      <c r="P43" s="29"/>
      <c r="Q43" s="30">
        <f t="shared" si="4"/>
        <v>37481.587</v>
      </c>
      <c r="S43" s="29"/>
      <c r="T43" s="29"/>
      <c r="U43" s="29" t="s">
        <v>37</v>
      </c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</row>
    <row r="44" spans="1:32" x14ac:dyDescent="0.2">
      <c r="A44" s="33" t="s">
        <v>49</v>
      </c>
      <c r="B44" s="34" t="s">
        <v>38</v>
      </c>
      <c r="C44" s="45">
        <v>54996.548999999999</v>
      </c>
      <c r="D44" s="45">
        <v>7.0000000000000001E-3</v>
      </c>
      <c r="E44" s="29">
        <f t="shared" si="0"/>
        <v>24954.059184843471</v>
      </c>
      <c r="F44" s="29">
        <f t="shared" si="1"/>
        <v>24954</v>
      </c>
      <c r="G44" s="29">
        <f t="shared" si="2"/>
        <v>3.724507999868365E-2</v>
      </c>
      <c r="H44" s="29"/>
      <c r="I44" s="29"/>
      <c r="J44" s="29">
        <f>+G44</f>
        <v>3.724507999868365E-2</v>
      </c>
      <c r="K44" s="29"/>
      <c r="L44" s="29"/>
      <c r="M44" s="29"/>
      <c r="N44" s="29"/>
      <c r="O44" s="29">
        <f t="shared" ca="1" si="3"/>
        <v>2.6986988873371531E-2</v>
      </c>
      <c r="P44" s="29"/>
      <c r="Q44" s="30">
        <f t="shared" si="4"/>
        <v>39978.048999999999</v>
      </c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</row>
    <row r="45" spans="1:32" x14ac:dyDescent="0.2">
      <c r="A45" s="35" t="s">
        <v>48</v>
      </c>
      <c r="B45" s="36"/>
      <c r="C45" s="46">
        <v>56869.972000000067</v>
      </c>
      <c r="D45" s="46">
        <v>1E-3</v>
      </c>
      <c r="E45" s="29">
        <f t="shared" si="0"/>
        <v>27931.049622710048</v>
      </c>
      <c r="F45" s="29">
        <f t="shared" si="1"/>
        <v>27931</v>
      </c>
      <c r="G45" s="29">
        <f t="shared" si="2"/>
        <v>3.1227620063873474E-2</v>
      </c>
      <c r="H45" s="29"/>
      <c r="I45" s="29"/>
      <c r="J45" s="29">
        <f>+G45</f>
        <v>3.1227620063873474E-2</v>
      </c>
      <c r="L45" s="29"/>
      <c r="M45" s="29"/>
      <c r="N45" s="29"/>
      <c r="O45" s="29">
        <f t="shared" ca="1" si="3"/>
        <v>3.0465645054248976E-2</v>
      </c>
      <c r="P45" s="29"/>
      <c r="Q45" s="30">
        <f t="shared" si="4"/>
        <v>41851.472000000067</v>
      </c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</row>
    <row r="46" spans="1:32" ht="12" customHeight="1" x14ac:dyDescent="0.2">
      <c r="A46" s="35" t="s">
        <v>48</v>
      </c>
      <c r="B46" s="36"/>
      <c r="C46" s="46">
        <v>56875.007000000216</v>
      </c>
      <c r="D46" s="46">
        <v>1E-3</v>
      </c>
      <c r="E46" s="29">
        <f t="shared" si="0"/>
        <v>27939.050563690864</v>
      </c>
      <c r="F46" s="29">
        <f t="shared" si="1"/>
        <v>27939</v>
      </c>
      <c r="G46" s="29">
        <f t="shared" si="2"/>
        <v>3.1819780211662874E-2</v>
      </c>
      <c r="H46" s="29"/>
      <c r="I46" s="29"/>
      <c r="J46" s="29">
        <f>+G46</f>
        <v>3.1819780211662874E-2</v>
      </c>
      <c r="L46" s="29"/>
      <c r="M46" s="29"/>
      <c r="N46" s="29"/>
      <c r="O46" s="29">
        <f t="shared" ca="1" si="3"/>
        <v>3.0474993139384014E-2</v>
      </c>
      <c r="P46" s="29"/>
      <c r="Q46" s="30">
        <f t="shared" si="4"/>
        <v>41856.507000000216</v>
      </c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</row>
    <row r="47" spans="1:32" ht="12" customHeight="1" x14ac:dyDescent="0.2">
      <c r="A47" s="35" t="s">
        <v>48</v>
      </c>
      <c r="B47" s="36"/>
      <c r="C47" s="46">
        <v>56875.950999999885</v>
      </c>
      <c r="D47" s="46">
        <v>1E-3</v>
      </c>
      <c r="E47" s="29">
        <f t="shared" si="0"/>
        <v>27940.550640807651</v>
      </c>
      <c r="F47" s="29">
        <f t="shared" si="1"/>
        <v>27940.5</v>
      </c>
      <c r="G47" s="29">
        <f t="shared" si="2"/>
        <v>3.1868309881247114E-2</v>
      </c>
      <c r="H47" s="29"/>
      <c r="I47" s="29"/>
      <c r="J47" s="29">
        <f>+G47</f>
        <v>3.1868309881247114E-2</v>
      </c>
      <c r="L47" s="29"/>
      <c r="M47" s="29"/>
      <c r="N47" s="29"/>
      <c r="O47" s="29">
        <f t="shared" ca="1" si="3"/>
        <v>3.0476745905346835E-2</v>
      </c>
      <c r="P47" s="29"/>
      <c r="Q47" s="30">
        <f t="shared" si="4"/>
        <v>41857.450999999885</v>
      </c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</row>
    <row r="48" spans="1:32" ht="12" customHeight="1" x14ac:dyDescent="0.2">
      <c r="A48" s="37" t="s">
        <v>50</v>
      </c>
      <c r="B48" s="38" t="s">
        <v>38</v>
      </c>
      <c r="C48" s="47">
        <v>58611.251509999856</v>
      </c>
      <c r="D48" s="47">
        <v>1.3799999999999999E-3</v>
      </c>
      <c r="E48" s="29">
        <f t="shared" si="0"/>
        <v>30698.055499611415</v>
      </c>
      <c r="F48" s="29">
        <f t="shared" si="1"/>
        <v>30698</v>
      </c>
      <c r="G48" s="29">
        <f t="shared" si="2"/>
        <v>3.4925959858810529E-2</v>
      </c>
      <c r="H48" s="29"/>
      <c r="I48" s="29"/>
      <c r="L48" s="29"/>
      <c r="M48" s="29">
        <f>+G48</f>
        <v>3.4925959858810529E-2</v>
      </c>
      <c r="N48" s="29"/>
      <c r="O48" s="29">
        <f t="shared" ca="1" si="3"/>
        <v>3.3698914000331578E-2</v>
      </c>
      <c r="P48" s="29"/>
      <c r="Q48" s="30">
        <f t="shared" si="4"/>
        <v>43592.751509999856</v>
      </c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</row>
    <row r="49" spans="1:32" ht="12" customHeight="1" x14ac:dyDescent="0.2">
      <c r="A49" s="37" t="s">
        <v>50</v>
      </c>
      <c r="B49" s="38" t="s">
        <v>38</v>
      </c>
      <c r="C49" s="47">
        <v>58688.025450000074</v>
      </c>
      <c r="D49" s="47">
        <v>1.3799999999999999E-3</v>
      </c>
      <c r="E49" s="29">
        <f t="shared" si="0"/>
        <v>30820.05426084045</v>
      </c>
      <c r="F49" s="29">
        <f t="shared" si="1"/>
        <v>30820</v>
      </c>
      <c r="G49" s="29">
        <f t="shared" si="2"/>
        <v>3.4146400066674687E-2</v>
      </c>
      <c r="H49" s="29"/>
      <c r="I49" s="29"/>
      <c r="L49" s="29"/>
      <c r="M49" s="29">
        <f>+G49</f>
        <v>3.4146400066674687E-2</v>
      </c>
      <c r="N49" s="29"/>
      <c r="O49" s="29">
        <f t="shared" ca="1" si="3"/>
        <v>3.3841472298640957E-2</v>
      </c>
      <c r="P49" s="29"/>
      <c r="Q49" s="30">
        <f t="shared" si="4"/>
        <v>43669.525450000074</v>
      </c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</row>
    <row r="50" spans="1:32" ht="12" customHeight="1" x14ac:dyDescent="0.25">
      <c r="A50" s="41" t="s">
        <v>53</v>
      </c>
      <c r="B50" s="42" t="s">
        <v>38</v>
      </c>
      <c r="C50" s="48">
        <v>59362.008380800951</v>
      </c>
      <c r="D50" s="49">
        <v>6.7100000000000005E-4</v>
      </c>
      <c r="E50" s="29">
        <f t="shared" si="0"/>
        <v>31891.056773502798</v>
      </c>
      <c r="F50" s="29">
        <f t="shared" si="1"/>
        <v>31891</v>
      </c>
      <c r="G50" s="29">
        <f t="shared" si="2"/>
        <v>3.5727620947000105E-2</v>
      </c>
      <c r="H50" s="29"/>
      <c r="I50" s="29"/>
      <c r="L50" s="29">
        <f t="shared" ref="L50:L55" si="7">+G50</f>
        <v>3.5727620947000105E-2</v>
      </c>
      <c r="M50" s="29"/>
      <c r="N50" s="29"/>
      <c r="O50" s="29">
        <f t="shared" ca="1" si="3"/>
        <v>3.5092947196094681E-2</v>
      </c>
      <c r="P50" s="29"/>
      <c r="Q50" s="30">
        <f t="shared" si="4"/>
        <v>44343.508380800951</v>
      </c>
      <c r="R50" s="29"/>
      <c r="S50" s="29"/>
      <c r="T50" s="29"/>
      <c r="U50" s="52" t="s">
        <v>58</v>
      </c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</row>
    <row r="51" spans="1:32" ht="12" customHeight="1" x14ac:dyDescent="0.25">
      <c r="A51" s="41" t="s">
        <v>53</v>
      </c>
      <c r="B51" s="42" t="s">
        <v>54</v>
      </c>
      <c r="C51" s="48">
        <v>59362.32400792744</v>
      </c>
      <c r="D51" s="49">
        <v>7.18E-4</v>
      </c>
      <c r="E51" s="29">
        <f t="shared" si="0"/>
        <v>31891.558325441409</v>
      </c>
      <c r="F51" s="29">
        <f t="shared" si="1"/>
        <v>31891.5</v>
      </c>
      <c r="G51" s="29">
        <f t="shared" si="2"/>
        <v>3.6704257436213084E-2</v>
      </c>
      <c r="H51" s="29"/>
      <c r="I51" s="29"/>
      <c r="L51" s="29">
        <f t="shared" si="7"/>
        <v>3.6704257436213084E-2</v>
      </c>
      <c r="M51" s="29"/>
      <c r="N51" s="29"/>
      <c r="O51" s="29">
        <f t="shared" ca="1" si="3"/>
        <v>3.5093531451415624E-2</v>
      </c>
      <c r="P51" s="29"/>
      <c r="Q51" s="30">
        <f t="shared" si="4"/>
        <v>44343.82400792744</v>
      </c>
      <c r="R51" s="29"/>
      <c r="S51" s="29"/>
      <c r="T51" s="29"/>
      <c r="U51" s="52" t="s">
        <v>58</v>
      </c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</row>
    <row r="52" spans="1:32" ht="12" customHeight="1" x14ac:dyDescent="0.25">
      <c r="A52" s="41" t="s">
        <v>53</v>
      </c>
      <c r="B52" s="42" t="s">
        <v>38</v>
      </c>
      <c r="C52" s="48">
        <v>59373.96490400983</v>
      </c>
      <c r="D52" s="49">
        <v>6.8000000000000005E-4</v>
      </c>
      <c r="E52" s="29">
        <f t="shared" si="0"/>
        <v>31910.056462981876</v>
      </c>
      <c r="F52" s="29">
        <f t="shared" si="1"/>
        <v>31910</v>
      </c>
      <c r="G52" s="29">
        <f t="shared" si="2"/>
        <v>3.5532209825760219E-2</v>
      </c>
      <c r="H52" s="29"/>
      <c r="I52" s="29"/>
      <c r="L52" s="29">
        <f t="shared" si="7"/>
        <v>3.5532209825760219E-2</v>
      </c>
      <c r="M52" s="29"/>
      <c r="N52" s="29"/>
      <c r="O52" s="29">
        <f t="shared" ca="1" si="3"/>
        <v>3.5115148898290413E-2</v>
      </c>
      <c r="P52" s="29"/>
      <c r="Q52" s="30">
        <f t="shared" si="4"/>
        <v>44355.46490400983</v>
      </c>
      <c r="U52" s="52" t="s">
        <v>58</v>
      </c>
      <c r="X52" s="29"/>
      <c r="Y52" s="29"/>
      <c r="Z52" s="29"/>
      <c r="AA52" s="29"/>
      <c r="AB52" s="29"/>
      <c r="AC52" s="29"/>
      <c r="AD52" s="29"/>
      <c r="AE52" s="29"/>
      <c r="AF52" s="29"/>
    </row>
    <row r="53" spans="1:32" ht="12" customHeight="1" x14ac:dyDescent="0.25">
      <c r="A53" s="41" t="s">
        <v>53</v>
      </c>
      <c r="B53" s="42" t="s">
        <v>54</v>
      </c>
      <c r="C53" s="48">
        <v>59374.280218074098</v>
      </c>
      <c r="D53" s="49">
        <v>8.43E-4</v>
      </c>
      <c r="E53" s="29">
        <f t="shared" si="0"/>
        <v>31910.557517444347</v>
      </c>
      <c r="F53" s="29">
        <f t="shared" si="1"/>
        <v>31910.5</v>
      </c>
      <c r="G53" s="29">
        <f t="shared" si="2"/>
        <v>3.6195784094161354E-2</v>
      </c>
      <c r="H53" s="29"/>
      <c r="I53" s="29"/>
      <c r="L53" s="29">
        <f t="shared" si="7"/>
        <v>3.6195784094161354E-2</v>
      </c>
      <c r="M53" s="29"/>
      <c r="N53" s="29"/>
      <c r="O53" s="29">
        <f t="shared" ca="1" si="3"/>
        <v>3.5115733153611356E-2</v>
      </c>
      <c r="P53" s="29"/>
      <c r="Q53" s="30">
        <f t="shared" si="4"/>
        <v>44355.780218074098</v>
      </c>
      <c r="U53" s="52" t="s">
        <v>58</v>
      </c>
    </row>
    <row r="54" spans="1:32" ht="12" customHeight="1" x14ac:dyDescent="0.25">
      <c r="A54" s="41" t="s">
        <v>53</v>
      </c>
      <c r="B54" s="42" t="s">
        <v>38</v>
      </c>
      <c r="C54" s="48">
        <v>59389.067838936113</v>
      </c>
      <c r="D54" s="49">
        <v>8.7299999999999997E-4</v>
      </c>
      <c r="E54" s="29">
        <f t="shared" si="0"/>
        <v>31934.056004387774</v>
      </c>
      <c r="F54" s="29">
        <f t="shared" si="1"/>
        <v>31934</v>
      </c>
      <c r="G54" s="29">
        <f t="shared" si="2"/>
        <v>3.5243616104708053E-2</v>
      </c>
      <c r="H54" s="29"/>
      <c r="I54" s="29"/>
      <c r="L54" s="29">
        <f t="shared" si="7"/>
        <v>3.5243616104708053E-2</v>
      </c>
      <c r="M54" s="29"/>
      <c r="N54" s="29"/>
      <c r="O54" s="29">
        <f t="shared" ca="1" si="3"/>
        <v>3.5143193153695532E-2</v>
      </c>
      <c r="P54" s="29"/>
      <c r="Q54" s="30">
        <f t="shared" si="4"/>
        <v>44370.567838936113</v>
      </c>
      <c r="U54" s="52" t="s">
        <v>58</v>
      </c>
    </row>
    <row r="55" spans="1:32" ht="12" customHeight="1" x14ac:dyDescent="0.25">
      <c r="A55" s="41" t="s">
        <v>53</v>
      </c>
      <c r="B55" s="42" t="s">
        <v>54</v>
      </c>
      <c r="C55" s="48">
        <v>59389.384373429231</v>
      </c>
      <c r="D55" s="49">
        <v>6.2500000000000001E-4</v>
      </c>
      <c r="E55" s="29">
        <f t="shared" si="0"/>
        <v>31934.558998190703</v>
      </c>
      <c r="F55" s="29">
        <f t="shared" si="1"/>
        <v>31934.5</v>
      </c>
      <c r="G55" s="29">
        <f t="shared" si="2"/>
        <v>3.7127619230886921E-2</v>
      </c>
      <c r="H55" s="29"/>
      <c r="I55" s="29"/>
      <c r="L55" s="29">
        <f t="shared" si="7"/>
        <v>3.7127619230886921E-2</v>
      </c>
      <c r="M55" s="29"/>
      <c r="N55" s="29"/>
      <c r="O55" s="29">
        <f t="shared" ca="1" si="3"/>
        <v>3.5143777409016475E-2</v>
      </c>
      <c r="P55" s="29"/>
      <c r="Q55" s="30">
        <f t="shared" si="4"/>
        <v>44370.884373429231</v>
      </c>
      <c r="U55" s="52" t="s">
        <v>58</v>
      </c>
    </row>
    <row r="56" spans="1:32" ht="12" customHeight="1" x14ac:dyDescent="0.2">
      <c r="A56" s="39" t="s">
        <v>52</v>
      </c>
      <c r="B56" s="40" t="s">
        <v>38</v>
      </c>
      <c r="C56" s="50">
        <v>59749.029521000106</v>
      </c>
      <c r="D56" s="50">
        <v>1.4270000000000001E-3</v>
      </c>
      <c r="E56" s="29">
        <f t="shared" si="0"/>
        <v>32506.058422156126</v>
      </c>
      <c r="F56" s="29">
        <f t="shared" si="1"/>
        <v>32506</v>
      </c>
      <c r="G56" s="29">
        <f t="shared" si="2"/>
        <v>3.6765120101335924E-2</v>
      </c>
      <c r="H56" s="29"/>
      <c r="I56" s="29"/>
      <c r="M56" s="29">
        <f>+G56</f>
        <v>3.6765120101335924E-2</v>
      </c>
      <c r="N56" s="29"/>
      <c r="O56" s="29">
        <f t="shared" ca="1" si="3"/>
        <v>3.5811581240851029E-2</v>
      </c>
      <c r="P56" s="29"/>
      <c r="Q56" s="30">
        <f t="shared" si="4"/>
        <v>44730.529521000106</v>
      </c>
      <c r="R56" s="29"/>
      <c r="S56" s="29"/>
      <c r="T56" s="29"/>
      <c r="U56" s="52" t="s">
        <v>58</v>
      </c>
      <c r="V56" s="29"/>
      <c r="W56" s="29"/>
    </row>
    <row r="57" spans="1:32" ht="12" customHeight="1" x14ac:dyDescent="0.2">
      <c r="C57" s="51"/>
      <c r="D57" s="51"/>
    </row>
    <row r="58" spans="1:32" x14ac:dyDescent="0.2">
      <c r="C58" s="51"/>
      <c r="D58" s="51"/>
    </row>
    <row r="59" spans="1:32" x14ac:dyDescent="0.2">
      <c r="C59" s="51"/>
      <c r="D59" s="51"/>
    </row>
    <row r="60" spans="1:32" x14ac:dyDescent="0.2">
      <c r="C60" s="51"/>
      <c r="D60" s="51"/>
    </row>
    <row r="61" spans="1:32" x14ac:dyDescent="0.2">
      <c r="C61" s="51"/>
      <c r="D61" s="51"/>
    </row>
    <row r="62" spans="1:32" x14ac:dyDescent="0.2">
      <c r="C62" s="51"/>
      <c r="D62" s="51"/>
    </row>
    <row r="63" spans="1:32" x14ac:dyDescent="0.2">
      <c r="C63" s="51"/>
      <c r="D63" s="51"/>
    </row>
    <row r="64" spans="1:32" x14ac:dyDescent="0.2">
      <c r="C64" s="51"/>
      <c r="D64" s="51"/>
    </row>
    <row r="65" spans="3:4" x14ac:dyDescent="0.2">
      <c r="C65" s="51"/>
      <c r="D65" s="51"/>
    </row>
    <row r="66" spans="3:4" x14ac:dyDescent="0.2">
      <c r="C66" s="51"/>
      <c r="D66" s="51"/>
    </row>
    <row r="67" spans="3:4" x14ac:dyDescent="0.2">
      <c r="C67" s="51"/>
      <c r="D67" s="51"/>
    </row>
    <row r="68" spans="3:4" x14ac:dyDescent="0.2">
      <c r="C68" s="51"/>
      <c r="D68" s="51"/>
    </row>
    <row r="69" spans="3:4" x14ac:dyDescent="0.2">
      <c r="C69" s="51"/>
      <c r="D69" s="51"/>
    </row>
    <row r="70" spans="3:4" x14ac:dyDescent="0.2">
      <c r="C70" s="51"/>
      <c r="D70" s="51"/>
    </row>
    <row r="71" spans="3:4" x14ac:dyDescent="0.2">
      <c r="C71" s="51"/>
      <c r="D71" s="51"/>
    </row>
    <row r="72" spans="3:4" x14ac:dyDescent="0.2">
      <c r="C72" s="51"/>
      <c r="D72" s="51"/>
    </row>
    <row r="73" spans="3:4" x14ac:dyDescent="0.2">
      <c r="C73" s="51"/>
      <c r="D73" s="51"/>
    </row>
    <row r="74" spans="3:4" x14ac:dyDescent="0.2">
      <c r="C74" s="51"/>
      <c r="D74" s="51"/>
    </row>
    <row r="75" spans="3:4" x14ac:dyDescent="0.2">
      <c r="C75" s="51"/>
      <c r="D75" s="51"/>
    </row>
    <row r="76" spans="3:4" x14ac:dyDescent="0.2">
      <c r="C76" s="51"/>
      <c r="D76" s="51"/>
    </row>
    <row r="77" spans="3:4" x14ac:dyDescent="0.2">
      <c r="C77" s="51"/>
      <c r="D77" s="51"/>
    </row>
    <row r="78" spans="3:4" x14ac:dyDescent="0.2">
      <c r="C78" s="51"/>
      <c r="D78" s="51"/>
    </row>
    <row r="79" spans="3:4" x14ac:dyDescent="0.2">
      <c r="C79" s="51"/>
      <c r="D79" s="51"/>
    </row>
    <row r="80" spans="3:4" x14ac:dyDescent="0.2">
      <c r="C80" s="51"/>
      <c r="D80" s="51"/>
    </row>
    <row r="81" spans="3:4" x14ac:dyDescent="0.2">
      <c r="C81" s="51"/>
      <c r="D81" s="51"/>
    </row>
    <row r="82" spans="3:4" x14ac:dyDescent="0.2">
      <c r="C82" s="51"/>
      <c r="D82" s="51"/>
    </row>
    <row r="83" spans="3:4" x14ac:dyDescent="0.2">
      <c r="C83" s="51"/>
      <c r="D83" s="51"/>
    </row>
    <row r="84" spans="3:4" x14ac:dyDescent="0.2">
      <c r="C84" s="51"/>
      <c r="D84" s="51"/>
    </row>
    <row r="85" spans="3:4" x14ac:dyDescent="0.2">
      <c r="C85" s="51"/>
      <c r="D85" s="51"/>
    </row>
    <row r="86" spans="3:4" x14ac:dyDescent="0.2">
      <c r="C86" s="51"/>
      <c r="D86" s="51"/>
    </row>
    <row r="87" spans="3:4" x14ac:dyDescent="0.2">
      <c r="C87" s="51"/>
      <c r="D87" s="51"/>
    </row>
    <row r="88" spans="3:4" x14ac:dyDescent="0.2">
      <c r="C88" s="51"/>
      <c r="D88" s="51"/>
    </row>
    <row r="89" spans="3:4" x14ac:dyDescent="0.2">
      <c r="C89" s="51"/>
      <c r="D89" s="51"/>
    </row>
    <row r="90" spans="3:4" x14ac:dyDescent="0.2">
      <c r="C90" s="51"/>
      <c r="D90" s="51"/>
    </row>
    <row r="91" spans="3:4" x14ac:dyDescent="0.2">
      <c r="C91" s="51"/>
      <c r="D91" s="51"/>
    </row>
    <row r="92" spans="3:4" x14ac:dyDescent="0.2">
      <c r="C92" s="51"/>
      <c r="D92" s="51"/>
    </row>
    <row r="93" spans="3:4" x14ac:dyDescent="0.2">
      <c r="C93" s="51"/>
      <c r="D93" s="51"/>
    </row>
    <row r="94" spans="3:4" x14ac:dyDescent="0.2">
      <c r="C94" s="51"/>
      <c r="D94" s="51"/>
    </row>
    <row r="95" spans="3:4" x14ac:dyDescent="0.2">
      <c r="C95" s="51"/>
      <c r="D95" s="51"/>
    </row>
    <row r="96" spans="3:4" x14ac:dyDescent="0.2">
      <c r="C96" s="51"/>
      <c r="D96" s="51"/>
    </row>
    <row r="97" spans="3:4" x14ac:dyDescent="0.2">
      <c r="C97" s="51"/>
      <c r="D97" s="51"/>
    </row>
    <row r="98" spans="3:4" x14ac:dyDescent="0.2">
      <c r="C98" s="51"/>
      <c r="D98" s="51"/>
    </row>
    <row r="99" spans="3:4" x14ac:dyDescent="0.2">
      <c r="C99" s="51"/>
      <c r="D99" s="51"/>
    </row>
    <row r="100" spans="3:4" x14ac:dyDescent="0.2">
      <c r="C100" s="51"/>
      <c r="D100" s="51"/>
    </row>
    <row r="101" spans="3:4" x14ac:dyDescent="0.2">
      <c r="C101" s="51"/>
      <c r="D101" s="51"/>
    </row>
    <row r="102" spans="3:4" x14ac:dyDescent="0.2">
      <c r="C102" s="51"/>
      <c r="D102" s="51"/>
    </row>
    <row r="103" spans="3:4" x14ac:dyDescent="0.2">
      <c r="C103" s="51"/>
      <c r="D103" s="51"/>
    </row>
    <row r="104" spans="3:4" x14ac:dyDescent="0.2">
      <c r="C104" s="51"/>
      <c r="D104" s="51"/>
    </row>
    <row r="105" spans="3:4" x14ac:dyDescent="0.2">
      <c r="C105" s="51"/>
      <c r="D105" s="51"/>
    </row>
    <row r="106" spans="3:4" x14ac:dyDescent="0.2">
      <c r="C106" s="51"/>
      <c r="D106" s="51"/>
    </row>
    <row r="107" spans="3:4" x14ac:dyDescent="0.2">
      <c r="C107" s="51"/>
      <c r="D107" s="51"/>
    </row>
    <row r="108" spans="3:4" x14ac:dyDescent="0.2">
      <c r="C108" s="51"/>
      <c r="D108" s="51"/>
    </row>
    <row r="109" spans="3:4" x14ac:dyDescent="0.2">
      <c r="C109" s="51"/>
      <c r="D109" s="51"/>
    </row>
    <row r="110" spans="3:4" x14ac:dyDescent="0.2">
      <c r="C110" s="51"/>
      <c r="D110" s="51"/>
    </row>
    <row r="111" spans="3:4" x14ac:dyDescent="0.2">
      <c r="C111" s="51"/>
      <c r="D111" s="51"/>
    </row>
    <row r="112" spans="3:4" x14ac:dyDescent="0.2">
      <c r="C112" s="51"/>
      <c r="D112" s="51"/>
    </row>
    <row r="113" spans="3:4" x14ac:dyDescent="0.2">
      <c r="C113" s="51"/>
      <c r="D113" s="51"/>
    </row>
    <row r="114" spans="3:4" x14ac:dyDescent="0.2">
      <c r="C114" s="51"/>
      <c r="D114" s="51"/>
    </row>
    <row r="115" spans="3:4" x14ac:dyDescent="0.2">
      <c r="C115" s="51"/>
      <c r="D115" s="51"/>
    </row>
    <row r="116" spans="3:4" x14ac:dyDescent="0.2">
      <c r="C116" s="51"/>
      <c r="D116" s="51"/>
    </row>
    <row r="117" spans="3:4" x14ac:dyDescent="0.2">
      <c r="C117" s="51"/>
      <c r="D117" s="51"/>
    </row>
    <row r="118" spans="3:4" x14ac:dyDescent="0.2">
      <c r="C118" s="51"/>
      <c r="D118" s="51"/>
    </row>
    <row r="119" spans="3:4" x14ac:dyDescent="0.2">
      <c r="C119" s="51"/>
      <c r="D119" s="51"/>
    </row>
    <row r="120" spans="3:4" x14ac:dyDescent="0.2">
      <c r="C120" s="51"/>
      <c r="D120" s="51"/>
    </row>
    <row r="121" spans="3:4" x14ac:dyDescent="0.2">
      <c r="C121" s="51"/>
      <c r="D121" s="51"/>
    </row>
    <row r="122" spans="3:4" x14ac:dyDescent="0.2">
      <c r="C122" s="51"/>
      <c r="D122" s="51"/>
    </row>
    <row r="123" spans="3:4" x14ac:dyDescent="0.2">
      <c r="C123" s="51"/>
      <c r="D123" s="51"/>
    </row>
    <row r="124" spans="3:4" x14ac:dyDescent="0.2">
      <c r="C124" s="51"/>
      <c r="D124" s="51"/>
    </row>
    <row r="125" spans="3:4" x14ac:dyDescent="0.2">
      <c r="C125" s="51"/>
      <c r="D125" s="51"/>
    </row>
    <row r="126" spans="3:4" x14ac:dyDescent="0.2">
      <c r="C126" s="51"/>
      <c r="D126" s="51"/>
    </row>
    <row r="127" spans="3:4" x14ac:dyDescent="0.2">
      <c r="C127" s="51"/>
      <c r="D127" s="51"/>
    </row>
    <row r="128" spans="3:4" x14ac:dyDescent="0.2">
      <c r="C128" s="51"/>
      <c r="D128" s="51"/>
    </row>
    <row r="129" spans="3:4" x14ac:dyDescent="0.2">
      <c r="C129" s="51"/>
      <c r="D129" s="51"/>
    </row>
    <row r="130" spans="3:4" x14ac:dyDescent="0.2">
      <c r="C130" s="51"/>
      <c r="D130" s="51"/>
    </row>
    <row r="131" spans="3:4" x14ac:dyDescent="0.2">
      <c r="C131" s="51"/>
      <c r="D131" s="51"/>
    </row>
    <row r="132" spans="3:4" x14ac:dyDescent="0.2">
      <c r="C132" s="51"/>
      <c r="D132" s="51"/>
    </row>
    <row r="133" spans="3:4" x14ac:dyDescent="0.2">
      <c r="C133" s="51"/>
      <c r="D133" s="51"/>
    </row>
    <row r="134" spans="3:4" x14ac:dyDescent="0.2">
      <c r="C134" s="51"/>
      <c r="D134" s="51"/>
    </row>
    <row r="135" spans="3:4" x14ac:dyDescent="0.2">
      <c r="C135" s="51"/>
      <c r="D135" s="51"/>
    </row>
    <row r="136" spans="3:4" x14ac:dyDescent="0.2">
      <c r="C136" s="51"/>
      <c r="D136" s="51"/>
    </row>
    <row r="137" spans="3:4" x14ac:dyDescent="0.2">
      <c r="C137" s="51"/>
      <c r="D137" s="51"/>
    </row>
    <row r="138" spans="3:4" x14ac:dyDescent="0.2">
      <c r="C138" s="51"/>
      <c r="D138" s="51"/>
    </row>
    <row r="139" spans="3:4" x14ac:dyDescent="0.2">
      <c r="C139" s="51"/>
      <c r="D139" s="51"/>
    </row>
    <row r="140" spans="3:4" x14ac:dyDescent="0.2">
      <c r="C140" s="51"/>
      <c r="D140" s="51"/>
    </row>
    <row r="141" spans="3:4" x14ac:dyDescent="0.2">
      <c r="C141" s="51"/>
      <c r="D141" s="51"/>
    </row>
    <row r="142" spans="3:4" x14ac:dyDescent="0.2">
      <c r="C142" s="51"/>
      <c r="D142" s="51"/>
    </row>
    <row r="143" spans="3:4" x14ac:dyDescent="0.2">
      <c r="C143" s="51"/>
      <c r="D143" s="51"/>
    </row>
    <row r="144" spans="3:4" x14ac:dyDescent="0.2">
      <c r="C144" s="51"/>
      <c r="D144" s="51"/>
    </row>
    <row r="145" spans="3:4" x14ac:dyDescent="0.2">
      <c r="C145" s="51"/>
      <c r="D145" s="51"/>
    </row>
    <row r="146" spans="3:4" x14ac:dyDescent="0.2">
      <c r="C146" s="51"/>
      <c r="D146" s="51"/>
    </row>
    <row r="147" spans="3:4" x14ac:dyDescent="0.2">
      <c r="C147" s="51"/>
      <c r="D147" s="51"/>
    </row>
    <row r="148" spans="3:4" x14ac:dyDescent="0.2">
      <c r="C148" s="51"/>
      <c r="D148" s="51"/>
    </row>
    <row r="149" spans="3:4" x14ac:dyDescent="0.2">
      <c r="C149" s="51"/>
      <c r="D149" s="51"/>
    </row>
    <row r="150" spans="3:4" x14ac:dyDescent="0.2">
      <c r="C150" s="51"/>
      <c r="D150" s="51"/>
    </row>
    <row r="151" spans="3:4" x14ac:dyDescent="0.2">
      <c r="C151" s="51"/>
      <c r="D151" s="51"/>
    </row>
    <row r="152" spans="3:4" x14ac:dyDescent="0.2">
      <c r="C152" s="51"/>
      <c r="D152" s="51"/>
    </row>
    <row r="153" spans="3:4" x14ac:dyDescent="0.2">
      <c r="C153" s="51"/>
      <c r="D153" s="51"/>
    </row>
    <row r="154" spans="3:4" x14ac:dyDescent="0.2">
      <c r="C154" s="51"/>
      <c r="D154" s="51"/>
    </row>
    <row r="155" spans="3:4" x14ac:dyDescent="0.2">
      <c r="C155" s="51"/>
      <c r="D155" s="51"/>
    </row>
    <row r="156" spans="3:4" x14ac:dyDescent="0.2">
      <c r="C156" s="51"/>
      <c r="D156" s="51"/>
    </row>
    <row r="157" spans="3:4" x14ac:dyDescent="0.2">
      <c r="C157" s="51"/>
      <c r="D157" s="51"/>
    </row>
    <row r="158" spans="3:4" x14ac:dyDescent="0.2">
      <c r="C158" s="51"/>
      <c r="D158" s="51"/>
    </row>
    <row r="159" spans="3:4" x14ac:dyDescent="0.2">
      <c r="C159" s="51"/>
      <c r="D159" s="51"/>
    </row>
    <row r="160" spans="3:4" x14ac:dyDescent="0.2">
      <c r="C160" s="51"/>
      <c r="D160" s="51"/>
    </row>
    <row r="161" spans="3:4" x14ac:dyDescent="0.2">
      <c r="C161" s="51"/>
      <c r="D161" s="51"/>
    </row>
    <row r="162" spans="3:4" x14ac:dyDescent="0.2">
      <c r="C162" s="51"/>
      <c r="D162" s="51"/>
    </row>
    <row r="163" spans="3:4" x14ac:dyDescent="0.2">
      <c r="C163" s="51"/>
      <c r="D163" s="51"/>
    </row>
    <row r="164" spans="3:4" x14ac:dyDescent="0.2">
      <c r="C164" s="51"/>
      <c r="D164" s="51"/>
    </row>
    <row r="165" spans="3:4" x14ac:dyDescent="0.2">
      <c r="C165" s="51"/>
      <c r="D165" s="51"/>
    </row>
    <row r="166" spans="3:4" x14ac:dyDescent="0.2">
      <c r="C166" s="51"/>
      <c r="D166" s="51"/>
    </row>
    <row r="167" spans="3:4" x14ac:dyDescent="0.2">
      <c r="C167" s="51"/>
      <c r="D167" s="51"/>
    </row>
    <row r="168" spans="3:4" x14ac:dyDescent="0.2">
      <c r="C168" s="51"/>
      <c r="D168" s="51"/>
    </row>
    <row r="169" spans="3:4" x14ac:dyDescent="0.2">
      <c r="C169" s="51"/>
      <c r="D169" s="51"/>
    </row>
    <row r="170" spans="3:4" x14ac:dyDescent="0.2">
      <c r="C170" s="51"/>
      <c r="D170" s="51"/>
    </row>
    <row r="171" spans="3:4" x14ac:dyDescent="0.2">
      <c r="C171" s="51"/>
      <c r="D171" s="51"/>
    </row>
    <row r="172" spans="3:4" x14ac:dyDescent="0.2">
      <c r="C172" s="51"/>
      <c r="D172" s="51"/>
    </row>
    <row r="173" spans="3:4" x14ac:dyDescent="0.2">
      <c r="C173" s="51"/>
      <c r="D173" s="51"/>
    </row>
    <row r="174" spans="3:4" x14ac:dyDescent="0.2">
      <c r="C174" s="51"/>
      <c r="D174" s="51"/>
    </row>
    <row r="175" spans="3:4" x14ac:dyDescent="0.2">
      <c r="C175" s="51"/>
      <c r="D175" s="51"/>
    </row>
    <row r="176" spans="3:4" x14ac:dyDescent="0.2">
      <c r="C176" s="51"/>
      <c r="D176" s="51"/>
    </row>
    <row r="177" spans="3:4" x14ac:dyDescent="0.2">
      <c r="C177" s="51"/>
      <c r="D177" s="51"/>
    </row>
    <row r="178" spans="3:4" x14ac:dyDescent="0.2">
      <c r="C178" s="51"/>
      <c r="D178" s="51"/>
    </row>
    <row r="179" spans="3:4" x14ac:dyDescent="0.2">
      <c r="C179" s="51"/>
      <c r="D179" s="51"/>
    </row>
    <row r="180" spans="3:4" x14ac:dyDescent="0.2">
      <c r="C180" s="51"/>
      <c r="D180" s="51"/>
    </row>
    <row r="181" spans="3:4" x14ac:dyDescent="0.2">
      <c r="C181" s="51"/>
      <c r="D181" s="51"/>
    </row>
    <row r="182" spans="3:4" x14ac:dyDescent="0.2">
      <c r="C182" s="51"/>
      <c r="D182" s="51"/>
    </row>
    <row r="183" spans="3:4" x14ac:dyDescent="0.2">
      <c r="C183" s="51"/>
      <c r="D183" s="51"/>
    </row>
    <row r="184" spans="3:4" x14ac:dyDescent="0.2">
      <c r="C184" s="51"/>
      <c r="D184" s="51"/>
    </row>
    <row r="185" spans="3:4" x14ac:dyDescent="0.2">
      <c r="C185" s="51"/>
      <c r="D185" s="51"/>
    </row>
    <row r="186" spans="3:4" x14ac:dyDescent="0.2">
      <c r="C186" s="51"/>
      <c r="D186" s="51"/>
    </row>
    <row r="187" spans="3:4" x14ac:dyDescent="0.2">
      <c r="C187" s="51"/>
      <c r="D187" s="51"/>
    </row>
    <row r="188" spans="3:4" x14ac:dyDescent="0.2">
      <c r="C188" s="51"/>
      <c r="D188" s="51"/>
    </row>
    <row r="189" spans="3:4" x14ac:dyDescent="0.2">
      <c r="C189" s="51"/>
      <c r="D189" s="51"/>
    </row>
    <row r="190" spans="3:4" x14ac:dyDescent="0.2">
      <c r="C190" s="51"/>
      <c r="D190" s="51"/>
    </row>
    <row r="191" spans="3:4" x14ac:dyDescent="0.2">
      <c r="C191" s="51"/>
      <c r="D191" s="51"/>
    </row>
    <row r="192" spans="3:4" x14ac:dyDescent="0.2">
      <c r="C192" s="51"/>
      <c r="D192" s="51"/>
    </row>
    <row r="193" spans="3:4" x14ac:dyDescent="0.2">
      <c r="C193" s="51"/>
      <c r="D193" s="51"/>
    </row>
    <row r="194" spans="3:4" x14ac:dyDescent="0.2">
      <c r="C194" s="51"/>
      <c r="D194" s="51"/>
    </row>
    <row r="195" spans="3:4" x14ac:dyDescent="0.2">
      <c r="C195" s="51"/>
      <c r="D195" s="51"/>
    </row>
    <row r="196" spans="3:4" x14ac:dyDescent="0.2">
      <c r="C196" s="51"/>
      <c r="D196" s="51"/>
    </row>
    <row r="197" spans="3:4" x14ac:dyDescent="0.2">
      <c r="C197" s="51"/>
      <c r="D197" s="51"/>
    </row>
    <row r="198" spans="3:4" x14ac:dyDescent="0.2">
      <c r="C198" s="51"/>
      <c r="D198" s="51"/>
    </row>
    <row r="199" spans="3:4" x14ac:dyDescent="0.2">
      <c r="C199" s="51"/>
      <c r="D199" s="51"/>
    </row>
    <row r="200" spans="3:4" x14ac:dyDescent="0.2">
      <c r="C200" s="51"/>
      <c r="D200" s="51"/>
    </row>
    <row r="201" spans="3:4" x14ac:dyDescent="0.2">
      <c r="C201" s="51"/>
      <c r="D201" s="51"/>
    </row>
    <row r="202" spans="3:4" x14ac:dyDescent="0.2">
      <c r="C202" s="51"/>
      <c r="D202" s="51"/>
    </row>
    <row r="203" spans="3:4" x14ac:dyDescent="0.2">
      <c r="C203" s="51"/>
      <c r="D203" s="51"/>
    </row>
    <row r="204" spans="3:4" x14ac:dyDescent="0.2">
      <c r="C204" s="51"/>
      <c r="D204" s="51"/>
    </row>
    <row r="205" spans="3:4" x14ac:dyDescent="0.2">
      <c r="C205" s="51"/>
      <c r="D205" s="51"/>
    </row>
    <row r="206" spans="3:4" x14ac:dyDescent="0.2">
      <c r="C206" s="51"/>
      <c r="D206" s="51"/>
    </row>
    <row r="207" spans="3:4" x14ac:dyDescent="0.2">
      <c r="C207" s="51"/>
      <c r="D207" s="51"/>
    </row>
    <row r="208" spans="3:4" x14ac:dyDescent="0.2">
      <c r="C208" s="51"/>
      <c r="D208" s="51"/>
    </row>
    <row r="209" spans="3:4" x14ac:dyDescent="0.2">
      <c r="C209" s="51"/>
      <c r="D209" s="51"/>
    </row>
    <row r="210" spans="3:4" x14ac:dyDescent="0.2">
      <c r="C210" s="51"/>
      <c r="D210" s="51"/>
    </row>
    <row r="211" spans="3:4" x14ac:dyDescent="0.2">
      <c r="C211" s="51"/>
      <c r="D211" s="51"/>
    </row>
    <row r="212" spans="3:4" x14ac:dyDescent="0.2">
      <c r="C212" s="51"/>
      <c r="D212" s="51"/>
    </row>
    <row r="213" spans="3:4" x14ac:dyDescent="0.2">
      <c r="C213" s="51"/>
      <c r="D213" s="51"/>
    </row>
    <row r="214" spans="3:4" x14ac:dyDescent="0.2">
      <c r="C214" s="51"/>
      <c r="D214" s="51"/>
    </row>
    <row r="215" spans="3:4" x14ac:dyDescent="0.2">
      <c r="C215" s="51"/>
      <c r="D215" s="51"/>
    </row>
    <row r="216" spans="3:4" x14ac:dyDescent="0.2">
      <c r="C216" s="51"/>
      <c r="D216" s="51"/>
    </row>
    <row r="217" spans="3:4" x14ac:dyDescent="0.2">
      <c r="C217" s="51"/>
      <c r="D217" s="51"/>
    </row>
    <row r="218" spans="3:4" x14ac:dyDescent="0.2">
      <c r="C218" s="51"/>
      <c r="D218" s="51"/>
    </row>
    <row r="219" spans="3:4" x14ac:dyDescent="0.2">
      <c r="C219" s="51"/>
      <c r="D219" s="51"/>
    </row>
    <row r="220" spans="3:4" x14ac:dyDescent="0.2">
      <c r="C220" s="51"/>
      <c r="D220" s="51"/>
    </row>
    <row r="221" spans="3:4" x14ac:dyDescent="0.2">
      <c r="C221" s="51"/>
      <c r="D221" s="51"/>
    </row>
    <row r="222" spans="3:4" x14ac:dyDescent="0.2">
      <c r="C222" s="51"/>
      <c r="D222" s="51"/>
    </row>
    <row r="223" spans="3:4" x14ac:dyDescent="0.2">
      <c r="C223" s="51"/>
      <c r="D223" s="51"/>
    </row>
    <row r="224" spans="3:4" x14ac:dyDescent="0.2">
      <c r="C224" s="51"/>
      <c r="D224" s="51"/>
    </row>
    <row r="225" spans="3:4" x14ac:dyDescent="0.2">
      <c r="C225" s="51"/>
      <c r="D225" s="51"/>
    </row>
    <row r="226" spans="3:4" x14ac:dyDescent="0.2">
      <c r="C226" s="51"/>
      <c r="D226" s="51"/>
    </row>
    <row r="227" spans="3:4" x14ac:dyDescent="0.2">
      <c r="C227" s="51"/>
      <c r="D227" s="51"/>
    </row>
    <row r="228" spans="3:4" x14ac:dyDescent="0.2">
      <c r="C228" s="51"/>
      <c r="D228" s="51"/>
    </row>
    <row r="229" spans="3:4" x14ac:dyDescent="0.2">
      <c r="C229" s="51"/>
      <c r="D229" s="51"/>
    </row>
    <row r="230" spans="3:4" x14ac:dyDescent="0.2">
      <c r="C230" s="51"/>
      <c r="D230" s="51"/>
    </row>
    <row r="231" spans="3:4" x14ac:dyDescent="0.2">
      <c r="C231" s="51"/>
      <c r="D231" s="51"/>
    </row>
    <row r="232" spans="3:4" x14ac:dyDescent="0.2">
      <c r="C232" s="51"/>
      <c r="D232" s="51"/>
    </row>
    <row r="233" spans="3:4" x14ac:dyDescent="0.2">
      <c r="C233" s="51"/>
      <c r="D233" s="51"/>
    </row>
    <row r="234" spans="3:4" x14ac:dyDescent="0.2">
      <c r="C234" s="51"/>
      <c r="D234" s="51"/>
    </row>
    <row r="235" spans="3:4" x14ac:dyDescent="0.2">
      <c r="C235" s="51"/>
      <c r="D235" s="51"/>
    </row>
    <row r="236" spans="3:4" x14ac:dyDescent="0.2">
      <c r="C236" s="51"/>
      <c r="D236" s="51"/>
    </row>
    <row r="237" spans="3:4" x14ac:dyDescent="0.2">
      <c r="C237" s="51"/>
      <c r="D237" s="51"/>
    </row>
    <row r="238" spans="3:4" x14ac:dyDescent="0.2">
      <c r="C238" s="51"/>
      <c r="D238" s="51"/>
    </row>
    <row r="239" spans="3:4" x14ac:dyDescent="0.2">
      <c r="C239" s="51"/>
      <c r="D239" s="51"/>
    </row>
    <row r="240" spans="3:4" x14ac:dyDescent="0.2">
      <c r="C240" s="51"/>
      <c r="D240" s="51"/>
    </row>
    <row r="241" spans="3:4" x14ac:dyDescent="0.2">
      <c r="C241" s="51"/>
      <c r="D241" s="51"/>
    </row>
    <row r="242" spans="3:4" x14ac:dyDescent="0.2">
      <c r="C242" s="51"/>
      <c r="D242" s="51"/>
    </row>
    <row r="243" spans="3:4" x14ac:dyDescent="0.2">
      <c r="C243" s="51"/>
      <c r="D243" s="51"/>
    </row>
    <row r="244" spans="3:4" x14ac:dyDescent="0.2">
      <c r="C244" s="51"/>
      <c r="D244" s="51"/>
    </row>
    <row r="245" spans="3:4" x14ac:dyDescent="0.2">
      <c r="C245" s="51"/>
      <c r="D245" s="51"/>
    </row>
    <row r="246" spans="3:4" x14ac:dyDescent="0.2">
      <c r="C246" s="51"/>
      <c r="D246" s="51"/>
    </row>
    <row r="247" spans="3:4" x14ac:dyDescent="0.2">
      <c r="C247" s="51"/>
      <c r="D247" s="51"/>
    </row>
    <row r="248" spans="3:4" x14ac:dyDescent="0.2">
      <c r="C248" s="51"/>
      <c r="D248" s="51"/>
    </row>
    <row r="249" spans="3:4" x14ac:dyDescent="0.2">
      <c r="C249" s="51"/>
      <c r="D249" s="51"/>
    </row>
    <row r="250" spans="3:4" x14ac:dyDescent="0.2">
      <c r="C250" s="51"/>
      <c r="D250" s="51"/>
    </row>
    <row r="251" spans="3:4" x14ac:dyDescent="0.2">
      <c r="C251" s="51"/>
      <c r="D251" s="51"/>
    </row>
    <row r="252" spans="3:4" x14ac:dyDescent="0.2">
      <c r="C252" s="51"/>
      <c r="D252" s="51"/>
    </row>
    <row r="253" spans="3:4" x14ac:dyDescent="0.2">
      <c r="C253" s="51"/>
      <c r="D253" s="51"/>
    </row>
    <row r="254" spans="3:4" x14ac:dyDescent="0.2">
      <c r="C254" s="51"/>
      <c r="D254" s="51"/>
    </row>
    <row r="255" spans="3:4" x14ac:dyDescent="0.2">
      <c r="C255" s="51"/>
      <c r="D255" s="51"/>
    </row>
    <row r="256" spans="3:4" x14ac:dyDescent="0.2">
      <c r="C256" s="51"/>
      <c r="D256" s="51"/>
    </row>
    <row r="257" spans="3:4" x14ac:dyDescent="0.2">
      <c r="C257" s="51"/>
      <c r="D257" s="51"/>
    </row>
    <row r="258" spans="3:4" x14ac:dyDescent="0.2">
      <c r="C258" s="51"/>
      <c r="D258" s="51"/>
    </row>
    <row r="259" spans="3:4" x14ac:dyDescent="0.2">
      <c r="C259" s="51"/>
      <c r="D259" s="51"/>
    </row>
    <row r="260" spans="3:4" x14ac:dyDescent="0.2">
      <c r="C260" s="51"/>
      <c r="D260" s="51"/>
    </row>
    <row r="261" spans="3:4" x14ac:dyDescent="0.2">
      <c r="C261" s="51"/>
      <c r="D261" s="51"/>
    </row>
    <row r="262" spans="3:4" x14ac:dyDescent="0.2">
      <c r="C262" s="51"/>
      <c r="D262" s="51"/>
    </row>
    <row r="263" spans="3:4" x14ac:dyDescent="0.2">
      <c r="C263" s="51"/>
      <c r="D263" s="51"/>
    </row>
    <row r="264" spans="3:4" x14ac:dyDescent="0.2">
      <c r="C264" s="51"/>
      <c r="D264" s="51"/>
    </row>
    <row r="265" spans="3:4" x14ac:dyDescent="0.2">
      <c r="C265" s="51"/>
      <c r="D265" s="51"/>
    </row>
    <row r="266" spans="3:4" x14ac:dyDescent="0.2">
      <c r="C266" s="51"/>
      <c r="D266" s="51"/>
    </row>
    <row r="267" spans="3:4" x14ac:dyDescent="0.2">
      <c r="C267" s="51"/>
      <c r="D267" s="51"/>
    </row>
    <row r="268" spans="3:4" x14ac:dyDescent="0.2">
      <c r="C268" s="51"/>
      <c r="D268" s="51"/>
    </row>
    <row r="269" spans="3:4" x14ac:dyDescent="0.2">
      <c r="C269" s="51"/>
      <c r="D269" s="51"/>
    </row>
    <row r="270" spans="3:4" x14ac:dyDescent="0.2">
      <c r="C270" s="51"/>
      <c r="D270" s="51"/>
    </row>
    <row r="271" spans="3:4" x14ac:dyDescent="0.2">
      <c r="C271" s="51"/>
      <c r="D271" s="51"/>
    </row>
    <row r="272" spans="3:4" x14ac:dyDescent="0.2">
      <c r="C272" s="51"/>
      <c r="D272" s="51"/>
    </row>
    <row r="273" spans="3:4" x14ac:dyDescent="0.2">
      <c r="C273" s="51"/>
      <c r="D273" s="51"/>
    </row>
    <row r="274" spans="3:4" x14ac:dyDescent="0.2">
      <c r="C274" s="51"/>
      <c r="D274" s="51"/>
    </row>
    <row r="275" spans="3:4" x14ac:dyDescent="0.2">
      <c r="C275" s="51"/>
      <c r="D275" s="51"/>
    </row>
    <row r="276" spans="3:4" x14ac:dyDescent="0.2">
      <c r="C276" s="51"/>
      <c r="D276" s="51"/>
    </row>
    <row r="277" spans="3:4" x14ac:dyDescent="0.2">
      <c r="C277" s="51"/>
      <c r="D277" s="51"/>
    </row>
    <row r="278" spans="3:4" x14ac:dyDescent="0.2">
      <c r="C278" s="51"/>
      <c r="D278" s="51"/>
    </row>
    <row r="279" spans="3:4" x14ac:dyDescent="0.2">
      <c r="C279" s="51"/>
      <c r="D279" s="51"/>
    </row>
    <row r="280" spans="3:4" x14ac:dyDescent="0.2">
      <c r="C280" s="51"/>
      <c r="D280" s="51"/>
    </row>
    <row r="281" spans="3:4" x14ac:dyDescent="0.2">
      <c r="C281" s="51"/>
      <c r="D281" s="51"/>
    </row>
    <row r="282" spans="3:4" x14ac:dyDescent="0.2">
      <c r="C282" s="51"/>
      <c r="D282" s="51"/>
    </row>
    <row r="283" spans="3:4" x14ac:dyDescent="0.2">
      <c r="C283" s="51"/>
      <c r="D283" s="51"/>
    </row>
    <row r="284" spans="3:4" x14ac:dyDescent="0.2">
      <c r="C284" s="51"/>
      <c r="D284" s="51"/>
    </row>
    <row r="285" spans="3:4" x14ac:dyDescent="0.2">
      <c r="C285" s="51"/>
      <c r="D285" s="51"/>
    </row>
    <row r="286" spans="3:4" x14ac:dyDescent="0.2">
      <c r="C286" s="51"/>
      <c r="D286" s="51"/>
    </row>
    <row r="287" spans="3:4" x14ac:dyDescent="0.2">
      <c r="C287" s="51"/>
      <c r="D287" s="51"/>
    </row>
    <row r="288" spans="3:4" x14ac:dyDescent="0.2">
      <c r="C288" s="51"/>
      <c r="D288" s="51"/>
    </row>
    <row r="289" spans="3:4" x14ac:dyDescent="0.2">
      <c r="C289" s="51"/>
      <c r="D289" s="51"/>
    </row>
    <row r="290" spans="3:4" x14ac:dyDescent="0.2">
      <c r="C290" s="51"/>
      <c r="D290" s="51"/>
    </row>
    <row r="291" spans="3:4" x14ac:dyDescent="0.2">
      <c r="C291" s="51"/>
      <c r="D291" s="51"/>
    </row>
    <row r="292" spans="3:4" x14ac:dyDescent="0.2">
      <c r="C292" s="51"/>
      <c r="D292" s="51"/>
    </row>
    <row r="293" spans="3:4" x14ac:dyDescent="0.2">
      <c r="C293" s="51"/>
      <c r="D293" s="51"/>
    </row>
    <row r="294" spans="3:4" x14ac:dyDescent="0.2">
      <c r="C294" s="51"/>
      <c r="D294" s="51"/>
    </row>
    <row r="295" spans="3:4" x14ac:dyDescent="0.2">
      <c r="C295" s="51"/>
      <c r="D295" s="51"/>
    </row>
    <row r="296" spans="3:4" x14ac:dyDescent="0.2">
      <c r="C296" s="51"/>
      <c r="D296" s="51"/>
    </row>
    <row r="297" spans="3:4" x14ac:dyDescent="0.2">
      <c r="C297" s="51"/>
      <c r="D297" s="51"/>
    </row>
    <row r="298" spans="3:4" x14ac:dyDescent="0.2">
      <c r="C298" s="51"/>
      <c r="D298" s="51"/>
    </row>
    <row r="299" spans="3:4" x14ac:dyDescent="0.2">
      <c r="C299" s="51"/>
      <c r="D299" s="51"/>
    </row>
    <row r="300" spans="3:4" x14ac:dyDescent="0.2">
      <c r="C300" s="51"/>
      <c r="D300" s="51"/>
    </row>
    <row r="301" spans="3:4" x14ac:dyDescent="0.2">
      <c r="C301" s="51"/>
      <c r="D301" s="51"/>
    </row>
    <row r="302" spans="3:4" x14ac:dyDescent="0.2">
      <c r="C302" s="51"/>
      <c r="D302" s="51"/>
    </row>
    <row r="303" spans="3:4" x14ac:dyDescent="0.2">
      <c r="C303" s="51"/>
      <c r="D303" s="51"/>
    </row>
    <row r="304" spans="3:4" x14ac:dyDescent="0.2">
      <c r="C304" s="51"/>
      <c r="D304" s="51"/>
    </row>
    <row r="305" spans="3:4" x14ac:dyDescent="0.2">
      <c r="C305" s="51"/>
      <c r="D305" s="51"/>
    </row>
    <row r="306" spans="3:4" x14ac:dyDescent="0.2">
      <c r="C306" s="51"/>
      <c r="D306" s="51"/>
    </row>
    <row r="307" spans="3:4" x14ac:dyDescent="0.2">
      <c r="C307" s="51"/>
      <c r="D307" s="51"/>
    </row>
    <row r="308" spans="3:4" x14ac:dyDescent="0.2">
      <c r="C308" s="51"/>
      <c r="D308" s="51"/>
    </row>
    <row r="309" spans="3:4" x14ac:dyDescent="0.2">
      <c r="C309" s="51"/>
      <c r="D309" s="51"/>
    </row>
    <row r="310" spans="3:4" x14ac:dyDescent="0.2">
      <c r="C310" s="51"/>
      <c r="D310" s="51"/>
    </row>
    <row r="311" spans="3:4" x14ac:dyDescent="0.2">
      <c r="C311" s="51"/>
      <c r="D311" s="51"/>
    </row>
    <row r="312" spans="3:4" x14ac:dyDescent="0.2">
      <c r="C312" s="51"/>
      <c r="D312" s="51"/>
    </row>
    <row r="313" spans="3:4" x14ac:dyDescent="0.2">
      <c r="C313" s="51"/>
      <c r="D313" s="51"/>
    </row>
    <row r="314" spans="3:4" x14ac:dyDescent="0.2">
      <c r="C314" s="51"/>
      <c r="D314" s="51"/>
    </row>
    <row r="315" spans="3:4" x14ac:dyDescent="0.2">
      <c r="C315" s="51"/>
      <c r="D315" s="51"/>
    </row>
    <row r="316" spans="3:4" x14ac:dyDescent="0.2">
      <c r="C316" s="51"/>
      <c r="D316" s="51"/>
    </row>
    <row r="317" spans="3:4" x14ac:dyDescent="0.2">
      <c r="C317" s="51"/>
      <c r="D317" s="51"/>
    </row>
    <row r="318" spans="3:4" x14ac:dyDescent="0.2">
      <c r="C318" s="51"/>
      <c r="D318" s="51"/>
    </row>
    <row r="319" spans="3:4" x14ac:dyDescent="0.2">
      <c r="C319" s="51"/>
      <c r="D319" s="51"/>
    </row>
    <row r="320" spans="3:4" x14ac:dyDescent="0.2">
      <c r="C320" s="51"/>
      <c r="D320" s="51"/>
    </row>
    <row r="321" spans="3:4" x14ac:dyDescent="0.2">
      <c r="C321" s="51"/>
      <c r="D321" s="51"/>
    </row>
    <row r="322" spans="3:4" x14ac:dyDescent="0.2">
      <c r="C322" s="51"/>
      <c r="D322" s="51"/>
    </row>
    <row r="323" spans="3:4" x14ac:dyDescent="0.2">
      <c r="C323" s="51"/>
      <c r="D323" s="51"/>
    </row>
    <row r="324" spans="3:4" x14ac:dyDescent="0.2">
      <c r="C324" s="51"/>
      <c r="D324" s="51"/>
    </row>
    <row r="325" spans="3:4" x14ac:dyDescent="0.2">
      <c r="C325" s="51"/>
      <c r="D325" s="51"/>
    </row>
    <row r="326" spans="3:4" x14ac:dyDescent="0.2">
      <c r="C326" s="51"/>
      <c r="D326" s="51"/>
    </row>
    <row r="327" spans="3:4" x14ac:dyDescent="0.2">
      <c r="C327" s="51"/>
      <c r="D327" s="51"/>
    </row>
    <row r="328" spans="3:4" x14ac:dyDescent="0.2">
      <c r="C328" s="51"/>
      <c r="D328" s="51"/>
    </row>
    <row r="329" spans="3:4" x14ac:dyDescent="0.2">
      <c r="C329" s="51"/>
      <c r="D329" s="51"/>
    </row>
    <row r="330" spans="3:4" x14ac:dyDescent="0.2">
      <c r="C330" s="51"/>
      <c r="D330" s="51"/>
    </row>
    <row r="331" spans="3:4" x14ac:dyDescent="0.2">
      <c r="C331" s="51"/>
      <c r="D331" s="51"/>
    </row>
    <row r="332" spans="3:4" x14ac:dyDescent="0.2">
      <c r="C332" s="51"/>
      <c r="D332" s="51"/>
    </row>
    <row r="333" spans="3:4" x14ac:dyDescent="0.2">
      <c r="C333" s="51"/>
      <c r="D333" s="51"/>
    </row>
    <row r="334" spans="3:4" x14ac:dyDescent="0.2">
      <c r="C334" s="51"/>
      <c r="D334" s="51"/>
    </row>
    <row r="335" spans="3:4" x14ac:dyDescent="0.2">
      <c r="C335" s="51"/>
      <c r="D335" s="51"/>
    </row>
    <row r="336" spans="3:4" x14ac:dyDescent="0.2">
      <c r="C336" s="51"/>
      <c r="D336" s="51"/>
    </row>
    <row r="337" spans="3:4" x14ac:dyDescent="0.2">
      <c r="C337" s="51"/>
      <c r="D337" s="51"/>
    </row>
    <row r="338" spans="3:4" x14ac:dyDescent="0.2">
      <c r="C338" s="51"/>
      <c r="D338" s="51"/>
    </row>
    <row r="339" spans="3:4" x14ac:dyDescent="0.2">
      <c r="C339" s="51"/>
      <c r="D339" s="51"/>
    </row>
    <row r="340" spans="3:4" x14ac:dyDescent="0.2">
      <c r="C340" s="51"/>
      <c r="D340" s="51"/>
    </row>
    <row r="341" spans="3:4" x14ac:dyDescent="0.2">
      <c r="C341" s="51"/>
      <c r="D341" s="51"/>
    </row>
    <row r="342" spans="3:4" x14ac:dyDescent="0.2">
      <c r="C342" s="51"/>
      <c r="D342" s="51"/>
    </row>
    <row r="343" spans="3:4" x14ac:dyDescent="0.2">
      <c r="C343" s="51"/>
      <c r="D343" s="51"/>
    </row>
    <row r="344" spans="3:4" x14ac:dyDescent="0.2">
      <c r="C344" s="51"/>
      <c r="D344" s="51"/>
    </row>
    <row r="345" spans="3:4" x14ac:dyDescent="0.2">
      <c r="C345" s="51"/>
      <c r="D345" s="51"/>
    </row>
    <row r="346" spans="3:4" x14ac:dyDescent="0.2">
      <c r="C346" s="51"/>
      <c r="D346" s="51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sortState xmlns:xlrd2="http://schemas.microsoft.com/office/spreadsheetml/2017/richdata2" ref="A21:W56">
    <sortCondition ref="C21:C56"/>
  </sortState>
  <phoneticPr fontId="7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2024-01-16T03:50:35Z</dcterms:modified>
</cp:coreProperties>
</file>