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1AC513A8-BA25-4997-A875-DAACD41A42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0" i="1" l="1"/>
  <c r="F30" i="1" s="1"/>
  <c r="G30" i="1" s="1"/>
  <c r="Q30" i="1"/>
  <c r="E28" i="1"/>
  <c r="F28" i="1" s="1"/>
  <c r="G28" i="1" s="1"/>
  <c r="Q28" i="1"/>
  <c r="E29" i="1"/>
  <c r="F29" i="1" s="1"/>
  <c r="G29" i="1" s="1"/>
  <c r="Q29" i="1"/>
  <c r="E31" i="1"/>
  <c r="F31" i="1" s="1"/>
  <c r="G31" i="1" s="1"/>
  <c r="Q31" i="1"/>
  <c r="E32" i="1"/>
  <c r="F32" i="1" s="1"/>
  <c r="G32" i="1" s="1"/>
  <c r="Q32" i="1"/>
  <c r="E33" i="1"/>
  <c r="F33" i="1" s="1"/>
  <c r="G33" i="1" s="1"/>
  <c r="Q33" i="1"/>
  <c r="E34" i="1"/>
  <c r="F34" i="1" s="1"/>
  <c r="G34" i="1" s="1"/>
  <c r="Q34" i="1"/>
  <c r="E42" i="1"/>
  <c r="F42" i="1" s="1"/>
  <c r="G42" i="1" s="1"/>
  <c r="Q42" i="1"/>
  <c r="E43" i="1"/>
  <c r="F43" i="1"/>
  <c r="G43" i="1" s="1"/>
  <c r="Q43" i="1"/>
  <c r="E44" i="1"/>
  <c r="F44" i="1" s="1"/>
  <c r="G44" i="1" s="1"/>
  <c r="Q44" i="1"/>
  <c r="E45" i="1"/>
  <c r="F45" i="1" s="1"/>
  <c r="G45" i="1" s="1"/>
  <c r="Q45" i="1"/>
  <c r="E46" i="1"/>
  <c r="F46" i="1" s="1"/>
  <c r="G46" i="1" s="1"/>
  <c r="Q46" i="1"/>
  <c r="E47" i="1"/>
  <c r="F47" i="1" s="1"/>
  <c r="G47" i="1" s="1"/>
  <c r="Q47" i="1"/>
  <c r="E48" i="1"/>
  <c r="F48" i="1" s="1"/>
  <c r="G48" i="1" s="1"/>
  <c r="Q48" i="1"/>
  <c r="E35" i="1"/>
  <c r="F35" i="1"/>
  <c r="G35" i="1" s="1"/>
  <c r="K35" i="1" s="1"/>
  <c r="Q35" i="1"/>
  <c r="E36" i="1"/>
  <c r="F36" i="1" s="1"/>
  <c r="G36" i="1" s="1"/>
  <c r="K36" i="1" s="1"/>
  <c r="Q36" i="1"/>
  <c r="E37" i="1"/>
  <c r="F37" i="1"/>
  <c r="G37" i="1" s="1"/>
  <c r="K37" i="1" s="1"/>
  <c r="Q37" i="1"/>
  <c r="E38" i="1"/>
  <c r="F38" i="1" s="1"/>
  <c r="G38" i="1" s="1"/>
  <c r="K38" i="1" s="1"/>
  <c r="Q38" i="1"/>
  <c r="E39" i="1"/>
  <c r="F39" i="1" s="1"/>
  <c r="G39" i="1" s="1"/>
  <c r="K39" i="1" s="1"/>
  <c r="Q39" i="1"/>
  <c r="E40" i="1"/>
  <c r="F40" i="1" s="1"/>
  <c r="G40" i="1" s="1"/>
  <c r="K40" i="1" s="1"/>
  <c r="Q40" i="1"/>
  <c r="E41" i="1"/>
  <c r="F41" i="1" s="1"/>
  <c r="G41" i="1" s="1"/>
  <c r="K41" i="1" s="1"/>
  <c r="Q41" i="1"/>
  <c r="E22" i="1"/>
  <c r="F22" i="1" s="1"/>
  <c r="G22" i="1" s="1"/>
  <c r="I22" i="1" s="1"/>
  <c r="E23" i="1"/>
  <c r="F23" i="1"/>
  <c r="G23" i="1" s="1"/>
  <c r="I23" i="1" s="1"/>
  <c r="E24" i="1"/>
  <c r="F24" i="1" s="1"/>
  <c r="G24" i="1" s="1"/>
  <c r="I24" i="1" s="1"/>
  <c r="E25" i="1"/>
  <c r="F25" i="1"/>
  <c r="G25" i="1" s="1"/>
  <c r="K25" i="1" s="1"/>
  <c r="E26" i="1"/>
  <c r="F26" i="1"/>
  <c r="G26" i="1" s="1"/>
  <c r="K26" i="1" s="1"/>
  <c r="E27" i="1"/>
  <c r="F27" i="1" s="1"/>
  <c r="G27" i="1" s="1"/>
  <c r="K27" i="1" s="1"/>
  <c r="G11" i="1"/>
  <c r="F11" i="1"/>
  <c r="Q27" i="1"/>
  <c r="Q26" i="1"/>
  <c r="Q25" i="1"/>
  <c r="Q22" i="1"/>
  <c r="Q23" i="1"/>
  <c r="Q24" i="1"/>
  <c r="E21" i="1"/>
  <c r="F21" i="1" s="1"/>
  <c r="G21" i="1" s="1"/>
  <c r="H21" i="1" s="1"/>
  <c r="E14" i="1"/>
  <c r="E15" i="1" s="1"/>
  <c r="C17" i="1"/>
  <c r="Q21" i="1"/>
  <c r="C12" i="1"/>
  <c r="C16" i="1" l="1"/>
  <c r="D18" i="1" s="1"/>
  <c r="C11" i="1"/>
  <c r="O30" i="1" l="1"/>
  <c r="O31" i="1"/>
  <c r="O42" i="1"/>
  <c r="O46" i="1"/>
  <c r="O43" i="1"/>
  <c r="O47" i="1"/>
  <c r="O29" i="1"/>
  <c r="O34" i="1"/>
  <c r="O45" i="1"/>
  <c r="O32" i="1"/>
  <c r="O28" i="1"/>
  <c r="O33" i="1"/>
  <c r="O44" i="1"/>
  <c r="O48" i="1"/>
  <c r="O27" i="1"/>
  <c r="O39" i="1"/>
  <c r="O21" i="1"/>
  <c r="O23" i="1"/>
  <c r="O35" i="1"/>
  <c r="O41" i="1"/>
  <c r="O40" i="1"/>
  <c r="O22" i="1"/>
  <c r="C15" i="1"/>
  <c r="O37" i="1"/>
  <c r="O36" i="1"/>
  <c r="O24" i="1"/>
  <c r="O26" i="1"/>
  <c r="O38" i="1"/>
  <c r="O25" i="1"/>
  <c r="C18" i="1" l="1"/>
  <c r="E16" i="1"/>
  <c r="E17" i="1" s="1"/>
</calcChain>
</file>

<file path=xl/sharedStrings.xml><?xml version="1.0" encoding="utf-8"?>
<sst xmlns="http://schemas.openxmlformats.org/spreadsheetml/2006/main" count="122" uniqueCount="57">
  <si>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</si>
  <si>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</si>
  <si>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</si>
  <si>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</si>
  <si>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</si>
  <si>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</si>
  <si>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</si>
  <si>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</si>
  <si>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</si>
  <si>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</si>
  <si>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</si>
  <si>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</si>
  <si>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</si>
  <si>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</si>
  <si>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</si>
  <si>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</si>
  <si>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</si>
  <si>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</si>
  <si>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</si>
  <si>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</si>
  <si>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</si>
  <si>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</si>
  <si>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</si>
  <si>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</si>
  <si>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</si>
  <si>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</si>
  <si>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</si>
  <si>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</si>
  <si>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</si>
  <si>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</si>
  <si>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</si>
  <si>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</si>
  <si>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</si>
  <si>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</si>
  <si>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</si>
  <si>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</si>
  <si>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</si>
  <si>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V0870 Ara / GSC 8751-1331</t>
  </si>
  <si>
    <t>EW</t>
  </si>
  <si>
    <t>Kreiner</t>
  </si>
  <si>
    <t>not avail.</t>
  </si>
  <si>
    <t>J.M. Kreiner, 2004, Acta Astronomica, vol. 54, pp 207-210.</t>
  </si>
  <si>
    <t>Szalai 2007</t>
  </si>
  <si>
    <t>Szalai 2007A&amp;A...465..943</t>
  </si>
  <si>
    <t>I</t>
  </si>
  <si>
    <t>II</t>
  </si>
  <si>
    <t>Szalai</t>
  </si>
  <si>
    <t>OEJV 0130</t>
  </si>
  <si>
    <t>OEJV 0155</t>
  </si>
  <si>
    <t>0,0100</t>
  </si>
  <si>
    <t>0,0080</t>
  </si>
  <si>
    <t>JAVSO 49, 251</t>
  </si>
  <si>
    <t>BMGA</t>
  </si>
  <si>
    <t>TESS/BAJ/RAA</t>
  </si>
  <si>
    <t>VSS SEB Gp</t>
  </si>
  <si>
    <t>TESS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</si>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</sst>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_);\(&quot;$&quot;#,##0\)"/>
    <numFmt numFmtId="165" formatCode="0.00000"/>
    <numFmt numFmtId="166" formatCode="0.0000000"/>
    <numFmt numFmtId="167" formatCode="0.00000000000"/>
    <numFmt numFmtId="168" formatCode="0.00000000"/>
    <numFmt numFmtId="169" formatCode="0.000000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54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22" fontId="0" fillId="0" borderId="0" xfId="0" applyNumberFormat="1" applyAlignment="1">
      <alignment horizontal="center"/>
    </xf>
    <xf numFmtId="0" fontId="10" fillId="0" borderId="1" xfId="0" applyFont="1" applyBorder="1">
      <alignment vertical="top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/>
      <protection locked="0"/>
    </xf>
    <xf numFmtId="0" fontId="15" fillId="0" borderId="0" xfId="0" applyFont="1" applyAlignment="1"/>
    <xf numFmtId="0" fontId="15" fillId="0" borderId="0" xfId="0" applyFont="1" applyAlignment="1">
      <alignment horizontal="left" vertical="top"/>
    </xf>
    <xf numFmtId="167" fontId="16" fillId="0" borderId="0" xfId="0" applyNumberFormat="1" applyFont="1" applyAlignment="1" applyProtection="1">
      <alignment horizontal="left" vertical="center" wrapText="1"/>
      <protection locked="0"/>
    </xf>
    <xf numFmtId="169" fontId="16" fillId="0" borderId="0" xfId="0" applyNumberFormat="1" applyFont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left"/>
      <protection locked="0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4" fontId="5" fillId="0" borderId="0" xfId="0" applyNumberFormat="1" applyFont="1" applyAlignment="1"/>
    <xf numFmtId="0" fontId="16" fillId="0" borderId="0" xfId="0" applyFont="1" applyAlignment="1"/>
    <xf numFmtId="168" fontId="16" fillId="0" borderId="0" xfId="0" applyNumberFormat="1" applyFont="1" applyAlignment="1">
      <alignment horizontal="left"/>
    </xf>
    <xf numFmtId="0" fontId="16" fillId="0" borderId="0" xfId="0" applyFont="1" applyAlignment="1">
      <alignment horizontal="center"/>
    </xf>
    <xf numFmtId="166" fontId="16" fillId="0" borderId="0" xfId="0" applyNumberFormat="1" applyFont="1" applyAlignment="1">
      <alignment horizontal="left"/>
    </xf>
    <xf numFmtId="165" fontId="16" fillId="0" borderId="0" xfId="0" applyNumberFormat="1" applyFont="1" applyAlignment="1">
      <alignment horizontal="left"/>
    </xf>
    <xf numFmtId="0" fontId="7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V0870 Ara - O-C Diagr.</a:t>
            </a:r>
          </a:p>
        </c:rich>
      </c:tx>
      <c:layout>
        <c:manualLayout>
          <c:xMode val="edge"/>
          <c:yMode val="edge"/>
          <c:x val="0.38088151143269244"/>
          <c:y val="3.50876200355195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6338295822623"/>
          <c:y val="0.14035127795846455"/>
          <c:w val="0.8198210219316317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Active!$D$21:$D$236</c:f>
                <c:numCache>
                  <c:formatCode>General</c:formatCode>
                  <c:ptCount val="216"/>
                  <c:pt idx="0">
                    <c:v>0</c:v>
                  </c:pt>
                  <c:pt idx="4">
                    <c:v>0.01</c:v>
                  </c:pt>
                  <c:pt idx="5">
                    <c:v>0</c:v>
                  </c:pt>
                  <c:pt idx="6">
                    <c:v>0</c:v>
                  </c:pt>
                  <c:pt idx="7">
                    <c:v>1.6770000000000001E-3</c:v>
                  </c:pt>
                  <c:pt idx="8">
                    <c:v>1.6800000000000001E-3</c:v>
                  </c:pt>
                  <c:pt idx="9">
                    <c:v>1.6800000000000001E-3</c:v>
                  </c:pt>
                  <c:pt idx="10">
                    <c:v>1.789E-3</c:v>
                  </c:pt>
                  <c:pt idx="11">
                    <c:v>1.377E-3</c:v>
                  </c:pt>
                  <c:pt idx="12">
                    <c:v>1.6310000000000001E-3</c:v>
                  </c:pt>
                  <c:pt idx="13">
                    <c:v>2.3050000000000002E-3</c:v>
                  </c:pt>
                  <c:pt idx="14">
                    <c:v>1.7600000000000001E-3</c:v>
                  </c:pt>
                  <c:pt idx="15">
                    <c:v>2.2799999999999999E-3</c:v>
                  </c:pt>
                  <c:pt idx="16">
                    <c:v>2.5000000000000001E-3</c:v>
                  </c:pt>
                  <c:pt idx="17">
                    <c:v>2.3500000000000001E-3</c:v>
                  </c:pt>
                  <c:pt idx="18">
                    <c:v>2.32E-3</c:v>
                  </c:pt>
                  <c:pt idx="19">
                    <c:v>2.31E-3</c:v>
                  </c:pt>
                  <c:pt idx="20">
                    <c:v>2.5899999999999999E-3</c:v>
                  </c:pt>
                  <c:pt idx="21">
                    <c:v>1.6559999999999999E-3</c:v>
                  </c:pt>
                  <c:pt idx="22">
                    <c:v>2.062E-3</c:v>
                  </c:pt>
                  <c:pt idx="23">
                    <c:v>2.15E-3</c:v>
                  </c:pt>
                  <c:pt idx="24">
                    <c:v>1.5169999999999999E-3</c:v>
                  </c:pt>
                  <c:pt idx="25">
                    <c:v>2.0100000000000001E-3</c:v>
                  </c:pt>
                  <c:pt idx="26">
                    <c:v>1.3470000000000001E-3</c:v>
                  </c:pt>
                  <c:pt idx="27">
                    <c:v>1.6310000000000001E-3</c:v>
                  </c:pt>
                </c:numCache>
              </c:numRef>
            </c:plus>
            <c:minus>
              <c:numRef>
                <c:f>Active!$D$21:$D$236</c:f>
                <c:numCache>
                  <c:formatCode>General</c:formatCode>
                  <c:ptCount val="216"/>
                  <c:pt idx="0">
                    <c:v>0</c:v>
                  </c:pt>
                  <c:pt idx="4">
                    <c:v>0.01</c:v>
                  </c:pt>
                  <c:pt idx="5">
                    <c:v>0</c:v>
                  </c:pt>
                  <c:pt idx="6">
                    <c:v>0</c:v>
                  </c:pt>
                  <c:pt idx="7">
                    <c:v>1.6770000000000001E-3</c:v>
                  </c:pt>
                  <c:pt idx="8">
                    <c:v>1.6800000000000001E-3</c:v>
                  </c:pt>
                  <c:pt idx="9">
                    <c:v>1.6800000000000001E-3</c:v>
                  </c:pt>
                  <c:pt idx="10">
                    <c:v>1.789E-3</c:v>
                  </c:pt>
                  <c:pt idx="11">
                    <c:v>1.377E-3</c:v>
                  </c:pt>
                  <c:pt idx="12">
                    <c:v>1.6310000000000001E-3</c:v>
                  </c:pt>
                  <c:pt idx="13">
                    <c:v>2.3050000000000002E-3</c:v>
                  </c:pt>
                  <c:pt idx="14">
                    <c:v>1.7600000000000001E-3</c:v>
                  </c:pt>
                  <c:pt idx="15">
                    <c:v>2.2799999999999999E-3</c:v>
                  </c:pt>
                  <c:pt idx="16">
                    <c:v>2.5000000000000001E-3</c:v>
                  </c:pt>
                  <c:pt idx="17">
                    <c:v>2.3500000000000001E-3</c:v>
                  </c:pt>
                  <c:pt idx="18">
                    <c:v>2.32E-3</c:v>
                  </c:pt>
                  <c:pt idx="19">
                    <c:v>2.31E-3</c:v>
                  </c:pt>
                  <c:pt idx="20">
                    <c:v>2.5899999999999999E-3</c:v>
                  </c:pt>
                  <c:pt idx="21">
                    <c:v>1.6559999999999999E-3</c:v>
                  </c:pt>
                  <c:pt idx="22">
                    <c:v>2.062E-3</c:v>
                  </c:pt>
                  <c:pt idx="23">
                    <c:v>2.15E-3</c:v>
                  </c:pt>
                  <c:pt idx="24">
                    <c:v>1.5169999999999999E-3</c:v>
                  </c:pt>
                  <c:pt idx="25">
                    <c:v>2.0100000000000001E-3</c:v>
                  </c:pt>
                  <c:pt idx="26">
                    <c:v>1.3470000000000001E-3</c:v>
                  </c:pt>
                  <c:pt idx="27">
                    <c:v>1.6310000000000001E-3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1713.5</c:v>
                </c:pt>
                <c:pt idx="2">
                  <c:v>1738.5</c:v>
                </c:pt>
                <c:pt idx="3">
                  <c:v>1741</c:v>
                </c:pt>
                <c:pt idx="4">
                  <c:v>7208.5</c:v>
                </c:pt>
                <c:pt idx="5">
                  <c:v>8999.5</c:v>
                </c:pt>
                <c:pt idx="6">
                  <c:v>9000</c:v>
                </c:pt>
                <c:pt idx="7">
                  <c:v>15395.5</c:v>
                </c:pt>
                <c:pt idx="8">
                  <c:v>15396</c:v>
                </c:pt>
                <c:pt idx="9">
                  <c:v>15396</c:v>
                </c:pt>
                <c:pt idx="10">
                  <c:v>15428.5</c:v>
                </c:pt>
                <c:pt idx="11">
                  <c:v>15429</c:v>
                </c:pt>
                <c:pt idx="12">
                  <c:v>15465.5</c:v>
                </c:pt>
                <c:pt idx="13">
                  <c:v>15466</c:v>
                </c:pt>
                <c:pt idx="14">
                  <c:v>16268.5</c:v>
                </c:pt>
                <c:pt idx="15">
                  <c:v>16301</c:v>
                </c:pt>
                <c:pt idx="16">
                  <c:v>16301</c:v>
                </c:pt>
                <c:pt idx="17">
                  <c:v>16301</c:v>
                </c:pt>
                <c:pt idx="18">
                  <c:v>16301.5</c:v>
                </c:pt>
                <c:pt idx="19">
                  <c:v>16301.5</c:v>
                </c:pt>
                <c:pt idx="20">
                  <c:v>16301.5</c:v>
                </c:pt>
                <c:pt idx="21">
                  <c:v>17166.5</c:v>
                </c:pt>
                <c:pt idx="22">
                  <c:v>17167</c:v>
                </c:pt>
                <c:pt idx="23">
                  <c:v>17197.5</c:v>
                </c:pt>
                <c:pt idx="24">
                  <c:v>17198</c:v>
                </c:pt>
                <c:pt idx="25">
                  <c:v>17234.5</c:v>
                </c:pt>
                <c:pt idx="26">
                  <c:v>17235</c:v>
                </c:pt>
                <c:pt idx="27">
                  <c:v>18114.5</c:v>
                </c:pt>
              </c:numCache>
            </c:numRef>
          </c:xVal>
          <c:yVal>
            <c:numRef>
              <c:f>Active!$H$21:$H$996</c:f>
              <c:numCache>
                <c:formatCode>General</c:formatCode>
                <c:ptCount val="976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123-49C3-A711-B8DD50D7F3F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Szalai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4">
                    <c:v>0.01</c:v>
                  </c:pt>
                  <c:pt idx="5">
                    <c:v>0</c:v>
                  </c:pt>
                  <c:pt idx="6">
                    <c:v>0</c:v>
                  </c:pt>
                  <c:pt idx="7">
                    <c:v>1.6770000000000001E-3</c:v>
                  </c:pt>
                  <c:pt idx="8">
                    <c:v>1.6800000000000001E-3</c:v>
                  </c:pt>
                  <c:pt idx="9">
                    <c:v>1.6800000000000001E-3</c:v>
                  </c:pt>
                  <c:pt idx="10">
                    <c:v>1.789E-3</c:v>
                  </c:pt>
                  <c:pt idx="11">
                    <c:v>1.377E-3</c:v>
                  </c:pt>
                  <c:pt idx="12">
                    <c:v>1.6310000000000001E-3</c:v>
                  </c:pt>
                  <c:pt idx="13">
                    <c:v>2.3050000000000002E-3</c:v>
                  </c:pt>
                  <c:pt idx="14">
                    <c:v>1.7600000000000001E-3</c:v>
                  </c:pt>
                  <c:pt idx="15">
                    <c:v>2.2799999999999999E-3</c:v>
                  </c:pt>
                  <c:pt idx="16">
                    <c:v>2.5000000000000001E-3</c:v>
                  </c:pt>
                  <c:pt idx="17">
                    <c:v>2.3500000000000001E-3</c:v>
                  </c:pt>
                  <c:pt idx="18">
                    <c:v>2.32E-3</c:v>
                  </c:pt>
                  <c:pt idx="19">
                    <c:v>2.31E-3</c:v>
                  </c:pt>
                  <c:pt idx="20">
                    <c:v>2.5899999999999999E-3</c:v>
                  </c:pt>
                  <c:pt idx="21">
                    <c:v>1.6559999999999999E-3</c:v>
                  </c:pt>
                  <c:pt idx="22">
                    <c:v>2.062E-3</c:v>
                  </c:pt>
                  <c:pt idx="23">
                    <c:v>2.15E-3</c:v>
                  </c:pt>
                  <c:pt idx="24">
                    <c:v>1.5169999999999999E-3</c:v>
                  </c:pt>
                  <c:pt idx="25">
                    <c:v>2.0100000000000001E-3</c:v>
                  </c:pt>
                  <c:pt idx="26">
                    <c:v>1.3470000000000001E-3</c:v>
                  </c:pt>
                  <c:pt idx="27">
                    <c:v>1.6310000000000001E-3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4">
                    <c:v>0.01</c:v>
                  </c:pt>
                  <c:pt idx="5">
                    <c:v>0</c:v>
                  </c:pt>
                  <c:pt idx="6">
                    <c:v>0</c:v>
                  </c:pt>
                  <c:pt idx="7">
                    <c:v>1.6770000000000001E-3</c:v>
                  </c:pt>
                  <c:pt idx="8">
                    <c:v>1.6800000000000001E-3</c:v>
                  </c:pt>
                  <c:pt idx="9">
                    <c:v>1.6800000000000001E-3</c:v>
                  </c:pt>
                  <c:pt idx="10">
                    <c:v>1.789E-3</c:v>
                  </c:pt>
                  <c:pt idx="11">
                    <c:v>1.377E-3</c:v>
                  </c:pt>
                  <c:pt idx="12">
                    <c:v>1.6310000000000001E-3</c:v>
                  </c:pt>
                  <c:pt idx="13">
                    <c:v>2.3050000000000002E-3</c:v>
                  </c:pt>
                  <c:pt idx="14">
                    <c:v>1.7600000000000001E-3</c:v>
                  </c:pt>
                  <c:pt idx="15">
                    <c:v>2.2799999999999999E-3</c:v>
                  </c:pt>
                  <c:pt idx="16">
                    <c:v>2.5000000000000001E-3</c:v>
                  </c:pt>
                  <c:pt idx="17">
                    <c:v>2.3500000000000001E-3</c:v>
                  </c:pt>
                  <c:pt idx="18">
                    <c:v>2.32E-3</c:v>
                  </c:pt>
                  <c:pt idx="19">
                    <c:v>2.31E-3</c:v>
                  </c:pt>
                  <c:pt idx="20">
                    <c:v>2.5899999999999999E-3</c:v>
                  </c:pt>
                  <c:pt idx="21">
                    <c:v>1.6559999999999999E-3</c:v>
                  </c:pt>
                  <c:pt idx="22">
                    <c:v>2.062E-3</c:v>
                  </c:pt>
                  <c:pt idx="23">
                    <c:v>2.15E-3</c:v>
                  </c:pt>
                  <c:pt idx="24">
                    <c:v>1.5169999999999999E-3</c:v>
                  </c:pt>
                  <c:pt idx="25">
                    <c:v>2.0100000000000001E-3</c:v>
                  </c:pt>
                  <c:pt idx="26">
                    <c:v>1.3470000000000001E-3</c:v>
                  </c:pt>
                  <c:pt idx="27">
                    <c:v>1.6310000000000001E-3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1713.5</c:v>
                </c:pt>
                <c:pt idx="2">
                  <c:v>1738.5</c:v>
                </c:pt>
                <c:pt idx="3">
                  <c:v>1741</c:v>
                </c:pt>
                <c:pt idx="4">
                  <c:v>7208.5</c:v>
                </c:pt>
                <c:pt idx="5">
                  <c:v>8999.5</c:v>
                </c:pt>
                <c:pt idx="6">
                  <c:v>9000</c:v>
                </c:pt>
                <c:pt idx="7">
                  <c:v>15395.5</c:v>
                </c:pt>
                <c:pt idx="8">
                  <c:v>15396</c:v>
                </c:pt>
                <c:pt idx="9">
                  <c:v>15396</c:v>
                </c:pt>
                <c:pt idx="10">
                  <c:v>15428.5</c:v>
                </c:pt>
                <c:pt idx="11">
                  <c:v>15429</c:v>
                </c:pt>
                <c:pt idx="12">
                  <c:v>15465.5</c:v>
                </c:pt>
                <c:pt idx="13">
                  <c:v>15466</c:v>
                </c:pt>
                <c:pt idx="14">
                  <c:v>16268.5</c:v>
                </c:pt>
                <c:pt idx="15">
                  <c:v>16301</c:v>
                </c:pt>
                <c:pt idx="16">
                  <c:v>16301</c:v>
                </c:pt>
                <c:pt idx="17">
                  <c:v>16301</c:v>
                </c:pt>
                <c:pt idx="18">
                  <c:v>16301.5</c:v>
                </c:pt>
                <c:pt idx="19">
                  <c:v>16301.5</c:v>
                </c:pt>
                <c:pt idx="20">
                  <c:v>16301.5</c:v>
                </c:pt>
                <c:pt idx="21">
                  <c:v>17166.5</c:v>
                </c:pt>
                <c:pt idx="22">
                  <c:v>17167</c:v>
                </c:pt>
                <c:pt idx="23">
                  <c:v>17197.5</c:v>
                </c:pt>
                <c:pt idx="24">
                  <c:v>17198</c:v>
                </c:pt>
                <c:pt idx="25">
                  <c:v>17234.5</c:v>
                </c:pt>
                <c:pt idx="26">
                  <c:v>17235</c:v>
                </c:pt>
                <c:pt idx="27">
                  <c:v>18114.5</c:v>
                </c:pt>
              </c:numCache>
            </c:numRef>
          </c:xVal>
          <c:yVal>
            <c:numRef>
              <c:f>Active!$I$21:$I$996</c:f>
              <c:numCache>
                <c:formatCode>General</c:formatCode>
                <c:ptCount val="976"/>
                <c:pt idx="1">
                  <c:v>-8.5377999494085088E-4</c:v>
                </c:pt>
                <c:pt idx="2">
                  <c:v>-4.607800001394935E-4</c:v>
                </c:pt>
                <c:pt idx="3">
                  <c:v>1.3285200038808398E-3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123-49C3-A711-B8DD50D7F3F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4">
                    <c:v>0.01</c:v>
                  </c:pt>
                  <c:pt idx="5">
                    <c:v>0</c:v>
                  </c:pt>
                  <c:pt idx="6">
                    <c:v>0</c:v>
                  </c:pt>
                  <c:pt idx="7">
                    <c:v>1.6770000000000001E-3</c:v>
                  </c:pt>
                  <c:pt idx="8">
                    <c:v>1.6800000000000001E-3</c:v>
                  </c:pt>
                  <c:pt idx="9">
                    <c:v>1.6800000000000001E-3</c:v>
                  </c:pt>
                  <c:pt idx="10">
                    <c:v>1.789E-3</c:v>
                  </c:pt>
                  <c:pt idx="11">
                    <c:v>1.377E-3</c:v>
                  </c:pt>
                  <c:pt idx="12">
                    <c:v>1.6310000000000001E-3</c:v>
                  </c:pt>
                  <c:pt idx="13">
                    <c:v>2.3050000000000002E-3</c:v>
                  </c:pt>
                  <c:pt idx="14">
                    <c:v>1.7600000000000001E-3</c:v>
                  </c:pt>
                  <c:pt idx="15">
                    <c:v>2.2799999999999999E-3</c:v>
                  </c:pt>
                  <c:pt idx="16">
                    <c:v>2.5000000000000001E-3</c:v>
                  </c:pt>
                  <c:pt idx="17">
                    <c:v>2.3500000000000001E-3</c:v>
                  </c:pt>
                  <c:pt idx="18">
                    <c:v>2.32E-3</c:v>
                  </c:pt>
                  <c:pt idx="19">
                    <c:v>2.31E-3</c:v>
                  </c:pt>
                  <c:pt idx="20">
                    <c:v>2.5899999999999999E-3</c:v>
                  </c:pt>
                  <c:pt idx="21">
                    <c:v>1.6559999999999999E-3</c:v>
                  </c:pt>
                  <c:pt idx="22">
                    <c:v>2.062E-3</c:v>
                  </c:pt>
                  <c:pt idx="23">
                    <c:v>2.15E-3</c:v>
                  </c:pt>
                  <c:pt idx="24">
                    <c:v>1.5169999999999999E-3</c:v>
                  </c:pt>
                  <c:pt idx="25">
                    <c:v>2.0100000000000001E-3</c:v>
                  </c:pt>
                  <c:pt idx="26">
                    <c:v>1.3470000000000001E-3</c:v>
                  </c:pt>
                  <c:pt idx="27">
                    <c:v>1.6310000000000001E-3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4">
                    <c:v>0.01</c:v>
                  </c:pt>
                  <c:pt idx="5">
                    <c:v>0</c:v>
                  </c:pt>
                  <c:pt idx="6">
                    <c:v>0</c:v>
                  </c:pt>
                  <c:pt idx="7">
                    <c:v>1.6770000000000001E-3</c:v>
                  </c:pt>
                  <c:pt idx="8">
                    <c:v>1.6800000000000001E-3</c:v>
                  </c:pt>
                  <c:pt idx="9">
                    <c:v>1.6800000000000001E-3</c:v>
                  </c:pt>
                  <c:pt idx="10">
                    <c:v>1.789E-3</c:v>
                  </c:pt>
                  <c:pt idx="11">
                    <c:v>1.377E-3</c:v>
                  </c:pt>
                  <c:pt idx="12">
                    <c:v>1.6310000000000001E-3</c:v>
                  </c:pt>
                  <c:pt idx="13">
                    <c:v>2.3050000000000002E-3</c:v>
                  </c:pt>
                  <c:pt idx="14">
                    <c:v>1.7600000000000001E-3</c:v>
                  </c:pt>
                  <c:pt idx="15">
                    <c:v>2.2799999999999999E-3</c:v>
                  </c:pt>
                  <c:pt idx="16">
                    <c:v>2.5000000000000001E-3</c:v>
                  </c:pt>
                  <c:pt idx="17">
                    <c:v>2.3500000000000001E-3</c:v>
                  </c:pt>
                  <c:pt idx="18">
                    <c:v>2.32E-3</c:v>
                  </c:pt>
                  <c:pt idx="19">
                    <c:v>2.31E-3</c:v>
                  </c:pt>
                  <c:pt idx="20">
                    <c:v>2.5899999999999999E-3</c:v>
                  </c:pt>
                  <c:pt idx="21">
                    <c:v>1.6559999999999999E-3</c:v>
                  </c:pt>
                  <c:pt idx="22">
                    <c:v>2.062E-3</c:v>
                  </c:pt>
                  <c:pt idx="23">
                    <c:v>2.15E-3</c:v>
                  </c:pt>
                  <c:pt idx="24">
                    <c:v>1.5169999999999999E-3</c:v>
                  </c:pt>
                  <c:pt idx="25">
                    <c:v>2.0100000000000001E-3</c:v>
                  </c:pt>
                  <c:pt idx="26">
                    <c:v>1.3470000000000001E-3</c:v>
                  </c:pt>
                  <c:pt idx="27">
                    <c:v>1.6310000000000001E-3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1713.5</c:v>
                </c:pt>
                <c:pt idx="2">
                  <c:v>1738.5</c:v>
                </c:pt>
                <c:pt idx="3">
                  <c:v>1741</c:v>
                </c:pt>
                <c:pt idx="4">
                  <c:v>7208.5</c:v>
                </c:pt>
                <c:pt idx="5">
                  <c:v>8999.5</c:v>
                </c:pt>
                <c:pt idx="6">
                  <c:v>9000</c:v>
                </c:pt>
                <c:pt idx="7">
                  <c:v>15395.5</c:v>
                </c:pt>
                <c:pt idx="8">
                  <c:v>15396</c:v>
                </c:pt>
                <c:pt idx="9">
                  <c:v>15396</c:v>
                </c:pt>
                <c:pt idx="10">
                  <c:v>15428.5</c:v>
                </c:pt>
                <c:pt idx="11">
                  <c:v>15429</c:v>
                </c:pt>
                <c:pt idx="12">
                  <c:v>15465.5</c:v>
                </c:pt>
                <c:pt idx="13">
                  <c:v>15466</c:v>
                </c:pt>
                <c:pt idx="14">
                  <c:v>16268.5</c:v>
                </c:pt>
                <c:pt idx="15">
                  <c:v>16301</c:v>
                </c:pt>
                <c:pt idx="16">
                  <c:v>16301</c:v>
                </c:pt>
                <c:pt idx="17">
                  <c:v>16301</c:v>
                </c:pt>
                <c:pt idx="18">
                  <c:v>16301.5</c:v>
                </c:pt>
                <c:pt idx="19">
                  <c:v>16301.5</c:v>
                </c:pt>
                <c:pt idx="20">
                  <c:v>16301.5</c:v>
                </c:pt>
                <c:pt idx="21">
                  <c:v>17166.5</c:v>
                </c:pt>
                <c:pt idx="22">
                  <c:v>17167</c:v>
                </c:pt>
                <c:pt idx="23">
                  <c:v>17197.5</c:v>
                </c:pt>
                <c:pt idx="24">
                  <c:v>17198</c:v>
                </c:pt>
                <c:pt idx="25">
                  <c:v>17234.5</c:v>
                </c:pt>
                <c:pt idx="26">
                  <c:v>17235</c:v>
                </c:pt>
                <c:pt idx="27">
                  <c:v>18114.5</c:v>
                </c:pt>
              </c:numCache>
            </c:numRef>
          </c:xVal>
          <c:yVal>
            <c:numRef>
              <c:f>Active!$J$21:$J$996</c:f>
              <c:numCache>
                <c:formatCode>General</c:formatCode>
                <c:ptCount val="976"/>
                <c:pt idx="7">
                  <c:v>-9.1550321289105341E-2</c:v>
                </c:pt>
                <c:pt idx="8">
                  <c:v>-9.5227400517615024E-2</c:v>
                </c:pt>
                <c:pt idx="9">
                  <c:v>8.4838940179906785E-2</c:v>
                </c:pt>
                <c:pt idx="10">
                  <c:v>-8.895454147568671E-2</c:v>
                </c:pt>
                <c:pt idx="11">
                  <c:v>-8.8819234508264344E-2</c:v>
                </c:pt>
                <c:pt idx="12">
                  <c:v>-8.64003605893231E-2</c:v>
                </c:pt>
                <c:pt idx="13">
                  <c:v>-8.6785953979415353E-2</c:v>
                </c:pt>
                <c:pt idx="21">
                  <c:v>2.3688596149440855E-2</c:v>
                </c:pt>
                <c:pt idx="22">
                  <c:v>2.0906439225655049E-2</c:v>
                </c:pt>
                <c:pt idx="23">
                  <c:v>2.6714280065789353E-2</c:v>
                </c:pt>
                <c:pt idx="24">
                  <c:v>2.0367858043755405E-2</c:v>
                </c:pt>
                <c:pt idx="25">
                  <c:v>2.203855816333089E-2</c:v>
                </c:pt>
                <c:pt idx="26">
                  <c:v>2.2714201724738814E-2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123-49C3-A711-B8DD50D7F3F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4">
                    <c:v>0.01</c:v>
                  </c:pt>
                  <c:pt idx="5">
                    <c:v>0</c:v>
                  </c:pt>
                  <c:pt idx="6">
                    <c:v>0</c:v>
                  </c:pt>
                  <c:pt idx="7">
                    <c:v>1.6770000000000001E-3</c:v>
                  </c:pt>
                  <c:pt idx="8">
                    <c:v>1.6800000000000001E-3</c:v>
                  </c:pt>
                  <c:pt idx="9">
                    <c:v>1.6800000000000001E-3</c:v>
                  </c:pt>
                  <c:pt idx="10">
                    <c:v>1.789E-3</c:v>
                  </c:pt>
                  <c:pt idx="11">
                    <c:v>1.377E-3</c:v>
                  </c:pt>
                  <c:pt idx="12">
                    <c:v>1.6310000000000001E-3</c:v>
                  </c:pt>
                  <c:pt idx="13">
                    <c:v>2.3050000000000002E-3</c:v>
                  </c:pt>
                  <c:pt idx="14">
                    <c:v>1.7600000000000001E-3</c:v>
                  </c:pt>
                  <c:pt idx="15">
                    <c:v>2.2799999999999999E-3</c:v>
                  </c:pt>
                  <c:pt idx="16">
                    <c:v>2.5000000000000001E-3</c:v>
                  </c:pt>
                  <c:pt idx="17">
                    <c:v>2.3500000000000001E-3</c:v>
                  </c:pt>
                  <c:pt idx="18">
                    <c:v>2.32E-3</c:v>
                  </c:pt>
                  <c:pt idx="19">
                    <c:v>2.31E-3</c:v>
                  </c:pt>
                  <c:pt idx="20">
                    <c:v>2.5899999999999999E-3</c:v>
                  </c:pt>
                  <c:pt idx="21">
                    <c:v>1.6559999999999999E-3</c:v>
                  </c:pt>
                  <c:pt idx="22">
                    <c:v>2.062E-3</c:v>
                  </c:pt>
                  <c:pt idx="23">
                    <c:v>2.15E-3</c:v>
                  </c:pt>
                  <c:pt idx="24">
                    <c:v>1.5169999999999999E-3</c:v>
                  </c:pt>
                  <c:pt idx="25">
                    <c:v>2.0100000000000001E-3</c:v>
                  </c:pt>
                  <c:pt idx="26">
                    <c:v>1.3470000000000001E-3</c:v>
                  </c:pt>
                  <c:pt idx="27">
                    <c:v>1.6310000000000001E-3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4">
                    <c:v>0.01</c:v>
                  </c:pt>
                  <c:pt idx="5">
                    <c:v>0</c:v>
                  </c:pt>
                  <c:pt idx="6">
                    <c:v>0</c:v>
                  </c:pt>
                  <c:pt idx="7">
                    <c:v>1.6770000000000001E-3</c:v>
                  </c:pt>
                  <c:pt idx="8">
                    <c:v>1.6800000000000001E-3</c:v>
                  </c:pt>
                  <c:pt idx="9">
                    <c:v>1.6800000000000001E-3</c:v>
                  </c:pt>
                  <c:pt idx="10">
                    <c:v>1.789E-3</c:v>
                  </c:pt>
                  <c:pt idx="11">
                    <c:v>1.377E-3</c:v>
                  </c:pt>
                  <c:pt idx="12">
                    <c:v>1.6310000000000001E-3</c:v>
                  </c:pt>
                  <c:pt idx="13">
                    <c:v>2.3050000000000002E-3</c:v>
                  </c:pt>
                  <c:pt idx="14">
                    <c:v>1.7600000000000001E-3</c:v>
                  </c:pt>
                  <c:pt idx="15">
                    <c:v>2.2799999999999999E-3</c:v>
                  </c:pt>
                  <c:pt idx="16">
                    <c:v>2.5000000000000001E-3</c:v>
                  </c:pt>
                  <c:pt idx="17">
                    <c:v>2.3500000000000001E-3</c:v>
                  </c:pt>
                  <c:pt idx="18">
                    <c:v>2.32E-3</c:v>
                  </c:pt>
                  <c:pt idx="19">
                    <c:v>2.31E-3</c:v>
                  </c:pt>
                  <c:pt idx="20">
                    <c:v>2.5899999999999999E-3</c:v>
                  </c:pt>
                  <c:pt idx="21">
                    <c:v>1.6559999999999999E-3</c:v>
                  </c:pt>
                  <c:pt idx="22">
                    <c:v>2.062E-3</c:v>
                  </c:pt>
                  <c:pt idx="23">
                    <c:v>2.15E-3</c:v>
                  </c:pt>
                  <c:pt idx="24">
                    <c:v>1.5169999999999999E-3</c:v>
                  </c:pt>
                  <c:pt idx="25">
                    <c:v>2.0100000000000001E-3</c:v>
                  </c:pt>
                  <c:pt idx="26">
                    <c:v>1.3470000000000001E-3</c:v>
                  </c:pt>
                  <c:pt idx="27">
                    <c:v>1.6310000000000001E-3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1713.5</c:v>
                </c:pt>
                <c:pt idx="2">
                  <c:v>1738.5</c:v>
                </c:pt>
                <c:pt idx="3">
                  <c:v>1741</c:v>
                </c:pt>
                <c:pt idx="4">
                  <c:v>7208.5</c:v>
                </c:pt>
                <c:pt idx="5">
                  <c:v>8999.5</c:v>
                </c:pt>
                <c:pt idx="6">
                  <c:v>9000</c:v>
                </c:pt>
                <c:pt idx="7">
                  <c:v>15395.5</c:v>
                </c:pt>
                <c:pt idx="8">
                  <c:v>15396</c:v>
                </c:pt>
                <c:pt idx="9">
                  <c:v>15396</c:v>
                </c:pt>
                <c:pt idx="10">
                  <c:v>15428.5</c:v>
                </c:pt>
                <c:pt idx="11">
                  <c:v>15429</c:v>
                </c:pt>
                <c:pt idx="12">
                  <c:v>15465.5</c:v>
                </c:pt>
                <c:pt idx="13">
                  <c:v>15466</c:v>
                </c:pt>
                <c:pt idx="14">
                  <c:v>16268.5</c:v>
                </c:pt>
                <c:pt idx="15">
                  <c:v>16301</c:v>
                </c:pt>
                <c:pt idx="16">
                  <c:v>16301</c:v>
                </c:pt>
                <c:pt idx="17">
                  <c:v>16301</c:v>
                </c:pt>
                <c:pt idx="18">
                  <c:v>16301.5</c:v>
                </c:pt>
                <c:pt idx="19">
                  <c:v>16301.5</c:v>
                </c:pt>
                <c:pt idx="20">
                  <c:v>16301.5</c:v>
                </c:pt>
                <c:pt idx="21">
                  <c:v>17166.5</c:v>
                </c:pt>
                <c:pt idx="22">
                  <c:v>17167</c:v>
                </c:pt>
                <c:pt idx="23">
                  <c:v>17197.5</c:v>
                </c:pt>
                <c:pt idx="24">
                  <c:v>17198</c:v>
                </c:pt>
                <c:pt idx="25">
                  <c:v>17234.5</c:v>
                </c:pt>
                <c:pt idx="26">
                  <c:v>17235</c:v>
                </c:pt>
                <c:pt idx="27">
                  <c:v>18114.5</c:v>
                </c:pt>
              </c:numCache>
            </c:numRef>
          </c:xVal>
          <c:yVal>
            <c:numRef>
              <c:f>Active!$K$21:$K$996</c:f>
              <c:numCache>
                <c:formatCode>General</c:formatCode>
                <c:ptCount val="976"/>
                <c:pt idx="4">
                  <c:v>-3.967237999313511E-2</c:v>
                </c:pt>
                <c:pt idx="5">
                  <c:v>-5.2857859998766799E-2</c:v>
                </c:pt>
                <c:pt idx="6">
                  <c:v>-5.1719999995839316E-2</c:v>
                </c:pt>
                <c:pt idx="14">
                  <c:v>-3.9989180004340596E-2</c:v>
                </c:pt>
                <c:pt idx="15">
                  <c:v>-3.7108279997482896E-2</c:v>
                </c:pt>
                <c:pt idx="16">
                  <c:v>-3.6858279992884491E-2</c:v>
                </c:pt>
                <c:pt idx="17">
                  <c:v>-3.6278279992984608E-2</c:v>
                </c:pt>
                <c:pt idx="18">
                  <c:v>-3.763042000355199E-2</c:v>
                </c:pt>
                <c:pt idx="19">
                  <c:v>-3.7620420000166632E-2</c:v>
                </c:pt>
                <c:pt idx="20">
                  <c:v>-3.7390420002338942E-2</c:v>
                </c:pt>
                <c:pt idx="27">
                  <c:v>8.4838940179906785E-2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123-49C3-A711-B8DD50D7F3F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4">
                    <c:v>0.01</c:v>
                  </c:pt>
                  <c:pt idx="5">
                    <c:v>0</c:v>
                  </c:pt>
                  <c:pt idx="6">
                    <c:v>0</c:v>
                  </c:pt>
                  <c:pt idx="7">
                    <c:v>1.6770000000000001E-3</c:v>
                  </c:pt>
                  <c:pt idx="8">
                    <c:v>1.6800000000000001E-3</c:v>
                  </c:pt>
                  <c:pt idx="9">
                    <c:v>1.6800000000000001E-3</c:v>
                  </c:pt>
                  <c:pt idx="10">
                    <c:v>1.789E-3</c:v>
                  </c:pt>
                  <c:pt idx="11">
                    <c:v>1.377E-3</c:v>
                  </c:pt>
                  <c:pt idx="12">
                    <c:v>1.6310000000000001E-3</c:v>
                  </c:pt>
                  <c:pt idx="13">
                    <c:v>2.3050000000000002E-3</c:v>
                  </c:pt>
                  <c:pt idx="14">
                    <c:v>1.7600000000000001E-3</c:v>
                  </c:pt>
                  <c:pt idx="15">
                    <c:v>2.2799999999999999E-3</c:v>
                  </c:pt>
                  <c:pt idx="16">
                    <c:v>2.5000000000000001E-3</c:v>
                  </c:pt>
                  <c:pt idx="17">
                    <c:v>2.3500000000000001E-3</c:v>
                  </c:pt>
                  <c:pt idx="18">
                    <c:v>2.32E-3</c:v>
                  </c:pt>
                  <c:pt idx="19">
                    <c:v>2.31E-3</c:v>
                  </c:pt>
                  <c:pt idx="20">
                    <c:v>2.5899999999999999E-3</c:v>
                  </c:pt>
                  <c:pt idx="21">
                    <c:v>1.6559999999999999E-3</c:v>
                  </c:pt>
                  <c:pt idx="22">
                    <c:v>2.062E-3</c:v>
                  </c:pt>
                  <c:pt idx="23">
                    <c:v>2.15E-3</c:v>
                  </c:pt>
                  <c:pt idx="24">
                    <c:v>1.5169999999999999E-3</c:v>
                  </c:pt>
                  <c:pt idx="25">
                    <c:v>2.0100000000000001E-3</c:v>
                  </c:pt>
                  <c:pt idx="26">
                    <c:v>1.3470000000000001E-3</c:v>
                  </c:pt>
                  <c:pt idx="27">
                    <c:v>1.6310000000000001E-3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4">
                    <c:v>0.01</c:v>
                  </c:pt>
                  <c:pt idx="5">
                    <c:v>0</c:v>
                  </c:pt>
                  <c:pt idx="6">
                    <c:v>0</c:v>
                  </c:pt>
                  <c:pt idx="7">
                    <c:v>1.6770000000000001E-3</c:v>
                  </c:pt>
                  <c:pt idx="8">
                    <c:v>1.6800000000000001E-3</c:v>
                  </c:pt>
                  <c:pt idx="9">
                    <c:v>1.6800000000000001E-3</c:v>
                  </c:pt>
                  <c:pt idx="10">
                    <c:v>1.789E-3</c:v>
                  </c:pt>
                  <c:pt idx="11">
                    <c:v>1.377E-3</c:v>
                  </c:pt>
                  <c:pt idx="12">
                    <c:v>1.6310000000000001E-3</c:v>
                  </c:pt>
                  <c:pt idx="13">
                    <c:v>2.3050000000000002E-3</c:v>
                  </c:pt>
                  <c:pt idx="14">
                    <c:v>1.7600000000000001E-3</c:v>
                  </c:pt>
                  <c:pt idx="15">
                    <c:v>2.2799999999999999E-3</c:v>
                  </c:pt>
                  <c:pt idx="16">
                    <c:v>2.5000000000000001E-3</c:v>
                  </c:pt>
                  <c:pt idx="17">
                    <c:v>2.3500000000000001E-3</c:v>
                  </c:pt>
                  <c:pt idx="18">
                    <c:v>2.32E-3</c:v>
                  </c:pt>
                  <c:pt idx="19">
                    <c:v>2.31E-3</c:v>
                  </c:pt>
                  <c:pt idx="20">
                    <c:v>2.5899999999999999E-3</c:v>
                  </c:pt>
                  <c:pt idx="21">
                    <c:v>1.6559999999999999E-3</c:v>
                  </c:pt>
                  <c:pt idx="22">
                    <c:v>2.062E-3</c:v>
                  </c:pt>
                  <c:pt idx="23">
                    <c:v>2.15E-3</c:v>
                  </c:pt>
                  <c:pt idx="24">
                    <c:v>1.5169999999999999E-3</c:v>
                  </c:pt>
                  <c:pt idx="25">
                    <c:v>2.0100000000000001E-3</c:v>
                  </c:pt>
                  <c:pt idx="26">
                    <c:v>1.3470000000000001E-3</c:v>
                  </c:pt>
                  <c:pt idx="27">
                    <c:v>1.6310000000000001E-3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1713.5</c:v>
                </c:pt>
                <c:pt idx="2">
                  <c:v>1738.5</c:v>
                </c:pt>
                <c:pt idx="3">
                  <c:v>1741</c:v>
                </c:pt>
                <c:pt idx="4">
                  <c:v>7208.5</c:v>
                </c:pt>
                <c:pt idx="5">
                  <c:v>8999.5</c:v>
                </c:pt>
                <c:pt idx="6">
                  <c:v>9000</c:v>
                </c:pt>
                <c:pt idx="7">
                  <c:v>15395.5</c:v>
                </c:pt>
                <c:pt idx="8">
                  <c:v>15396</c:v>
                </c:pt>
                <c:pt idx="9">
                  <c:v>15396</c:v>
                </c:pt>
                <c:pt idx="10">
                  <c:v>15428.5</c:v>
                </c:pt>
                <c:pt idx="11">
                  <c:v>15429</c:v>
                </c:pt>
                <c:pt idx="12">
                  <c:v>15465.5</c:v>
                </c:pt>
                <c:pt idx="13">
                  <c:v>15466</c:v>
                </c:pt>
                <c:pt idx="14">
                  <c:v>16268.5</c:v>
                </c:pt>
                <c:pt idx="15">
                  <c:v>16301</c:v>
                </c:pt>
                <c:pt idx="16">
                  <c:v>16301</c:v>
                </c:pt>
                <c:pt idx="17">
                  <c:v>16301</c:v>
                </c:pt>
                <c:pt idx="18">
                  <c:v>16301.5</c:v>
                </c:pt>
                <c:pt idx="19">
                  <c:v>16301.5</c:v>
                </c:pt>
                <c:pt idx="20">
                  <c:v>16301.5</c:v>
                </c:pt>
                <c:pt idx="21">
                  <c:v>17166.5</c:v>
                </c:pt>
                <c:pt idx="22">
                  <c:v>17167</c:v>
                </c:pt>
                <c:pt idx="23">
                  <c:v>17197.5</c:v>
                </c:pt>
                <c:pt idx="24">
                  <c:v>17198</c:v>
                </c:pt>
                <c:pt idx="25">
                  <c:v>17234.5</c:v>
                </c:pt>
                <c:pt idx="26">
                  <c:v>17235</c:v>
                </c:pt>
                <c:pt idx="27">
                  <c:v>18114.5</c:v>
                </c:pt>
              </c:numCache>
            </c:numRef>
          </c:xVal>
          <c:yVal>
            <c:numRef>
              <c:f>Active!$L$21:$L$996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123-49C3-A711-B8DD50D7F3F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4">
                    <c:v>0.01</c:v>
                  </c:pt>
                  <c:pt idx="5">
                    <c:v>0</c:v>
                  </c:pt>
                  <c:pt idx="6">
                    <c:v>0</c:v>
                  </c:pt>
                  <c:pt idx="7">
                    <c:v>1.6770000000000001E-3</c:v>
                  </c:pt>
                  <c:pt idx="8">
                    <c:v>1.6800000000000001E-3</c:v>
                  </c:pt>
                  <c:pt idx="9">
                    <c:v>1.6800000000000001E-3</c:v>
                  </c:pt>
                  <c:pt idx="10">
                    <c:v>1.789E-3</c:v>
                  </c:pt>
                  <c:pt idx="11">
                    <c:v>1.377E-3</c:v>
                  </c:pt>
                  <c:pt idx="12">
                    <c:v>1.6310000000000001E-3</c:v>
                  </c:pt>
                  <c:pt idx="13">
                    <c:v>2.3050000000000002E-3</c:v>
                  </c:pt>
                  <c:pt idx="14">
                    <c:v>1.7600000000000001E-3</c:v>
                  </c:pt>
                  <c:pt idx="15">
                    <c:v>2.2799999999999999E-3</c:v>
                  </c:pt>
                  <c:pt idx="16">
                    <c:v>2.5000000000000001E-3</c:v>
                  </c:pt>
                  <c:pt idx="17">
                    <c:v>2.3500000000000001E-3</c:v>
                  </c:pt>
                  <c:pt idx="18">
                    <c:v>2.32E-3</c:v>
                  </c:pt>
                  <c:pt idx="19">
                    <c:v>2.31E-3</c:v>
                  </c:pt>
                  <c:pt idx="20">
                    <c:v>2.5899999999999999E-3</c:v>
                  </c:pt>
                  <c:pt idx="21">
                    <c:v>1.6559999999999999E-3</c:v>
                  </c:pt>
                  <c:pt idx="22">
                    <c:v>2.062E-3</c:v>
                  </c:pt>
                  <c:pt idx="23">
                    <c:v>2.15E-3</c:v>
                  </c:pt>
                  <c:pt idx="24">
                    <c:v>1.5169999999999999E-3</c:v>
                  </c:pt>
                  <c:pt idx="25">
                    <c:v>2.0100000000000001E-3</c:v>
                  </c:pt>
                  <c:pt idx="26">
                    <c:v>1.3470000000000001E-3</c:v>
                  </c:pt>
                  <c:pt idx="27">
                    <c:v>1.6310000000000001E-3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4">
                    <c:v>0.01</c:v>
                  </c:pt>
                  <c:pt idx="5">
                    <c:v>0</c:v>
                  </c:pt>
                  <c:pt idx="6">
                    <c:v>0</c:v>
                  </c:pt>
                  <c:pt idx="7">
                    <c:v>1.6770000000000001E-3</c:v>
                  </c:pt>
                  <c:pt idx="8">
                    <c:v>1.6800000000000001E-3</c:v>
                  </c:pt>
                  <c:pt idx="9">
                    <c:v>1.6800000000000001E-3</c:v>
                  </c:pt>
                  <c:pt idx="10">
                    <c:v>1.789E-3</c:v>
                  </c:pt>
                  <c:pt idx="11">
                    <c:v>1.377E-3</c:v>
                  </c:pt>
                  <c:pt idx="12">
                    <c:v>1.6310000000000001E-3</c:v>
                  </c:pt>
                  <c:pt idx="13">
                    <c:v>2.3050000000000002E-3</c:v>
                  </c:pt>
                  <c:pt idx="14">
                    <c:v>1.7600000000000001E-3</c:v>
                  </c:pt>
                  <c:pt idx="15">
                    <c:v>2.2799999999999999E-3</c:v>
                  </c:pt>
                  <c:pt idx="16">
                    <c:v>2.5000000000000001E-3</c:v>
                  </c:pt>
                  <c:pt idx="17">
                    <c:v>2.3500000000000001E-3</c:v>
                  </c:pt>
                  <c:pt idx="18">
                    <c:v>2.32E-3</c:v>
                  </c:pt>
                  <c:pt idx="19">
                    <c:v>2.31E-3</c:v>
                  </c:pt>
                  <c:pt idx="20">
                    <c:v>2.5899999999999999E-3</c:v>
                  </c:pt>
                  <c:pt idx="21">
                    <c:v>1.6559999999999999E-3</c:v>
                  </c:pt>
                  <c:pt idx="22">
                    <c:v>2.062E-3</c:v>
                  </c:pt>
                  <c:pt idx="23">
                    <c:v>2.15E-3</c:v>
                  </c:pt>
                  <c:pt idx="24">
                    <c:v>1.5169999999999999E-3</c:v>
                  </c:pt>
                  <c:pt idx="25">
                    <c:v>2.0100000000000001E-3</c:v>
                  </c:pt>
                  <c:pt idx="26">
                    <c:v>1.3470000000000001E-3</c:v>
                  </c:pt>
                  <c:pt idx="27">
                    <c:v>1.6310000000000001E-3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1713.5</c:v>
                </c:pt>
                <c:pt idx="2">
                  <c:v>1738.5</c:v>
                </c:pt>
                <c:pt idx="3">
                  <c:v>1741</c:v>
                </c:pt>
                <c:pt idx="4">
                  <c:v>7208.5</c:v>
                </c:pt>
                <c:pt idx="5">
                  <c:v>8999.5</c:v>
                </c:pt>
                <c:pt idx="6">
                  <c:v>9000</c:v>
                </c:pt>
                <c:pt idx="7">
                  <c:v>15395.5</c:v>
                </c:pt>
                <c:pt idx="8">
                  <c:v>15396</c:v>
                </c:pt>
                <c:pt idx="9">
                  <c:v>15396</c:v>
                </c:pt>
                <c:pt idx="10">
                  <c:v>15428.5</c:v>
                </c:pt>
                <c:pt idx="11">
                  <c:v>15429</c:v>
                </c:pt>
                <c:pt idx="12">
                  <c:v>15465.5</c:v>
                </c:pt>
                <c:pt idx="13">
                  <c:v>15466</c:v>
                </c:pt>
                <c:pt idx="14">
                  <c:v>16268.5</c:v>
                </c:pt>
                <c:pt idx="15">
                  <c:v>16301</c:v>
                </c:pt>
                <c:pt idx="16">
                  <c:v>16301</c:v>
                </c:pt>
                <c:pt idx="17">
                  <c:v>16301</c:v>
                </c:pt>
                <c:pt idx="18">
                  <c:v>16301.5</c:v>
                </c:pt>
                <c:pt idx="19">
                  <c:v>16301.5</c:v>
                </c:pt>
                <c:pt idx="20">
                  <c:v>16301.5</c:v>
                </c:pt>
                <c:pt idx="21">
                  <c:v>17166.5</c:v>
                </c:pt>
                <c:pt idx="22">
                  <c:v>17167</c:v>
                </c:pt>
                <c:pt idx="23">
                  <c:v>17197.5</c:v>
                </c:pt>
                <c:pt idx="24">
                  <c:v>17198</c:v>
                </c:pt>
                <c:pt idx="25">
                  <c:v>17234.5</c:v>
                </c:pt>
                <c:pt idx="26">
                  <c:v>17235</c:v>
                </c:pt>
                <c:pt idx="27">
                  <c:v>18114.5</c:v>
                </c:pt>
              </c:numCache>
            </c:numRef>
          </c:xVal>
          <c:yVal>
            <c:numRef>
              <c:f>Active!$M$21:$M$996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123-49C3-A711-B8DD50D7F3F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4">
                    <c:v>0.01</c:v>
                  </c:pt>
                  <c:pt idx="5">
                    <c:v>0</c:v>
                  </c:pt>
                  <c:pt idx="6">
                    <c:v>0</c:v>
                  </c:pt>
                  <c:pt idx="7">
                    <c:v>1.6770000000000001E-3</c:v>
                  </c:pt>
                  <c:pt idx="8">
                    <c:v>1.6800000000000001E-3</c:v>
                  </c:pt>
                  <c:pt idx="9">
                    <c:v>1.6800000000000001E-3</c:v>
                  </c:pt>
                  <c:pt idx="10">
                    <c:v>1.789E-3</c:v>
                  </c:pt>
                  <c:pt idx="11">
                    <c:v>1.377E-3</c:v>
                  </c:pt>
                  <c:pt idx="12">
                    <c:v>1.6310000000000001E-3</c:v>
                  </c:pt>
                  <c:pt idx="13">
                    <c:v>2.3050000000000002E-3</c:v>
                  </c:pt>
                  <c:pt idx="14">
                    <c:v>1.7600000000000001E-3</c:v>
                  </c:pt>
                  <c:pt idx="15">
                    <c:v>2.2799999999999999E-3</c:v>
                  </c:pt>
                  <c:pt idx="16">
                    <c:v>2.5000000000000001E-3</c:v>
                  </c:pt>
                  <c:pt idx="17">
                    <c:v>2.3500000000000001E-3</c:v>
                  </c:pt>
                  <c:pt idx="18">
                    <c:v>2.32E-3</c:v>
                  </c:pt>
                  <c:pt idx="19">
                    <c:v>2.31E-3</c:v>
                  </c:pt>
                  <c:pt idx="20">
                    <c:v>2.5899999999999999E-3</c:v>
                  </c:pt>
                  <c:pt idx="21">
                    <c:v>1.6559999999999999E-3</c:v>
                  </c:pt>
                  <c:pt idx="22">
                    <c:v>2.062E-3</c:v>
                  </c:pt>
                  <c:pt idx="23">
                    <c:v>2.15E-3</c:v>
                  </c:pt>
                  <c:pt idx="24">
                    <c:v>1.5169999999999999E-3</c:v>
                  </c:pt>
                  <c:pt idx="25">
                    <c:v>2.0100000000000001E-3</c:v>
                  </c:pt>
                  <c:pt idx="26">
                    <c:v>1.3470000000000001E-3</c:v>
                  </c:pt>
                  <c:pt idx="27">
                    <c:v>1.6310000000000001E-3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4">
                    <c:v>0.01</c:v>
                  </c:pt>
                  <c:pt idx="5">
                    <c:v>0</c:v>
                  </c:pt>
                  <c:pt idx="6">
                    <c:v>0</c:v>
                  </c:pt>
                  <c:pt idx="7">
                    <c:v>1.6770000000000001E-3</c:v>
                  </c:pt>
                  <c:pt idx="8">
                    <c:v>1.6800000000000001E-3</c:v>
                  </c:pt>
                  <c:pt idx="9">
                    <c:v>1.6800000000000001E-3</c:v>
                  </c:pt>
                  <c:pt idx="10">
                    <c:v>1.789E-3</c:v>
                  </c:pt>
                  <c:pt idx="11">
                    <c:v>1.377E-3</c:v>
                  </c:pt>
                  <c:pt idx="12">
                    <c:v>1.6310000000000001E-3</c:v>
                  </c:pt>
                  <c:pt idx="13">
                    <c:v>2.3050000000000002E-3</c:v>
                  </c:pt>
                  <c:pt idx="14">
                    <c:v>1.7600000000000001E-3</c:v>
                  </c:pt>
                  <c:pt idx="15">
                    <c:v>2.2799999999999999E-3</c:v>
                  </c:pt>
                  <c:pt idx="16">
                    <c:v>2.5000000000000001E-3</c:v>
                  </c:pt>
                  <c:pt idx="17">
                    <c:v>2.3500000000000001E-3</c:v>
                  </c:pt>
                  <c:pt idx="18">
                    <c:v>2.32E-3</c:v>
                  </c:pt>
                  <c:pt idx="19">
                    <c:v>2.31E-3</c:v>
                  </c:pt>
                  <c:pt idx="20">
                    <c:v>2.5899999999999999E-3</c:v>
                  </c:pt>
                  <c:pt idx="21">
                    <c:v>1.6559999999999999E-3</c:v>
                  </c:pt>
                  <c:pt idx="22">
                    <c:v>2.062E-3</c:v>
                  </c:pt>
                  <c:pt idx="23">
                    <c:v>2.15E-3</c:v>
                  </c:pt>
                  <c:pt idx="24">
                    <c:v>1.5169999999999999E-3</c:v>
                  </c:pt>
                  <c:pt idx="25">
                    <c:v>2.0100000000000001E-3</c:v>
                  </c:pt>
                  <c:pt idx="26">
                    <c:v>1.3470000000000001E-3</c:v>
                  </c:pt>
                  <c:pt idx="27">
                    <c:v>1.6310000000000001E-3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1713.5</c:v>
                </c:pt>
                <c:pt idx="2">
                  <c:v>1738.5</c:v>
                </c:pt>
                <c:pt idx="3">
                  <c:v>1741</c:v>
                </c:pt>
                <c:pt idx="4">
                  <c:v>7208.5</c:v>
                </c:pt>
                <c:pt idx="5">
                  <c:v>8999.5</c:v>
                </c:pt>
                <c:pt idx="6">
                  <c:v>9000</c:v>
                </c:pt>
                <c:pt idx="7">
                  <c:v>15395.5</c:v>
                </c:pt>
                <c:pt idx="8">
                  <c:v>15396</c:v>
                </c:pt>
                <c:pt idx="9">
                  <c:v>15396</c:v>
                </c:pt>
                <c:pt idx="10">
                  <c:v>15428.5</c:v>
                </c:pt>
                <c:pt idx="11">
                  <c:v>15429</c:v>
                </c:pt>
                <c:pt idx="12">
                  <c:v>15465.5</c:v>
                </c:pt>
                <c:pt idx="13">
                  <c:v>15466</c:v>
                </c:pt>
                <c:pt idx="14">
                  <c:v>16268.5</c:v>
                </c:pt>
                <c:pt idx="15">
                  <c:v>16301</c:v>
                </c:pt>
                <c:pt idx="16">
                  <c:v>16301</c:v>
                </c:pt>
                <c:pt idx="17">
                  <c:v>16301</c:v>
                </c:pt>
                <c:pt idx="18">
                  <c:v>16301.5</c:v>
                </c:pt>
                <c:pt idx="19">
                  <c:v>16301.5</c:v>
                </c:pt>
                <c:pt idx="20">
                  <c:v>16301.5</c:v>
                </c:pt>
                <c:pt idx="21">
                  <c:v>17166.5</c:v>
                </c:pt>
                <c:pt idx="22">
                  <c:v>17167</c:v>
                </c:pt>
                <c:pt idx="23">
                  <c:v>17197.5</c:v>
                </c:pt>
                <c:pt idx="24">
                  <c:v>17198</c:v>
                </c:pt>
                <c:pt idx="25">
                  <c:v>17234.5</c:v>
                </c:pt>
                <c:pt idx="26">
                  <c:v>17235</c:v>
                </c:pt>
                <c:pt idx="27">
                  <c:v>18114.5</c:v>
                </c:pt>
              </c:numCache>
            </c:numRef>
          </c:xVal>
          <c:yVal>
            <c:numRef>
              <c:f>Active!$N$21:$N$996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123-49C3-A711-B8DD50D7F3F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1713.5</c:v>
                </c:pt>
                <c:pt idx="2">
                  <c:v>1738.5</c:v>
                </c:pt>
                <c:pt idx="3">
                  <c:v>1741</c:v>
                </c:pt>
                <c:pt idx="4">
                  <c:v>7208.5</c:v>
                </c:pt>
                <c:pt idx="5">
                  <c:v>8999.5</c:v>
                </c:pt>
                <c:pt idx="6">
                  <c:v>9000</c:v>
                </c:pt>
                <c:pt idx="7">
                  <c:v>15395.5</c:v>
                </c:pt>
                <c:pt idx="8">
                  <c:v>15396</c:v>
                </c:pt>
                <c:pt idx="9">
                  <c:v>15396</c:v>
                </c:pt>
                <c:pt idx="10">
                  <c:v>15428.5</c:v>
                </c:pt>
                <c:pt idx="11">
                  <c:v>15429</c:v>
                </c:pt>
                <c:pt idx="12">
                  <c:v>15465.5</c:v>
                </c:pt>
                <c:pt idx="13">
                  <c:v>15466</c:v>
                </c:pt>
                <c:pt idx="14">
                  <c:v>16268.5</c:v>
                </c:pt>
                <c:pt idx="15">
                  <c:v>16301</c:v>
                </c:pt>
                <c:pt idx="16">
                  <c:v>16301</c:v>
                </c:pt>
                <c:pt idx="17">
                  <c:v>16301</c:v>
                </c:pt>
                <c:pt idx="18">
                  <c:v>16301.5</c:v>
                </c:pt>
                <c:pt idx="19">
                  <c:v>16301.5</c:v>
                </c:pt>
                <c:pt idx="20">
                  <c:v>16301.5</c:v>
                </c:pt>
                <c:pt idx="21">
                  <c:v>17166.5</c:v>
                </c:pt>
                <c:pt idx="22">
                  <c:v>17167</c:v>
                </c:pt>
                <c:pt idx="23">
                  <c:v>17197.5</c:v>
                </c:pt>
                <c:pt idx="24">
                  <c:v>17198</c:v>
                </c:pt>
                <c:pt idx="25">
                  <c:v>17234.5</c:v>
                </c:pt>
                <c:pt idx="26">
                  <c:v>17235</c:v>
                </c:pt>
                <c:pt idx="27">
                  <c:v>18114.5</c:v>
                </c:pt>
              </c:numCache>
            </c:numRef>
          </c:xVal>
          <c:yVal>
            <c:numRef>
              <c:f>Active!$O$21:$O$996</c:f>
              <c:numCache>
                <c:formatCode>General</c:formatCode>
                <c:ptCount val="976"/>
                <c:pt idx="0">
                  <c:v>-2.918693830819186E-2</c:v>
                </c:pt>
                <c:pt idx="1">
                  <c:v>-2.9327957442026049E-2</c:v>
                </c:pt>
                <c:pt idx="2">
                  <c:v>-2.9330014914069152E-2</c:v>
                </c:pt>
                <c:pt idx="3">
                  <c:v>-2.933022066127346E-2</c:v>
                </c:pt>
                <c:pt idx="4">
                  <c:v>-2.9780189797099794E-2</c:v>
                </c:pt>
                <c:pt idx="5">
                  <c:v>-2.9927587094267599E-2</c:v>
                </c:pt>
                <c:pt idx="6">
                  <c:v>-2.9927628243708461E-2</c:v>
                </c:pt>
                <c:pt idx="7">
                  <c:v>-3.0453970741774732E-2</c:v>
                </c:pt>
                <c:pt idx="8">
                  <c:v>-3.0454011891215594E-2</c:v>
                </c:pt>
                <c:pt idx="9">
                  <c:v>-3.0454011891215594E-2</c:v>
                </c:pt>
                <c:pt idx="10">
                  <c:v>-3.0456686604871625E-2</c:v>
                </c:pt>
                <c:pt idx="11">
                  <c:v>-3.0456727754312487E-2</c:v>
                </c:pt>
                <c:pt idx="12">
                  <c:v>-3.0459731663495415E-2</c:v>
                </c:pt>
                <c:pt idx="13">
                  <c:v>-3.0459772812936277E-2</c:v>
                </c:pt>
                <c:pt idx="14">
                  <c:v>-3.0525817665519841E-2</c:v>
                </c:pt>
                <c:pt idx="15">
                  <c:v>-3.0528492379175876E-2</c:v>
                </c:pt>
                <c:pt idx="16">
                  <c:v>-3.0528492379175876E-2</c:v>
                </c:pt>
                <c:pt idx="17">
                  <c:v>-3.0528492379175876E-2</c:v>
                </c:pt>
                <c:pt idx="18">
                  <c:v>-3.0528533528616737E-2</c:v>
                </c:pt>
                <c:pt idx="19">
                  <c:v>-3.0528533528616737E-2</c:v>
                </c:pt>
                <c:pt idx="20">
                  <c:v>-3.0528533528616737E-2</c:v>
                </c:pt>
                <c:pt idx="21">
                  <c:v>-3.0599722061308055E-2</c:v>
                </c:pt>
                <c:pt idx="22">
                  <c:v>-3.0599763210748917E-2</c:v>
                </c:pt>
                <c:pt idx="23">
                  <c:v>-3.0602273326641501E-2</c:v>
                </c:pt>
                <c:pt idx="24">
                  <c:v>-3.0602314476082363E-2</c:v>
                </c:pt>
                <c:pt idx="25">
                  <c:v>-3.0605318385265291E-2</c:v>
                </c:pt>
                <c:pt idx="26">
                  <c:v>-3.0605359534706153E-2</c:v>
                </c:pt>
                <c:pt idx="27">
                  <c:v>-3.0677741401182471E-2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123-49C3-A711-B8DD50D7F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0915080"/>
        <c:axId val="1"/>
      </c:scatterChart>
      <c:valAx>
        <c:axId val="460915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24812213788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09150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273304800863853"/>
          <c:y val="0.92397937099967764"/>
          <c:w val="0.6741751200018917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0</xdr:row>
      <xdr:rowOff>9525</xdr:rowOff>
    </xdr:from>
    <xdr:to>
      <xdr:col>16</xdr:col>
      <xdr:colOff>342900</xdr:colOff>
      <xdr:row>19</xdr:row>
      <xdr:rowOff>19050</xdr:rowOff>
    </xdr:to>
    <xdr:graphicFrame macro="">
      <xdr:nvGraphicFramePr>
        <xdr:cNvPr id="1034" name="Chart 2">
          <a:extLst>
            <a:ext uri="{FF2B5EF4-FFF2-40B4-BE49-F238E27FC236}">
              <a16:creationId xmlns:a16="http://schemas.microsoft.com/office/drawing/2014/main" id="{CDBD09A0-0041-5CE9-F6FB-80DF67F974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937"/>
  <sheetViews>
    <sheetView tabSelected="1" workbookViewId="0">
      <pane xSplit="13" ySplit="22" topLeftCell="N32" activePane="bottomRight" state="frozen"/>
      <selection pane="topRight" activeCell="N1" sqref="N1"/>
      <selection pane="bottomLeft" activeCell="A23" sqref="A23"/>
      <selection pane="bottomRight" activeCell="E4" sqref="E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7.7109375" customWidth="1"/>
    <col min="4" max="4" width="12.85546875" customWidth="1"/>
    <col min="5" max="5" width="15.7109375" customWidth="1"/>
    <col min="6" max="6" width="9.140625" customWidth="1"/>
    <col min="7" max="7" width="8.140625" customWidth="1"/>
    <col min="8" max="9" width="8.5703125" customWidth="1"/>
    <col min="10" max="10" width="11.140625" customWidth="1"/>
    <col min="11" max="14" width="8.5703125" customWidth="1"/>
    <col min="15" max="15" width="8" customWidth="1"/>
    <col min="16" max="16" width="7.7109375" customWidth="1"/>
    <col min="17" max="17" width="9.85546875" customWidth="1"/>
    <col min="18" max="18" width="12.85546875" customWidth="1"/>
    <col min="20" max="20" width="14.42578125" style="53" customWidth="1"/>
    <col min="21" max="21" width="12.85546875" customWidth="1"/>
  </cols>
  <sheetData>
    <row r="1" spans="1:7" ht="20.25" x14ac:dyDescent="0.3">
      <c r="A1" s="1" t="s">
        <v>37</v>
      </c>
    </row>
    <row r="2" spans="1:7" ht="12.95" customHeight="1" x14ac:dyDescent="0.2">
      <c r="A2" t="s">
        <v>23</v>
      </c>
      <c r="B2" t="s">
        <v>38</v>
      </c>
      <c r="D2" s="2"/>
      <c r="E2" s="28"/>
    </row>
    <row r="3" spans="1:7" ht="12.95" customHeight="1" thickBot="1" x14ac:dyDescent="0.25"/>
    <row r="4" spans="1:7" ht="12.95" customHeight="1" thickTop="1" thickBot="1" x14ac:dyDescent="0.25">
      <c r="A4" s="4" t="s">
        <v>0</v>
      </c>
      <c r="C4" s="7" t="s">
        <v>40</v>
      </c>
      <c r="D4" s="8" t="s">
        <v>40</v>
      </c>
    </row>
    <row r="5" spans="1:7" ht="12.95" customHeight="1" x14ac:dyDescent="0.2"/>
    <row r="6" spans="1:7" ht="12.95" customHeight="1" x14ac:dyDescent="0.2">
      <c r="A6" s="4" t="s">
        <v>1</v>
      </c>
    </row>
    <row r="7" spans="1:7" ht="12.95" customHeight="1" x14ac:dyDescent="0.2">
      <c r="A7" t="s">
        <v>2</v>
      </c>
      <c r="C7">
        <v>52500.211199999998</v>
      </c>
      <c r="D7" s="29" t="s">
        <v>41</v>
      </c>
    </row>
    <row r="8" spans="1:7" ht="12.95" customHeight="1" x14ac:dyDescent="0.2">
      <c r="A8" t="s">
        <v>3</v>
      </c>
      <c r="C8">
        <v>0.39972427999999999</v>
      </c>
      <c r="D8" s="29" t="s">
        <v>41</v>
      </c>
    </row>
    <row r="9" spans="1:7" ht="12.95" customHeight="1" x14ac:dyDescent="0.2">
      <c r="A9" s="10" t="s">
        <v>28</v>
      </c>
      <c r="B9" s="11"/>
      <c r="C9" s="12">
        <v>-9.5</v>
      </c>
      <c r="D9" s="11" t="s">
        <v>29</v>
      </c>
      <c r="E9" s="11"/>
    </row>
    <row r="10" spans="1:7" ht="12.95" customHeight="1" thickBot="1" x14ac:dyDescent="0.25">
      <c r="A10" s="11"/>
      <c r="B10" s="11"/>
      <c r="C10" s="3" t="s">
        <v>19</v>
      </c>
      <c r="D10" s="3" t="s">
        <v>20</v>
      </c>
      <c r="E10" s="11"/>
    </row>
    <row r="11" spans="1:7" ht="12.95" customHeight="1" x14ac:dyDescent="0.2">
      <c r="A11" s="11" t="s">
        <v>15</v>
      </c>
      <c r="B11" s="11"/>
      <c r="C11" s="23">
        <f ca="1">INTERCEPT(INDIRECT($G$11):G989,INDIRECT($F$11):F989)</f>
        <v>-2.918693830819186E-2</v>
      </c>
      <c r="D11" s="2"/>
      <c r="E11" s="11"/>
      <c r="F11" s="24" t="str">
        <f>"F"&amp;E19</f>
        <v>F22</v>
      </c>
      <c r="G11" s="25" t="str">
        <f>"G"&amp;E19</f>
        <v>G22</v>
      </c>
    </row>
    <row r="12" spans="1:7" ht="12.95" customHeight="1" x14ac:dyDescent="0.2">
      <c r="A12" s="11" t="s">
        <v>16</v>
      </c>
      <c r="B12" s="11"/>
      <c r="C12" s="23">
        <f ca="1">SLOPE(INDIRECT($G$11):G989,INDIRECT($F$11):F989)</f>
        <v>-8.2298881724066878E-8</v>
      </c>
      <c r="D12" s="2"/>
      <c r="E12" s="11"/>
    </row>
    <row r="13" spans="1:7" ht="12.95" customHeight="1" x14ac:dyDescent="0.2">
      <c r="A13" s="11" t="s">
        <v>18</v>
      </c>
      <c r="B13" s="11"/>
      <c r="C13" s="2" t="s">
        <v>13</v>
      </c>
      <c r="D13" s="15" t="s">
        <v>34</v>
      </c>
      <c r="E13" s="12">
        <v>1</v>
      </c>
    </row>
    <row r="14" spans="1:7" ht="12.95" customHeight="1" x14ac:dyDescent="0.2">
      <c r="A14" s="11"/>
      <c r="B14" s="11"/>
      <c r="C14" s="11"/>
      <c r="D14" s="15" t="s">
        <v>30</v>
      </c>
      <c r="E14" s="16">
        <f ca="1">NOW()+15018.5+$C$9/24</f>
        <v>60325.702075925925</v>
      </c>
    </row>
    <row r="15" spans="1:7" ht="12.95" customHeight="1" x14ac:dyDescent="0.2">
      <c r="A15" s="13" t="s">
        <v>17</v>
      </c>
      <c r="B15" s="11"/>
      <c r="C15" s="14">
        <f ca="1">(C7+C11)+(C8+C12)*INT(MAX(F21:F3530))</f>
        <v>59740.786130219749</v>
      </c>
      <c r="D15" s="15" t="s">
        <v>35</v>
      </c>
      <c r="E15" s="16">
        <f ca="1">ROUND(2*(E14-$C$7)/$C$8,0)/2+E13</f>
        <v>19578</v>
      </c>
    </row>
    <row r="16" spans="1:7" ht="12.95" customHeight="1" x14ac:dyDescent="0.2">
      <c r="A16" s="17" t="s">
        <v>4</v>
      </c>
      <c r="B16" s="11"/>
      <c r="C16" s="18">
        <f ca="1">+C8+C12</f>
        <v>0.39972419770111828</v>
      </c>
      <c r="D16" s="15" t="s">
        <v>36</v>
      </c>
      <c r="E16" s="25">
        <f ca="1">ROUND(2*(E14-$C$15)/$C$16,0)/2+E13</f>
        <v>1464.5</v>
      </c>
    </row>
    <row r="17" spans="1:20" ht="12.95" customHeight="1" thickBot="1" x14ac:dyDescent="0.25">
      <c r="A17" s="15" t="s">
        <v>27</v>
      </c>
      <c r="B17" s="11"/>
      <c r="C17" s="11">
        <f>COUNT(C21:C2188)</f>
        <v>28</v>
      </c>
      <c r="D17" s="15" t="s">
        <v>31</v>
      </c>
      <c r="E17" s="19">
        <f ca="1">+$C$15+$C$16*E16-15018.5-$C$9/24</f>
        <v>45308.07805108637</v>
      </c>
    </row>
    <row r="18" spans="1:20" ht="12.95" customHeight="1" thickTop="1" thickBot="1" x14ac:dyDescent="0.25">
      <c r="A18" s="17" t="s">
        <v>5</v>
      </c>
      <c r="B18" s="11"/>
      <c r="C18" s="20">
        <f ca="1">+C15</f>
        <v>59740.786130219749</v>
      </c>
      <c r="D18" s="21">
        <f ca="1">+C16</f>
        <v>0.39972419770111828</v>
      </c>
      <c r="E18" s="22" t="s">
        <v>32</v>
      </c>
    </row>
    <row r="19" spans="1:20" ht="12.95" customHeight="1" thickTop="1" x14ac:dyDescent="0.2">
      <c r="A19" s="26" t="s">
        <v>33</v>
      </c>
      <c r="E19" s="27">
        <v>22</v>
      </c>
    </row>
    <row r="20" spans="1:20" ht="12.95" customHeight="1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39</v>
      </c>
      <c r="I20" s="6" t="s">
        <v>46</v>
      </c>
      <c r="J20" s="6" t="s">
        <v>55</v>
      </c>
      <c r="K20" s="6" t="s">
        <v>56</v>
      </c>
      <c r="L20" s="6" t="s">
        <v>24</v>
      </c>
      <c r="M20" s="6" t="s">
        <v>25</v>
      </c>
      <c r="N20" s="6" t="s">
        <v>26</v>
      </c>
      <c r="O20" s="6" t="s">
        <v>22</v>
      </c>
      <c r="P20" s="5" t="s">
        <v>21</v>
      </c>
      <c r="Q20" s="3" t="s">
        <v>14</v>
      </c>
    </row>
    <row r="21" spans="1:20" s="44" customFormat="1" ht="12.95" customHeight="1" x14ac:dyDescent="0.2">
      <c r="A21" s="44" t="s">
        <v>39</v>
      </c>
      <c r="B21" s="45"/>
      <c r="C21" s="46">
        <v>52500.211199999998</v>
      </c>
      <c r="D21" s="46" t="s">
        <v>13</v>
      </c>
      <c r="E21" s="44">
        <f t="shared" ref="E21:E48" si="0">+(C21-C$7)/C$8</f>
        <v>0</v>
      </c>
      <c r="F21" s="44">
        <f t="shared" ref="F21:F48" si="1">ROUND(2*E21,0)/2</f>
        <v>0</v>
      </c>
      <c r="G21" s="44">
        <f t="shared" ref="G21:G48" si="2">+C21-(C$7+F21*C$8)</f>
        <v>0</v>
      </c>
      <c r="H21" s="44">
        <f>+G21</f>
        <v>0</v>
      </c>
      <c r="O21" s="44">
        <f t="shared" ref="O21:O48" ca="1" si="3">+C$11+C$12*$F21</f>
        <v>-2.918693830819186E-2</v>
      </c>
      <c r="Q21" s="47">
        <f t="shared" ref="Q21:Q48" si="4">+C21-15018.5</f>
        <v>37481.711199999998</v>
      </c>
      <c r="T21" s="53"/>
    </row>
    <row r="22" spans="1:20" s="44" customFormat="1" ht="12.95" customHeight="1" x14ac:dyDescent="0.2">
      <c r="A22" s="44" t="s">
        <v>42</v>
      </c>
      <c r="B22" s="45" t="s">
        <v>44</v>
      </c>
      <c r="C22" s="46">
        <v>53185.137900000002</v>
      </c>
      <c r="D22" s="46"/>
      <c r="E22" s="44">
        <f t="shared" si="0"/>
        <v>1713.4978640777178</v>
      </c>
      <c r="F22" s="44">
        <f t="shared" si="1"/>
        <v>1713.5</v>
      </c>
      <c r="G22" s="44">
        <f t="shared" si="2"/>
        <v>-8.5377999494085088E-4</v>
      </c>
      <c r="I22" s="44">
        <f>+G22</f>
        <v>-8.5377999494085088E-4</v>
      </c>
      <c r="O22" s="44">
        <f t="shared" ca="1" si="3"/>
        <v>-2.9327957442026049E-2</v>
      </c>
      <c r="Q22" s="47">
        <f t="shared" si="4"/>
        <v>38166.637900000002</v>
      </c>
      <c r="T22" s="53" t="s">
        <v>43</v>
      </c>
    </row>
    <row r="23" spans="1:20" s="44" customFormat="1" ht="12.95" customHeight="1" x14ac:dyDescent="0.2">
      <c r="A23" s="30" t="s">
        <v>42</v>
      </c>
      <c r="B23" s="31" t="s">
        <v>44</v>
      </c>
      <c r="C23" s="32">
        <v>53195.131399999998</v>
      </c>
      <c r="D23" s="32"/>
      <c r="E23" s="44">
        <f t="shared" si="0"/>
        <v>1738.4988472554144</v>
      </c>
      <c r="F23" s="44">
        <f t="shared" si="1"/>
        <v>1738.5</v>
      </c>
      <c r="G23" s="44">
        <f t="shared" si="2"/>
        <v>-4.607800001394935E-4</v>
      </c>
      <c r="I23" s="44">
        <f>+G23</f>
        <v>-4.607800001394935E-4</v>
      </c>
      <c r="O23" s="44">
        <f t="shared" ca="1" si="3"/>
        <v>-2.9330014914069152E-2</v>
      </c>
      <c r="Q23" s="47">
        <f t="shared" si="4"/>
        <v>38176.631399999998</v>
      </c>
      <c r="T23" s="53" t="s">
        <v>43</v>
      </c>
    </row>
    <row r="24" spans="1:20" s="44" customFormat="1" ht="12.95" customHeight="1" x14ac:dyDescent="0.2">
      <c r="A24" s="30" t="s">
        <v>42</v>
      </c>
      <c r="B24" s="31" t="s">
        <v>45</v>
      </c>
      <c r="C24" s="32">
        <v>53196.1325</v>
      </c>
      <c r="D24" s="32"/>
      <c r="E24" s="44">
        <f t="shared" si="0"/>
        <v>1741.0033235909557</v>
      </c>
      <c r="F24" s="44">
        <f t="shared" si="1"/>
        <v>1741</v>
      </c>
      <c r="G24" s="44">
        <f t="shared" si="2"/>
        <v>1.3285200038808398E-3</v>
      </c>
      <c r="I24" s="44">
        <f>+G24</f>
        <v>1.3285200038808398E-3</v>
      </c>
      <c r="O24" s="44">
        <f t="shared" ca="1" si="3"/>
        <v>-2.933022066127346E-2</v>
      </c>
      <c r="Q24" s="47">
        <f t="shared" si="4"/>
        <v>38177.6325</v>
      </c>
      <c r="T24" s="53" t="s">
        <v>43</v>
      </c>
    </row>
    <row r="25" spans="1:20" s="44" customFormat="1" ht="12.95" customHeight="1" x14ac:dyDescent="0.2">
      <c r="A25" s="33" t="s">
        <v>47</v>
      </c>
      <c r="B25" s="31" t="s">
        <v>44</v>
      </c>
      <c r="C25" s="32">
        <v>55381.584000000003</v>
      </c>
      <c r="D25" s="32">
        <v>0.01</v>
      </c>
      <c r="E25" s="44">
        <f t="shared" si="0"/>
        <v>7208.4007506374264</v>
      </c>
      <c r="F25" s="44">
        <f t="shared" si="1"/>
        <v>7208.5</v>
      </c>
      <c r="G25" s="44">
        <f t="shared" si="2"/>
        <v>-3.967237999313511E-2</v>
      </c>
      <c r="K25" s="44">
        <f>+G25</f>
        <v>-3.967237999313511E-2</v>
      </c>
      <c r="O25" s="44">
        <f t="shared" ca="1" si="3"/>
        <v>-2.9780189797099794E-2</v>
      </c>
      <c r="Q25" s="47">
        <f t="shared" si="4"/>
        <v>40363.084000000003</v>
      </c>
      <c r="T25" s="53"/>
    </row>
    <row r="26" spans="1:20" s="44" customFormat="1" ht="12.95" customHeight="1" x14ac:dyDescent="0.2">
      <c r="A26" s="34" t="s">
        <v>48</v>
      </c>
      <c r="B26" s="35" t="s">
        <v>45</v>
      </c>
      <c r="C26" s="36">
        <v>56097.476999999999</v>
      </c>
      <c r="D26" s="40" t="s">
        <v>49</v>
      </c>
      <c r="E26" s="44">
        <f t="shared" si="0"/>
        <v>8999.3677641998656</v>
      </c>
      <c r="F26" s="44">
        <f t="shared" si="1"/>
        <v>8999.5</v>
      </c>
      <c r="G26" s="44">
        <f t="shared" si="2"/>
        <v>-5.2857859998766799E-2</v>
      </c>
      <c r="K26" s="44">
        <f>+G26</f>
        <v>-5.2857859998766799E-2</v>
      </c>
      <c r="O26" s="44">
        <f t="shared" ca="1" si="3"/>
        <v>-2.9927587094267599E-2</v>
      </c>
      <c r="Q26" s="47">
        <f t="shared" si="4"/>
        <v>41078.976999999999</v>
      </c>
      <c r="T26" s="53"/>
    </row>
    <row r="27" spans="1:20" s="44" customFormat="1" ht="12.95" customHeight="1" x14ac:dyDescent="0.2">
      <c r="A27" s="34" t="s">
        <v>48</v>
      </c>
      <c r="B27" s="35" t="s">
        <v>44</v>
      </c>
      <c r="C27" s="36">
        <v>56097.678</v>
      </c>
      <c r="D27" s="40" t="s">
        <v>50</v>
      </c>
      <c r="E27" s="44">
        <f t="shared" si="0"/>
        <v>8999.8706108120386</v>
      </c>
      <c r="F27" s="44">
        <f t="shared" si="1"/>
        <v>9000</v>
      </c>
      <c r="G27" s="44">
        <f t="shared" si="2"/>
        <v>-5.1719999995839316E-2</v>
      </c>
      <c r="K27" s="44">
        <f>+G27</f>
        <v>-5.1719999995839316E-2</v>
      </c>
      <c r="O27" s="44">
        <f t="shared" ca="1" si="3"/>
        <v>-2.9927628243708461E-2</v>
      </c>
      <c r="Q27" s="47">
        <f t="shared" si="4"/>
        <v>41079.178</v>
      </c>
      <c r="T27" s="53"/>
    </row>
    <row r="28" spans="1:20" s="44" customFormat="1" ht="12.95" customHeight="1" x14ac:dyDescent="0.2">
      <c r="A28" s="48" t="s">
        <v>53</v>
      </c>
      <c r="B28" s="37" t="s">
        <v>44</v>
      </c>
      <c r="C28" s="41">
        <v>58654.074802418705</v>
      </c>
      <c r="D28" s="49">
        <v>1.6770000000000001E-3</v>
      </c>
      <c r="E28" s="44">
        <f t="shared" si="0"/>
        <v>15395.270966323855</v>
      </c>
      <c r="F28" s="44">
        <f t="shared" si="1"/>
        <v>15395.5</v>
      </c>
      <c r="G28" s="44">
        <f t="shared" si="2"/>
        <v>-9.1550321289105341E-2</v>
      </c>
      <c r="J28" s="44">
        <v>-9.1550321289105341E-2</v>
      </c>
      <c r="O28" s="44">
        <f t="shared" ca="1" si="3"/>
        <v>-3.0453970741774732E-2</v>
      </c>
      <c r="Q28" s="47">
        <f t="shared" si="4"/>
        <v>43635.574802418705</v>
      </c>
      <c r="T28" s="53" t="s">
        <v>54</v>
      </c>
    </row>
    <row r="29" spans="1:20" s="44" customFormat="1" ht="12.95" customHeight="1" x14ac:dyDescent="0.2">
      <c r="A29" s="48" t="s">
        <v>53</v>
      </c>
      <c r="B29" s="37" t="s">
        <v>45</v>
      </c>
      <c r="C29" s="41">
        <v>58654.270987479482</v>
      </c>
      <c r="D29" s="49">
        <v>1.6800000000000001E-3</v>
      </c>
      <c r="E29" s="44">
        <f t="shared" si="0"/>
        <v>15395.761767284899</v>
      </c>
      <c r="F29" s="44">
        <f t="shared" si="1"/>
        <v>15396</v>
      </c>
      <c r="G29" s="44">
        <f t="shared" si="2"/>
        <v>-9.5227400517615024E-2</v>
      </c>
      <c r="J29" s="44">
        <v>-9.5227400517615024E-2</v>
      </c>
      <c r="O29" s="44">
        <f t="shared" ca="1" si="3"/>
        <v>-3.0454011891215594E-2</v>
      </c>
      <c r="Q29" s="47">
        <f t="shared" si="4"/>
        <v>43635.770987479482</v>
      </c>
      <c r="T29" s="53" t="s">
        <v>54</v>
      </c>
    </row>
    <row r="30" spans="1:20" s="44" customFormat="1" ht="12.95" customHeight="1" x14ac:dyDescent="0.2">
      <c r="A30" s="38" t="s">
        <v>53</v>
      </c>
      <c r="B30" s="38" t="s">
        <v>45</v>
      </c>
      <c r="C30" s="42">
        <v>58654.270987479482</v>
      </c>
      <c r="D30" s="43">
        <v>1.6800000000000001E-3</v>
      </c>
      <c r="E30" s="44">
        <f t="shared" si="0"/>
        <v>15395.761767284899</v>
      </c>
      <c r="F30" s="44">
        <f t="shared" si="1"/>
        <v>15396</v>
      </c>
      <c r="G30" s="44">
        <f t="shared" si="2"/>
        <v>-9.5227400517615024E-2</v>
      </c>
      <c r="J30" s="44">
        <v>8.4838940179906785E-2</v>
      </c>
      <c r="O30" s="44">
        <f t="shared" ca="1" si="3"/>
        <v>-3.0454011891215594E-2</v>
      </c>
      <c r="Q30" s="47">
        <f t="shared" si="4"/>
        <v>43635.770987479482</v>
      </c>
      <c r="T30" s="53" t="s">
        <v>54</v>
      </c>
    </row>
    <row r="31" spans="1:20" s="44" customFormat="1" ht="12.95" customHeight="1" x14ac:dyDescent="0.2">
      <c r="A31" s="48" t="s">
        <v>53</v>
      </c>
      <c r="B31" s="37" t="s">
        <v>44</v>
      </c>
      <c r="C31" s="41">
        <v>58667.268299438525</v>
      </c>
      <c r="D31" s="49">
        <v>1.789E-3</v>
      </c>
      <c r="E31" s="44">
        <f t="shared" si="0"/>
        <v>15428.277460249668</v>
      </c>
      <c r="F31" s="44">
        <f t="shared" si="1"/>
        <v>15428.5</v>
      </c>
      <c r="G31" s="44">
        <f t="shared" si="2"/>
        <v>-8.895454147568671E-2</v>
      </c>
      <c r="J31" s="44">
        <v>-8.895454147568671E-2</v>
      </c>
      <c r="O31" s="44">
        <f t="shared" ca="1" si="3"/>
        <v>-3.0456686604871625E-2</v>
      </c>
      <c r="Q31" s="47">
        <f t="shared" si="4"/>
        <v>43648.768299438525</v>
      </c>
      <c r="T31" s="53" t="s">
        <v>54</v>
      </c>
    </row>
    <row r="32" spans="1:20" s="44" customFormat="1" ht="12.95" customHeight="1" x14ac:dyDescent="0.2">
      <c r="A32" s="48" t="s">
        <v>53</v>
      </c>
      <c r="B32" s="37" t="s">
        <v>45</v>
      </c>
      <c r="C32" s="41">
        <v>58667.46829688549</v>
      </c>
      <c r="D32" s="49">
        <v>1.377E-3</v>
      </c>
      <c r="E32" s="44">
        <f t="shared" si="0"/>
        <v>15428.777798750411</v>
      </c>
      <c r="F32" s="44">
        <f t="shared" si="1"/>
        <v>15429</v>
      </c>
      <c r="G32" s="44">
        <f t="shared" si="2"/>
        <v>-8.8819234508264344E-2</v>
      </c>
      <c r="J32" s="44">
        <v>-8.8819234508264344E-2</v>
      </c>
      <c r="O32" s="44">
        <f t="shared" ca="1" si="3"/>
        <v>-3.0456727754312487E-2</v>
      </c>
      <c r="Q32" s="47">
        <f t="shared" si="4"/>
        <v>43648.96829688549</v>
      </c>
      <c r="T32" s="53" t="s">
        <v>54</v>
      </c>
    </row>
    <row r="33" spans="1:20" s="44" customFormat="1" ht="12.95" customHeight="1" x14ac:dyDescent="0.2">
      <c r="A33" s="48" t="s">
        <v>53</v>
      </c>
      <c r="B33" s="37" t="s">
        <v>44</v>
      </c>
      <c r="C33" s="41">
        <v>58682.060651979409</v>
      </c>
      <c r="D33" s="49">
        <v>1.6310000000000001E-3</v>
      </c>
      <c r="E33" s="44">
        <f t="shared" si="0"/>
        <v>15465.283850106407</v>
      </c>
      <c r="F33" s="44">
        <f t="shared" si="1"/>
        <v>15465.5</v>
      </c>
      <c r="G33" s="44">
        <f t="shared" si="2"/>
        <v>-8.64003605893231E-2</v>
      </c>
      <c r="J33" s="44">
        <v>-8.64003605893231E-2</v>
      </c>
      <c r="O33" s="44">
        <f t="shared" ca="1" si="3"/>
        <v>-3.0459731663495415E-2</v>
      </c>
      <c r="Q33" s="47">
        <f t="shared" si="4"/>
        <v>43663.560651979409</v>
      </c>
      <c r="T33" s="53" t="s">
        <v>54</v>
      </c>
    </row>
    <row r="34" spans="1:20" s="44" customFormat="1" ht="12.95" customHeight="1" x14ac:dyDescent="0.2">
      <c r="A34" s="48" t="s">
        <v>53</v>
      </c>
      <c r="B34" s="37" t="s">
        <v>45</v>
      </c>
      <c r="C34" s="41">
        <v>58682.260128526017</v>
      </c>
      <c r="D34" s="49">
        <v>2.3050000000000002E-3</v>
      </c>
      <c r="E34" s="44">
        <f t="shared" si="0"/>
        <v>15465.782885457995</v>
      </c>
      <c r="F34" s="44">
        <f t="shared" si="1"/>
        <v>15466</v>
      </c>
      <c r="G34" s="44">
        <f t="shared" si="2"/>
        <v>-8.6785953979415353E-2</v>
      </c>
      <c r="J34" s="44">
        <v>-8.6785953979415353E-2</v>
      </c>
      <c r="O34" s="44">
        <f t="shared" ca="1" si="3"/>
        <v>-3.0459772812936277E-2</v>
      </c>
      <c r="Q34" s="47">
        <f t="shared" si="4"/>
        <v>43663.760128526017</v>
      </c>
      <c r="T34" s="53" t="s">
        <v>54</v>
      </c>
    </row>
    <row r="35" spans="1:20" s="44" customFormat="1" ht="12.95" customHeight="1" x14ac:dyDescent="0.2">
      <c r="A35" s="39" t="s">
        <v>51</v>
      </c>
      <c r="B35" s="35" t="s">
        <v>45</v>
      </c>
      <c r="C35" s="36">
        <v>59003.085659999997</v>
      </c>
      <c r="D35" s="36">
        <v>1.7600000000000001E-3</v>
      </c>
      <c r="E35" s="44">
        <f t="shared" si="0"/>
        <v>16268.399958091111</v>
      </c>
      <c r="F35" s="44">
        <f t="shared" si="1"/>
        <v>16268.5</v>
      </c>
      <c r="G35" s="44">
        <f t="shared" si="2"/>
        <v>-3.9989180004340596E-2</v>
      </c>
      <c r="K35" s="44">
        <f t="shared" ref="K35:K41" si="5">+G35</f>
        <v>-3.9989180004340596E-2</v>
      </c>
      <c r="O35" s="44">
        <f t="shared" ca="1" si="3"/>
        <v>-3.0525817665519841E-2</v>
      </c>
      <c r="Q35" s="47">
        <f t="shared" si="4"/>
        <v>43984.585659999997</v>
      </c>
      <c r="T35" s="53"/>
    </row>
    <row r="36" spans="1:20" s="44" customFormat="1" ht="12.95" customHeight="1" x14ac:dyDescent="0.2">
      <c r="A36" s="39" t="s">
        <v>51</v>
      </c>
      <c r="B36" s="35" t="s">
        <v>44</v>
      </c>
      <c r="C36" s="36">
        <v>59016.079579999998</v>
      </c>
      <c r="D36" s="36">
        <v>2.2799999999999999E-3</v>
      </c>
      <c r="E36" s="44">
        <f t="shared" si="0"/>
        <v>16300.907165309049</v>
      </c>
      <c r="F36" s="44">
        <f t="shared" si="1"/>
        <v>16301</v>
      </c>
      <c r="G36" s="44">
        <f t="shared" si="2"/>
        <v>-3.7108279997482896E-2</v>
      </c>
      <c r="K36" s="44">
        <f t="shared" si="5"/>
        <v>-3.7108279997482896E-2</v>
      </c>
      <c r="O36" s="44">
        <f t="shared" ca="1" si="3"/>
        <v>-3.0528492379175876E-2</v>
      </c>
      <c r="Q36" s="47">
        <f t="shared" si="4"/>
        <v>43997.579579999998</v>
      </c>
      <c r="T36" s="53"/>
    </row>
    <row r="37" spans="1:20" s="44" customFormat="1" ht="12.95" customHeight="1" x14ac:dyDescent="0.2">
      <c r="A37" s="39" t="s">
        <v>51</v>
      </c>
      <c r="B37" s="35" t="s">
        <v>44</v>
      </c>
      <c r="C37" s="36">
        <v>59016.079830000002</v>
      </c>
      <c r="D37" s="36">
        <v>2.5000000000000001E-3</v>
      </c>
      <c r="E37" s="44">
        <f t="shared" si="0"/>
        <v>16300.90779074017</v>
      </c>
      <c r="F37" s="44">
        <f t="shared" si="1"/>
        <v>16301</v>
      </c>
      <c r="G37" s="44">
        <f t="shared" si="2"/>
        <v>-3.6858279992884491E-2</v>
      </c>
      <c r="K37" s="44">
        <f t="shared" si="5"/>
        <v>-3.6858279992884491E-2</v>
      </c>
      <c r="O37" s="44">
        <f t="shared" ca="1" si="3"/>
        <v>-3.0528492379175876E-2</v>
      </c>
      <c r="Q37" s="47">
        <f t="shared" si="4"/>
        <v>43997.579830000002</v>
      </c>
      <c r="T37" s="53"/>
    </row>
    <row r="38" spans="1:20" s="44" customFormat="1" ht="12.95" customHeight="1" x14ac:dyDescent="0.2">
      <c r="A38" s="39" t="s">
        <v>51</v>
      </c>
      <c r="B38" s="35" t="s">
        <v>44</v>
      </c>
      <c r="C38" s="36">
        <v>59016.080410000002</v>
      </c>
      <c r="D38" s="36">
        <v>2.3500000000000001E-3</v>
      </c>
      <c r="E38" s="44">
        <f t="shared" si="0"/>
        <v>16300.909241740343</v>
      </c>
      <c r="F38" s="44">
        <f t="shared" si="1"/>
        <v>16301</v>
      </c>
      <c r="G38" s="44">
        <f t="shared" si="2"/>
        <v>-3.6278279992984608E-2</v>
      </c>
      <c r="K38" s="44">
        <f t="shared" si="5"/>
        <v>-3.6278279992984608E-2</v>
      </c>
      <c r="O38" s="44">
        <f t="shared" ca="1" si="3"/>
        <v>-3.0528492379175876E-2</v>
      </c>
      <c r="Q38" s="47">
        <f t="shared" si="4"/>
        <v>43997.580410000002</v>
      </c>
      <c r="T38" s="53"/>
    </row>
    <row r="39" spans="1:20" s="44" customFormat="1" ht="12.95" customHeight="1" x14ac:dyDescent="0.2">
      <c r="A39" s="39" t="s">
        <v>51</v>
      </c>
      <c r="B39" s="35" t="s">
        <v>45</v>
      </c>
      <c r="C39" s="36">
        <v>59016.278919999997</v>
      </c>
      <c r="D39" s="36">
        <v>2.32E-3</v>
      </c>
      <c r="E39" s="44">
        <f t="shared" si="0"/>
        <v>16301.405859058648</v>
      </c>
      <c r="F39" s="44">
        <f t="shared" si="1"/>
        <v>16301.5</v>
      </c>
      <c r="G39" s="44">
        <f t="shared" si="2"/>
        <v>-3.763042000355199E-2</v>
      </c>
      <c r="K39" s="44">
        <f t="shared" si="5"/>
        <v>-3.763042000355199E-2</v>
      </c>
      <c r="O39" s="44">
        <f t="shared" ca="1" si="3"/>
        <v>-3.0528533528616737E-2</v>
      </c>
      <c r="Q39" s="47">
        <f t="shared" si="4"/>
        <v>43997.778919999997</v>
      </c>
      <c r="T39" s="53"/>
    </row>
    <row r="40" spans="1:20" s="44" customFormat="1" ht="12.95" customHeight="1" x14ac:dyDescent="0.2">
      <c r="A40" s="39" t="s">
        <v>51</v>
      </c>
      <c r="B40" s="35" t="s">
        <v>45</v>
      </c>
      <c r="C40" s="36">
        <v>59016.27893</v>
      </c>
      <c r="D40" s="36">
        <v>2.31E-3</v>
      </c>
      <c r="E40" s="44">
        <f t="shared" si="0"/>
        <v>16301.405884075901</v>
      </c>
      <c r="F40" s="44">
        <f t="shared" si="1"/>
        <v>16301.5</v>
      </c>
      <c r="G40" s="44">
        <f t="shared" si="2"/>
        <v>-3.7620420000166632E-2</v>
      </c>
      <c r="K40" s="44">
        <f t="shared" si="5"/>
        <v>-3.7620420000166632E-2</v>
      </c>
      <c r="O40" s="44">
        <f t="shared" ca="1" si="3"/>
        <v>-3.0528533528616737E-2</v>
      </c>
      <c r="Q40" s="47">
        <f t="shared" si="4"/>
        <v>43997.77893</v>
      </c>
      <c r="T40" s="53"/>
    </row>
    <row r="41" spans="1:20" s="44" customFormat="1" ht="12.95" customHeight="1" x14ac:dyDescent="0.2">
      <c r="A41" s="39" t="s">
        <v>51</v>
      </c>
      <c r="B41" s="35" t="s">
        <v>45</v>
      </c>
      <c r="C41" s="36">
        <v>59016.279159999998</v>
      </c>
      <c r="D41" s="36">
        <v>2.5899999999999999E-3</v>
      </c>
      <c r="E41" s="44">
        <f t="shared" si="0"/>
        <v>16301.406459472515</v>
      </c>
      <c r="F41" s="44">
        <f t="shared" si="1"/>
        <v>16301.5</v>
      </c>
      <c r="G41" s="44">
        <f t="shared" si="2"/>
        <v>-3.7390420002338942E-2</v>
      </c>
      <c r="K41" s="44">
        <f t="shared" si="5"/>
        <v>-3.7390420002338942E-2</v>
      </c>
      <c r="O41" s="44">
        <f t="shared" ca="1" si="3"/>
        <v>-3.0528533528616737E-2</v>
      </c>
      <c r="Q41" s="47">
        <f t="shared" si="4"/>
        <v>43997.779159999998</v>
      </c>
      <c r="T41" s="53"/>
    </row>
    <row r="42" spans="1:20" s="44" customFormat="1" ht="12.95" customHeight="1" x14ac:dyDescent="0.2">
      <c r="A42" s="48" t="s">
        <v>53</v>
      </c>
      <c r="B42" s="37" t="s">
        <v>44</v>
      </c>
      <c r="C42" s="41">
        <v>59362.101741216145</v>
      </c>
      <c r="D42" s="49">
        <v>1.6559999999999999E-3</v>
      </c>
      <c r="E42" s="44">
        <f t="shared" si="0"/>
        <v>17166.559262339899</v>
      </c>
      <c r="F42" s="44">
        <f t="shared" si="1"/>
        <v>17166.5</v>
      </c>
      <c r="G42" s="44">
        <f t="shared" si="2"/>
        <v>2.3688596149440855E-2</v>
      </c>
      <c r="J42" s="44">
        <v>2.3688596149440855E-2</v>
      </c>
      <c r="O42" s="44">
        <f t="shared" ca="1" si="3"/>
        <v>-3.0599722061308055E-2</v>
      </c>
      <c r="Q42" s="47">
        <f t="shared" si="4"/>
        <v>44343.601741216145</v>
      </c>
      <c r="T42" s="53" t="s">
        <v>54</v>
      </c>
    </row>
    <row r="43" spans="1:20" s="44" customFormat="1" ht="12.95" customHeight="1" x14ac:dyDescent="0.2">
      <c r="A43" s="48" t="s">
        <v>53</v>
      </c>
      <c r="B43" s="37" t="s">
        <v>45</v>
      </c>
      <c r="C43" s="41">
        <v>59362.29882119922</v>
      </c>
      <c r="D43" s="49">
        <v>2.062E-3</v>
      </c>
      <c r="E43" s="44">
        <f t="shared" si="0"/>
        <v>17167.052302149928</v>
      </c>
      <c r="F43" s="44">
        <f t="shared" si="1"/>
        <v>17167</v>
      </c>
      <c r="G43" s="44">
        <f t="shared" si="2"/>
        <v>2.0906439225655049E-2</v>
      </c>
      <c r="J43" s="44">
        <v>2.0906439225655049E-2</v>
      </c>
      <c r="O43" s="44">
        <f t="shared" ca="1" si="3"/>
        <v>-3.0599763210748917E-2</v>
      </c>
      <c r="Q43" s="47">
        <f t="shared" si="4"/>
        <v>44343.79882119922</v>
      </c>
      <c r="T43" s="53" t="s">
        <v>54</v>
      </c>
    </row>
    <row r="44" spans="1:20" s="44" customFormat="1" ht="12.95" customHeight="1" x14ac:dyDescent="0.2">
      <c r="A44" s="48" t="s">
        <v>53</v>
      </c>
      <c r="B44" s="37" t="s">
        <v>44</v>
      </c>
      <c r="C44" s="41">
        <v>59374.496219580062</v>
      </c>
      <c r="D44" s="49">
        <v>2.15E-3</v>
      </c>
      <c r="E44" s="44">
        <f t="shared" si="0"/>
        <v>17197.566831767297</v>
      </c>
      <c r="F44" s="44">
        <f t="shared" si="1"/>
        <v>17197.5</v>
      </c>
      <c r="G44" s="44">
        <f t="shared" si="2"/>
        <v>2.6714280065789353E-2</v>
      </c>
      <c r="J44" s="44">
        <v>2.6714280065789353E-2</v>
      </c>
      <c r="O44" s="44">
        <f t="shared" ca="1" si="3"/>
        <v>-3.0602273326641501E-2</v>
      </c>
      <c r="Q44" s="47">
        <f t="shared" si="4"/>
        <v>44355.996219580062</v>
      </c>
      <c r="T44" s="53" t="s">
        <v>54</v>
      </c>
    </row>
    <row r="45" spans="1:20" s="44" customFormat="1" ht="12.95" customHeight="1" x14ac:dyDescent="0.2">
      <c r="A45" s="48" t="s">
        <v>53</v>
      </c>
      <c r="B45" s="37" t="s">
        <v>45</v>
      </c>
      <c r="C45" s="41">
        <v>59374.689735298045</v>
      </c>
      <c r="D45" s="49">
        <v>1.5169999999999999E-3</v>
      </c>
      <c r="E45" s="44">
        <f t="shared" si="0"/>
        <v>17198.050954768241</v>
      </c>
      <c r="F45" s="44">
        <f t="shared" si="1"/>
        <v>17198</v>
      </c>
      <c r="G45" s="44">
        <f t="shared" si="2"/>
        <v>2.0367858043755405E-2</v>
      </c>
      <c r="J45" s="44">
        <v>2.0367858043755405E-2</v>
      </c>
      <c r="O45" s="44">
        <f t="shared" ca="1" si="3"/>
        <v>-3.0602314476082363E-2</v>
      </c>
      <c r="Q45" s="47">
        <f t="shared" si="4"/>
        <v>44356.189735298045</v>
      </c>
      <c r="T45" s="53" t="s">
        <v>54</v>
      </c>
    </row>
    <row r="46" spans="1:20" s="44" customFormat="1" ht="12.95" customHeight="1" x14ac:dyDescent="0.2">
      <c r="A46" s="48" t="s">
        <v>53</v>
      </c>
      <c r="B46" s="37" t="s">
        <v>44</v>
      </c>
      <c r="C46" s="41">
        <v>59389.281342218164</v>
      </c>
      <c r="D46" s="49">
        <v>2.0100000000000001E-3</v>
      </c>
      <c r="E46" s="44">
        <f t="shared" si="0"/>
        <v>17234.555134399558</v>
      </c>
      <c r="F46" s="44">
        <f t="shared" si="1"/>
        <v>17234.5</v>
      </c>
      <c r="G46" s="44">
        <f t="shared" si="2"/>
        <v>2.203855816333089E-2</v>
      </c>
      <c r="J46" s="44">
        <v>2.203855816333089E-2</v>
      </c>
      <c r="O46" s="44">
        <f t="shared" ca="1" si="3"/>
        <v>-3.0605318385265291E-2</v>
      </c>
      <c r="Q46" s="47">
        <f t="shared" si="4"/>
        <v>44370.781342218164</v>
      </c>
      <c r="T46" s="53" t="s">
        <v>54</v>
      </c>
    </row>
    <row r="47" spans="1:20" s="44" customFormat="1" ht="12.95" customHeight="1" x14ac:dyDescent="0.2">
      <c r="A47" s="48" t="s">
        <v>53</v>
      </c>
      <c r="B47" s="37" t="s">
        <v>45</v>
      </c>
      <c r="C47" s="41">
        <v>59389.481880001724</v>
      </c>
      <c r="D47" s="49">
        <v>1.3470000000000001E-3</v>
      </c>
      <c r="E47" s="44">
        <f t="shared" si="0"/>
        <v>17235.056824673564</v>
      </c>
      <c r="F47" s="44">
        <f t="shared" si="1"/>
        <v>17235</v>
      </c>
      <c r="G47" s="44">
        <f t="shared" si="2"/>
        <v>2.2714201724738814E-2</v>
      </c>
      <c r="J47" s="44">
        <v>2.2714201724738814E-2</v>
      </c>
      <c r="O47" s="44">
        <f t="shared" ca="1" si="3"/>
        <v>-3.0605359534706153E-2</v>
      </c>
      <c r="Q47" s="47">
        <f t="shared" si="4"/>
        <v>44370.981880001724</v>
      </c>
      <c r="T47" s="53" t="s">
        <v>54</v>
      </c>
    </row>
    <row r="48" spans="1:20" s="44" customFormat="1" ht="12.95" customHeight="1" x14ac:dyDescent="0.2">
      <c r="A48" s="48" t="s">
        <v>52</v>
      </c>
      <c r="B48" s="50" t="s">
        <v>44</v>
      </c>
      <c r="C48" s="51">
        <v>59741.101509000175</v>
      </c>
      <c r="D48" s="52">
        <v>1.6310000000000001E-3</v>
      </c>
      <c r="E48" s="44">
        <f t="shared" si="0"/>
        <v>18114.712243649992</v>
      </c>
      <c r="F48" s="44">
        <f t="shared" si="1"/>
        <v>18114.5</v>
      </c>
      <c r="G48" s="44">
        <f t="shared" si="2"/>
        <v>8.4838940179906785E-2</v>
      </c>
      <c r="K48" s="44">
        <v>8.4838940179906785E-2</v>
      </c>
      <c r="O48" s="44">
        <f t="shared" ca="1" si="3"/>
        <v>-3.0677741401182471E-2</v>
      </c>
      <c r="Q48" s="47">
        <f t="shared" si="4"/>
        <v>44722.601509000175</v>
      </c>
      <c r="T48" s="53" t="s">
        <v>54</v>
      </c>
    </row>
    <row r="49" spans="3:20" s="44" customFormat="1" ht="12.95" customHeight="1" x14ac:dyDescent="0.2">
      <c r="C49" s="46"/>
      <c r="D49" s="46"/>
      <c r="T49" s="53"/>
    </row>
    <row r="50" spans="3:20" s="44" customFormat="1" ht="12.95" customHeight="1" x14ac:dyDescent="0.2">
      <c r="C50" s="46"/>
      <c r="D50" s="46"/>
      <c r="T50" s="53"/>
    </row>
    <row r="51" spans="3:20" s="44" customFormat="1" ht="12.95" customHeight="1" x14ac:dyDescent="0.2">
      <c r="C51" s="46"/>
      <c r="D51" s="46"/>
      <c r="T51" s="53"/>
    </row>
    <row r="52" spans="3:20" s="44" customFormat="1" ht="12.95" customHeight="1" x14ac:dyDescent="0.2">
      <c r="C52" s="46"/>
      <c r="D52" s="46"/>
      <c r="T52" s="53"/>
    </row>
    <row r="53" spans="3:20" s="44" customFormat="1" ht="12.95" customHeight="1" x14ac:dyDescent="0.2">
      <c r="C53" s="46"/>
      <c r="D53" s="46"/>
      <c r="T53" s="53"/>
    </row>
    <row r="54" spans="3:20" s="44" customFormat="1" ht="12.95" customHeight="1" x14ac:dyDescent="0.2">
      <c r="C54" s="46"/>
      <c r="D54" s="46"/>
      <c r="T54" s="53"/>
    </row>
    <row r="55" spans="3:20" s="44" customFormat="1" ht="12.95" customHeight="1" x14ac:dyDescent="0.2">
      <c r="C55" s="46"/>
      <c r="D55" s="46"/>
      <c r="T55" s="53"/>
    </row>
    <row r="56" spans="3:20" s="44" customFormat="1" ht="12.95" customHeight="1" x14ac:dyDescent="0.2">
      <c r="C56" s="46"/>
      <c r="D56" s="46"/>
      <c r="T56" s="53"/>
    </row>
    <row r="57" spans="3:20" s="44" customFormat="1" ht="12.95" customHeight="1" x14ac:dyDescent="0.2">
      <c r="C57" s="46"/>
      <c r="D57" s="46"/>
      <c r="T57" s="53"/>
    </row>
    <row r="58" spans="3:20" s="44" customFormat="1" ht="12.95" customHeight="1" x14ac:dyDescent="0.2">
      <c r="C58" s="46"/>
      <c r="D58" s="46"/>
      <c r="T58" s="53"/>
    </row>
    <row r="59" spans="3:20" s="44" customFormat="1" ht="12.95" customHeight="1" x14ac:dyDescent="0.2">
      <c r="C59" s="46"/>
      <c r="D59" s="46"/>
      <c r="T59" s="53"/>
    </row>
    <row r="60" spans="3:20" s="44" customFormat="1" ht="12.95" customHeight="1" x14ac:dyDescent="0.2">
      <c r="C60" s="46"/>
      <c r="D60" s="46"/>
      <c r="T60" s="53"/>
    </row>
    <row r="61" spans="3:20" s="44" customFormat="1" ht="12.95" customHeight="1" x14ac:dyDescent="0.2">
      <c r="C61" s="46"/>
      <c r="D61" s="46"/>
      <c r="T61" s="53"/>
    </row>
    <row r="62" spans="3:20" s="44" customFormat="1" ht="12.95" customHeight="1" x14ac:dyDescent="0.2">
      <c r="C62" s="46"/>
      <c r="D62" s="46"/>
      <c r="T62" s="53"/>
    </row>
    <row r="63" spans="3:20" s="44" customFormat="1" ht="12.95" customHeight="1" x14ac:dyDescent="0.2">
      <c r="C63" s="46"/>
      <c r="D63" s="46"/>
      <c r="T63" s="53"/>
    </row>
    <row r="64" spans="3:20" s="44" customFormat="1" ht="12.95" customHeight="1" x14ac:dyDescent="0.2">
      <c r="C64" s="46"/>
      <c r="D64" s="46"/>
      <c r="T64" s="53"/>
    </row>
    <row r="65" spans="3:20" s="44" customFormat="1" ht="12.95" customHeight="1" x14ac:dyDescent="0.2">
      <c r="C65" s="46"/>
      <c r="D65" s="46"/>
      <c r="T65" s="53"/>
    </row>
    <row r="66" spans="3:20" s="44" customFormat="1" ht="12.95" customHeight="1" x14ac:dyDescent="0.2">
      <c r="C66" s="46"/>
      <c r="D66" s="46"/>
      <c r="T66" s="53"/>
    </row>
    <row r="67" spans="3:20" s="44" customFormat="1" ht="12.95" customHeight="1" x14ac:dyDescent="0.2">
      <c r="C67" s="46"/>
      <c r="D67" s="46"/>
      <c r="T67" s="53"/>
    </row>
    <row r="68" spans="3:20" s="44" customFormat="1" ht="12.95" customHeight="1" x14ac:dyDescent="0.2">
      <c r="C68" s="46"/>
      <c r="D68" s="46"/>
      <c r="T68" s="53"/>
    </row>
    <row r="69" spans="3:20" s="44" customFormat="1" ht="12.95" customHeight="1" x14ac:dyDescent="0.2">
      <c r="C69" s="46"/>
      <c r="D69" s="46"/>
      <c r="T69" s="53"/>
    </row>
    <row r="70" spans="3:20" s="44" customFormat="1" ht="12.95" customHeight="1" x14ac:dyDescent="0.2">
      <c r="C70" s="46"/>
      <c r="D70" s="46"/>
      <c r="T70" s="53"/>
    </row>
    <row r="71" spans="3:20" s="44" customFormat="1" ht="12.95" customHeight="1" x14ac:dyDescent="0.2">
      <c r="C71" s="46"/>
      <c r="D71" s="46"/>
      <c r="T71" s="53"/>
    </row>
    <row r="72" spans="3:20" s="44" customFormat="1" ht="12.95" customHeight="1" x14ac:dyDescent="0.2">
      <c r="C72" s="46"/>
      <c r="D72" s="46"/>
      <c r="T72" s="53"/>
    </row>
    <row r="73" spans="3:20" s="44" customFormat="1" ht="12.95" customHeight="1" x14ac:dyDescent="0.2">
      <c r="C73" s="46"/>
      <c r="D73" s="46"/>
      <c r="T73" s="53"/>
    </row>
    <row r="74" spans="3:20" s="44" customFormat="1" ht="12.95" customHeight="1" x14ac:dyDescent="0.2">
      <c r="C74" s="46"/>
      <c r="D74" s="46"/>
      <c r="T74" s="53"/>
    </row>
    <row r="75" spans="3:20" s="44" customFormat="1" ht="12.95" customHeight="1" x14ac:dyDescent="0.2">
      <c r="C75" s="46"/>
      <c r="D75" s="46"/>
      <c r="T75" s="53"/>
    </row>
    <row r="76" spans="3:20" s="44" customFormat="1" ht="12.95" customHeight="1" x14ac:dyDescent="0.2">
      <c r="C76" s="46"/>
      <c r="D76" s="46"/>
      <c r="T76" s="53"/>
    </row>
    <row r="77" spans="3:20" s="44" customFormat="1" ht="12.95" customHeight="1" x14ac:dyDescent="0.2">
      <c r="C77" s="46"/>
      <c r="D77" s="46"/>
      <c r="T77" s="53"/>
    </row>
    <row r="78" spans="3:20" s="44" customFormat="1" ht="12.95" customHeight="1" x14ac:dyDescent="0.2">
      <c r="C78" s="46"/>
      <c r="D78" s="46"/>
      <c r="T78" s="53"/>
    </row>
    <row r="79" spans="3:20" s="44" customFormat="1" ht="12.95" customHeight="1" x14ac:dyDescent="0.2">
      <c r="C79" s="46"/>
      <c r="D79" s="46"/>
      <c r="T79" s="53"/>
    </row>
    <row r="80" spans="3:20" s="44" customFormat="1" ht="12.95" customHeight="1" x14ac:dyDescent="0.2">
      <c r="C80" s="46"/>
      <c r="D80" s="46"/>
      <c r="T80" s="53"/>
    </row>
    <row r="81" spans="3:20" s="44" customFormat="1" ht="12.95" customHeight="1" x14ac:dyDescent="0.2">
      <c r="C81" s="46"/>
      <c r="D81" s="46"/>
      <c r="T81" s="53"/>
    </row>
    <row r="82" spans="3:20" s="44" customFormat="1" ht="12.95" customHeight="1" x14ac:dyDescent="0.2">
      <c r="C82" s="46"/>
      <c r="D82" s="46"/>
      <c r="T82" s="53"/>
    </row>
    <row r="83" spans="3:20" s="44" customFormat="1" ht="12.95" customHeight="1" x14ac:dyDescent="0.2">
      <c r="C83" s="46"/>
      <c r="D83" s="46"/>
      <c r="T83" s="53"/>
    </row>
    <row r="84" spans="3:20" s="44" customFormat="1" ht="12.95" customHeight="1" x14ac:dyDescent="0.2">
      <c r="C84" s="46"/>
      <c r="D84" s="46"/>
      <c r="T84" s="53"/>
    </row>
    <row r="85" spans="3:20" s="44" customFormat="1" ht="12.95" customHeight="1" x14ac:dyDescent="0.2">
      <c r="C85" s="46"/>
      <c r="D85" s="46"/>
      <c r="T85" s="53"/>
    </row>
    <row r="86" spans="3:20" s="44" customFormat="1" ht="12.95" customHeight="1" x14ac:dyDescent="0.2">
      <c r="C86" s="46"/>
      <c r="D86" s="46"/>
      <c r="T86" s="53"/>
    </row>
    <row r="87" spans="3:20" s="44" customFormat="1" ht="12.95" customHeight="1" x14ac:dyDescent="0.2">
      <c r="C87" s="46"/>
      <c r="D87" s="46"/>
      <c r="T87" s="53"/>
    </row>
    <row r="88" spans="3:20" s="44" customFormat="1" ht="12.95" customHeight="1" x14ac:dyDescent="0.2">
      <c r="C88" s="46"/>
      <c r="D88" s="46"/>
      <c r="T88" s="53"/>
    </row>
    <row r="89" spans="3:20" s="44" customFormat="1" ht="12.95" customHeight="1" x14ac:dyDescent="0.2">
      <c r="C89" s="46"/>
      <c r="D89" s="46"/>
      <c r="T89" s="53"/>
    </row>
    <row r="90" spans="3:20" s="44" customFormat="1" ht="12.95" customHeight="1" x14ac:dyDescent="0.2">
      <c r="C90" s="46"/>
      <c r="D90" s="46"/>
      <c r="T90" s="53"/>
    </row>
    <row r="91" spans="3:20" s="44" customFormat="1" ht="12.95" customHeight="1" x14ac:dyDescent="0.2">
      <c r="C91" s="46"/>
      <c r="D91" s="46"/>
      <c r="T91" s="53"/>
    </row>
    <row r="92" spans="3:20" s="44" customFormat="1" ht="12.95" customHeight="1" x14ac:dyDescent="0.2">
      <c r="C92" s="46"/>
      <c r="D92" s="46"/>
      <c r="T92" s="53"/>
    </row>
    <row r="93" spans="3:20" s="44" customFormat="1" ht="12.95" customHeight="1" x14ac:dyDescent="0.2">
      <c r="C93" s="46"/>
      <c r="D93" s="46"/>
      <c r="T93" s="53"/>
    </row>
    <row r="94" spans="3:20" s="44" customFormat="1" ht="12.95" customHeight="1" x14ac:dyDescent="0.2">
      <c r="C94" s="46"/>
      <c r="D94" s="46"/>
      <c r="T94" s="53"/>
    </row>
    <row r="95" spans="3:20" s="44" customFormat="1" ht="12.95" customHeight="1" x14ac:dyDescent="0.2">
      <c r="C95" s="46"/>
      <c r="D95" s="46"/>
      <c r="T95" s="53"/>
    </row>
    <row r="96" spans="3:20" s="44" customFormat="1" ht="12.95" customHeight="1" x14ac:dyDescent="0.2">
      <c r="C96" s="46"/>
      <c r="D96" s="46"/>
      <c r="T96" s="53"/>
    </row>
    <row r="97" spans="3:20" s="44" customFormat="1" ht="12.95" customHeight="1" x14ac:dyDescent="0.2">
      <c r="C97" s="46"/>
      <c r="D97" s="46"/>
      <c r="T97" s="53"/>
    </row>
    <row r="98" spans="3:20" s="44" customFormat="1" ht="12.95" customHeight="1" x14ac:dyDescent="0.2">
      <c r="C98" s="46"/>
      <c r="D98" s="46"/>
      <c r="T98" s="53"/>
    </row>
    <row r="99" spans="3:20" s="44" customFormat="1" ht="12.95" customHeight="1" x14ac:dyDescent="0.2">
      <c r="C99" s="46"/>
      <c r="D99" s="46"/>
      <c r="T99" s="53"/>
    </row>
    <row r="100" spans="3:20" s="44" customFormat="1" ht="12.95" customHeight="1" x14ac:dyDescent="0.2">
      <c r="C100" s="46"/>
      <c r="D100" s="46"/>
      <c r="T100" s="53"/>
    </row>
    <row r="101" spans="3:20" s="44" customFormat="1" ht="12.95" customHeight="1" x14ac:dyDescent="0.2">
      <c r="C101" s="46"/>
      <c r="D101" s="46"/>
      <c r="T101" s="53"/>
    </row>
    <row r="102" spans="3:20" s="44" customFormat="1" ht="12.95" customHeight="1" x14ac:dyDescent="0.2">
      <c r="C102" s="46"/>
      <c r="D102" s="46"/>
      <c r="T102" s="53"/>
    </row>
    <row r="103" spans="3:20" s="44" customFormat="1" ht="12.95" customHeight="1" x14ac:dyDescent="0.2">
      <c r="C103" s="46"/>
      <c r="D103" s="46"/>
      <c r="T103" s="53"/>
    </row>
    <row r="104" spans="3:20" s="44" customFormat="1" ht="12.95" customHeight="1" x14ac:dyDescent="0.2">
      <c r="C104" s="46"/>
      <c r="D104" s="46"/>
      <c r="T104" s="53"/>
    </row>
    <row r="105" spans="3:20" s="44" customFormat="1" ht="12.95" customHeight="1" x14ac:dyDescent="0.2">
      <c r="C105" s="46"/>
      <c r="D105" s="46"/>
      <c r="T105" s="53"/>
    </row>
    <row r="106" spans="3:20" s="44" customFormat="1" ht="12.95" customHeight="1" x14ac:dyDescent="0.2">
      <c r="C106" s="46"/>
      <c r="D106" s="46"/>
      <c r="T106" s="53"/>
    </row>
    <row r="107" spans="3:20" s="44" customFormat="1" ht="12.95" customHeight="1" x14ac:dyDescent="0.2">
      <c r="C107" s="46"/>
      <c r="D107" s="46"/>
      <c r="T107" s="53"/>
    </row>
    <row r="108" spans="3:20" s="44" customFormat="1" ht="12.95" customHeight="1" x14ac:dyDescent="0.2">
      <c r="C108" s="46"/>
      <c r="D108" s="46"/>
      <c r="T108" s="53"/>
    </row>
    <row r="109" spans="3:20" s="44" customFormat="1" ht="12.95" customHeight="1" x14ac:dyDescent="0.2">
      <c r="C109" s="46"/>
      <c r="D109" s="46"/>
      <c r="T109" s="53"/>
    </row>
    <row r="110" spans="3:20" s="44" customFormat="1" ht="12.95" customHeight="1" x14ac:dyDescent="0.2">
      <c r="C110" s="46"/>
      <c r="D110" s="46"/>
      <c r="T110" s="53"/>
    </row>
    <row r="111" spans="3:20" s="44" customFormat="1" ht="12.95" customHeight="1" x14ac:dyDescent="0.2">
      <c r="C111" s="46"/>
      <c r="D111" s="46"/>
      <c r="T111" s="53"/>
    </row>
    <row r="112" spans="3:20" s="44" customFormat="1" ht="12.95" customHeight="1" x14ac:dyDescent="0.2">
      <c r="C112" s="46"/>
      <c r="D112" s="46"/>
      <c r="T112" s="53"/>
    </row>
    <row r="113" spans="3:20" s="44" customFormat="1" ht="12.95" customHeight="1" x14ac:dyDescent="0.2">
      <c r="C113" s="46"/>
      <c r="D113" s="46"/>
      <c r="T113" s="53"/>
    </row>
    <row r="114" spans="3:20" s="44" customFormat="1" ht="12.95" customHeight="1" x14ac:dyDescent="0.2">
      <c r="C114" s="46"/>
      <c r="D114" s="46"/>
      <c r="T114" s="53"/>
    </row>
    <row r="115" spans="3:20" s="44" customFormat="1" ht="12.95" customHeight="1" x14ac:dyDescent="0.2">
      <c r="C115" s="46"/>
      <c r="D115" s="46"/>
      <c r="T115" s="53"/>
    </row>
    <row r="116" spans="3:20" s="44" customFormat="1" ht="12.95" customHeight="1" x14ac:dyDescent="0.2">
      <c r="C116" s="46"/>
      <c r="D116" s="46"/>
      <c r="T116" s="53"/>
    </row>
    <row r="117" spans="3:20" s="44" customFormat="1" ht="12.95" customHeight="1" x14ac:dyDescent="0.2">
      <c r="C117" s="46"/>
      <c r="D117" s="46"/>
      <c r="T117" s="53"/>
    </row>
    <row r="118" spans="3:20" s="44" customFormat="1" ht="12.95" customHeight="1" x14ac:dyDescent="0.2">
      <c r="C118" s="46"/>
      <c r="D118" s="46"/>
      <c r="T118" s="53"/>
    </row>
    <row r="119" spans="3:20" s="44" customFormat="1" ht="12.95" customHeight="1" x14ac:dyDescent="0.2">
      <c r="C119" s="46"/>
      <c r="D119" s="46"/>
      <c r="T119" s="53"/>
    </row>
    <row r="120" spans="3:20" s="44" customFormat="1" ht="12.95" customHeight="1" x14ac:dyDescent="0.2">
      <c r="C120" s="46"/>
      <c r="D120" s="46"/>
      <c r="T120" s="53"/>
    </row>
    <row r="121" spans="3:20" s="44" customFormat="1" ht="12.95" customHeight="1" x14ac:dyDescent="0.2">
      <c r="C121" s="46"/>
      <c r="D121" s="46"/>
      <c r="T121" s="53"/>
    </row>
    <row r="122" spans="3:20" s="44" customFormat="1" ht="12.95" customHeight="1" x14ac:dyDescent="0.2">
      <c r="C122" s="46"/>
      <c r="D122" s="46"/>
      <c r="T122" s="53"/>
    </row>
    <row r="123" spans="3:20" s="44" customFormat="1" ht="12.95" customHeight="1" x14ac:dyDescent="0.2">
      <c r="C123" s="46"/>
      <c r="D123" s="46"/>
      <c r="T123" s="53"/>
    </row>
    <row r="124" spans="3:20" s="44" customFormat="1" ht="12.95" customHeight="1" x14ac:dyDescent="0.2">
      <c r="C124" s="46"/>
      <c r="D124" s="46"/>
      <c r="T124" s="53"/>
    </row>
    <row r="125" spans="3:20" s="44" customFormat="1" ht="12.95" customHeight="1" x14ac:dyDescent="0.2">
      <c r="C125" s="46"/>
      <c r="D125" s="46"/>
      <c r="T125" s="53"/>
    </row>
    <row r="126" spans="3:20" s="44" customFormat="1" ht="12.95" customHeight="1" x14ac:dyDescent="0.2">
      <c r="C126" s="46"/>
      <c r="D126" s="46"/>
      <c r="T126" s="53"/>
    </row>
    <row r="127" spans="3:20" s="44" customFormat="1" ht="12.95" customHeight="1" x14ac:dyDescent="0.2">
      <c r="C127" s="46"/>
      <c r="D127" s="46"/>
      <c r="T127" s="53"/>
    </row>
    <row r="128" spans="3:20" s="44" customFormat="1" ht="12.95" customHeight="1" x14ac:dyDescent="0.2">
      <c r="C128" s="46"/>
      <c r="D128" s="46"/>
      <c r="T128" s="53"/>
    </row>
    <row r="129" spans="3:20" s="44" customFormat="1" ht="12.95" customHeight="1" x14ac:dyDescent="0.2">
      <c r="C129" s="46"/>
      <c r="D129" s="46"/>
      <c r="T129" s="53"/>
    </row>
    <row r="130" spans="3:20" s="44" customFormat="1" ht="12.95" customHeight="1" x14ac:dyDescent="0.2">
      <c r="C130" s="46"/>
      <c r="D130" s="46"/>
      <c r="T130" s="53"/>
    </row>
    <row r="131" spans="3:20" s="44" customFormat="1" ht="12.95" customHeight="1" x14ac:dyDescent="0.2">
      <c r="C131" s="46"/>
      <c r="D131" s="46"/>
      <c r="T131" s="53"/>
    </row>
    <row r="132" spans="3:20" s="44" customFormat="1" ht="12.95" customHeight="1" x14ac:dyDescent="0.2">
      <c r="C132" s="46"/>
      <c r="D132" s="46"/>
      <c r="T132" s="53"/>
    </row>
    <row r="133" spans="3:20" s="44" customFormat="1" ht="12.95" customHeight="1" x14ac:dyDescent="0.2">
      <c r="C133" s="46"/>
      <c r="D133" s="46"/>
      <c r="T133" s="53"/>
    </row>
    <row r="134" spans="3:20" s="44" customFormat="1" ht="12.95" customHeight="1" x14ac:dyDescent="0.2">
      <c r="C134" s="46"/>
      <c r="D134" s="46"/>
      <c r="T134" s="53"/>
    </row>
    <row r="135" spans="3:20" s="44" customFormat="1" ht="12.95" customHeight="1" x14ac:dyDescent="0.2">
      <c r="C135" s="46"/>
      <c r="D135" s="46"/>
      <c r="T135" s="53"/>
    </row>
    <row r="136" spans="3:20" s="44" customFormat="1" ht="12.95" customHeight="1" x14ac:dyDescent="0.2">
      <c r="C136" s="46"/>
      <c r="D136" s="46"/>
      <c r="T136" s="53"/>
    </row>
    <row r="137" spans="3:20" s="44" customFormat="1" ht="12.95" customHeight="1" x14ac:dyDescent="0.2">
      <c r="C137" s="46"/>
      <c r="D137" s="46"/>
      <c r="T137" s="53"/>
    </row>
    <row r="138" spans="3:20" s="44" customFormat="1" ht="12.95" customHeight="1" x14ac:dyDescent="0.2">
      <c r="C138" s="46"/>
      <c r="D138" s="46"/>
      <c r="T138" s="53"/>
    </row>
    <row r="139" spans="3:20" s="44" customFormat="1" ht="12.95" customHeight="1" x14ac:dyDescent="0.2">
      <c r="C139" s="46"/>
      <c r="D139" s="46"/>
      <c r="T139" s="53"/>
    </row>
    <row r="140" spans="3:20" s="44" customFormat="1" ht="12.95" customHeight="1" x14ac:dyDescent="0.2">
      <c r="C140" s="46"/>
      <c r="D140" s="46"/>
      <c r="T140" s="53"/>
    </row>
    <row r="141" spans="3:20" s="44" customFormat="1" ht="12.95" customHeight="1" x14ac:dyDescent="0.2">
      <c r="C141" s="46"/>
      <c r="D141" s="46"/>
      <c r="T141" s="53"/>
    </row>
    <row r="142" spans="3:20" s="44" customFormat="1" ht="12.95" customHeight="1" x14ac:dyDescent="0.2">
      <c r="C142" s="46"/>
      <c r="D142" s="46"/>
      <c r="T142" s="53"/>
    </row>
    <row r="143" spans="3:20" s="44" customFormat="1" ht="12.95" customHeight="1" x14ac:dyDescent="0.2">
      <c r="C143" s="46"/>
      <c r="D143" s="46"/>
      <c r="T143" s="53"/>
    </row>
    <row r="144" spans="3:20" s="44" customFormat="1" ht="12.95" customHeight="1" x14ac:dyDescent="0.2">
      <c r="C144" s="46"/>
      <c r="D144" s="46"/>
      <c r="T144" s="53"/>
    </row>
    <row r="145" spans="3:20" s="44" customFormat="1" ht="12.95" customHeight="1" x14ac:dyDescent="0.2">
      <c r="C145" s="46"/>
      <c r="D145" s="46"/>
      <c r="T145" s="53"/>
    </row>
    <row r="146" spans="3:20" s="44" customFormat="1" ht="12.95" customHeight="1" x14ac:dyDescent="0.2">
      <c r="C146" s="46"/>
      <c r="D146" s="46"/>
      <c r="T146" s="53"/>
    </row>
    <row r="147" spans="3:20" s="44" customFormat="1" ht="12.95" customHeight="1" x14ac:dyDescent="0.2">
      <c r="C147" s="46"/>
      <c r="D147" s="46"/>
      <c r="T147" s="53"/>
    </row>
    <row r="148" spans="3:20" s="44" customFormat="1" ht="12.95" customHeight="1" x14ac:dyDescent="0.2">
      <c r="C148" s="46"/>
      <c r="D148" s="46"/>
      <c r="T148" s="53"/>
    </row>
    <row r="149" spans="3:20" s="44" customFormat="1" ht="12.95" customHeight="1" x14ac:dyDescent="0.2">
      <c r="C149" s="46"/>
      <c r="D149" s="46"/>
      <c r="T149" s="53"/>
    </row>
    <row r="150" spans="3:20" s="44" customFormat="1" ht="12.95" customHeight="1" x14ac:dyDescent="0.2">
      <c r="C150" s="46"/>
      <c r="D150" s="46"/>
      <c r="T150" s="53"/>
    </row>
    <row r="151" spans="3:20" s="44" customFormat="1" ht="12.95" customHeight="1" x14ac:dyDescent="0.2">
      <c r="C151" s="46"/>
      <c r="D151" s="46"/>
      <c r="T151" s="53"/>
    </row>
    <row r="152" spans="3:20" s="44" customFormat="1" ht="12.95" customHeight="1" x14ac:dyDescent="0.2">
      <c r="C152" s="46"/>
      <c r="D152" s="46"/>
      <c r="T152" s="53"/>
    </row>
    <row r="153" spans="3:20" s="44" customFormat="1" ht="12.95" customHeight="1" x14ac:dyDescent="0.2">
      <c r="C153" s="46"/>
      <c r="D153" s="46"/>
      <c r="T153" s="53"/>
    </row>
    <row r="154" spans="3:20" s="44" customFormat="1" ht="12.95" customHeight="1" x14ac:dyDescent="0.2">
      <c r="C154" s="46"/>
      <c r="D154" s="46"/>
      <c r="T154" s="53"/>
    </row>
    <row r="155" spans="3:20" s="44" customFormat="1" ht="12.95" customHeight="1" x14ac:dyDescent="0.2">
      <c r="C155" s="46"/>
      <c r="D155" s="46"/>
      <c r="T155" s="53"/>
    </row>
    <row r="156" spans="3:20" s="44" customFormat="1" ht="12.95" customHeight="1" x14ac:dyDescent="0.2">
      <c r="C156" s="46"/>
      <c r="D156" s="46"/>
      <c r="T156" s="53"/>
    </row>
    <row r="157" spans="3:20" s="44" customFormat="1" ht="12.95" customHeight="1" x14ac:dyDescent="0.2">
      <c r="C157" s="46"/>
      <c r="D157" s="46"/>
      <c r="T157" s="53"/>
    </row>
    <row r="158" spans="3:20" s="44" customFormat="1" ht="12.95" customHeight="1" x14ac:dyDescent="0.2">
      <c r="C158" s="46"/>
      <c r="D158" s="46"/>
      <c r="T158" s="53"/>
    </row>
    <row r="159" spans="3:20" s="44" customFormat="1" ht="12.95" customHeight="1" x14ac:dyDescent="0.2">
      <c r="C159" s="46"/>
      <c r="D159" s="46"/>
      <c r="T159" s="53"/>
    </row>
    <row r="160" spans="3:20" s="44" customFormat="1" ht="12.95" customHeight="1" x14ac:dyDescent="0.2">
      <c r="C160" s="46"/>
      <c r="D160" s="46"/>
      <c r="T160" s="53"/>
    </row>
    <row r="161" spans="3:20" s="44" customFormat="1" ht="12.95" customHeight="1" x14ac:dyDescent="0.2">
      <c r="C161" s="46"/>
      <c r="D161" s="46"/>
      <c r="T161" s="53"/>
    </row>
    <row r="162" spans="3:20" s="44" customFormat="1" ht="12.95" customHeight="1" x14ac:dyDescent="0.2">
      <c r="C162" s="46"/>
      <c r="D162" s="46"/>
      <c r="T162" s="53"/>
    </row>
    <row r="163" spans="3:20" s="44" customFormat="1" ht="12.95" customHeight="1" x14ac:dyDescent="0.2">
      <c r="C163" s="46"/>
      <c r="D163" s="46"/>
      <c r="T163" s="53"/>
    </row>
    <row r="164" spans="3:20" s="44" customFormat="1" ht="12.95" customHeight="1" x14ac:dyDescent="0.2">
      <c r="C164" s="46"/>
      <c r="D164" s="46"/>
      <c r="T164" s="53"/>
    </row>
    <row r="165" spans="3:20" s="44" customFormat="1" ht="12.95" customHeight="1" x14ac:dyDescent="0.2">
      <c r="C165" s="46"/>
      <c r="D165" s="46"/>
      <c r="T165" s="53"/>
    </row>
    <row r="166" spans="3:20" s="44" customFormat="1" ht="12.95" customHeight="1" x14ac:dyDescent="0.2">
      <c r="C166" s="46"/>
      <c r="D166" s="46"/>
      <c r="T166" s="53"/>
    </row>
    <row r="167" spans="3:20" s="44" customFormat="1" ht="12.95" customHeight="1" x14ac:dyDescent="0.2">
      <c r="C167" s="46"/>
      <c r="D167" s="46"/>
      <c r="T167" s="53"/>
    </row>
    <row r="168" spans="3:20" s="44" customFormat="1" ht="12.95" customHeight="1" x14ac:dyDescent="0.2">
      <c r="C168" s="46"/>
      <c r="D168" s="46"/>
      <c r="T168" s="53"/>
    </row>
    <row r="169" spans="3:20" s="44" customFormat="1" ht="12.95" customHeight="1" x14ac:dyDescent="0.2">
      <c r="C169" s="46"/>
      <c r="D169" s="46"/>
      <c r="T169" s="53"/>
    </row>
    <row r="170" spans="3:20" s="44" customFormat="1" ht="12.95" customHeight="1" x14ac:dyDescent="0.2">
      <c r="C170" s="46"/>
      <c r="D170" s="46"/>
      <c r="T170" s="53"/>
    </row>
    <row r="171" spans="3:20" s="44" customFormat="1" ht="12.95" customHeight="1" x14ac:dyDescent="0.2">
      <c r="C171" s="46"/>
      <c r="D171" s="46"/>
      <c r="T171" s="53"/>
    </row>
    <row r="172" spans="3:20" s="44" customFormat="1" ht="12.95" customHeight="1" x14ac:dyDescent="0.2">
      <c r="C172" s="46"/>
      <c r="D172" s="46"/>
      <c r="T172" s="53"/>
    </row>
    <row r="173" spans="3:20" s="44" customFormat="1" ht="12.95" customHeight="1" x14ac:dyDescent="0.2">
      <c r="C173" s="46"/>
      <c r="D173" s="46"/>
      <c r="T173" s="53"/>
    </row>
    <row r="174" spans="3:20" s="44" customFormat="1" ht="12.95" customHeight="1" x14ac:dyDescent="0.2">
      <c r="C174" s="46"/>
      <c r="D174" s="46"/>
      <c r="T174" s="53"/>
    </row>
    <row r="175" spans="3:20" s="44" customFormat="1" ht="12.95" customHeight="1" x14ac:dyDescent="0.2">
      <c r="C175" s="46"/>
      <c r="D175" s="46"/>
      <c r="T175" s="53"/>
    </row>
    <row r="176" spans="3:20" s="44" customFormat="1" ht="12.95" customHeight="1" x14ac:dyDescent="0.2">
      <c r="C176" s="46"/>
      <c r="D176" s="46"/>
      <c r="T176" s="53"/>
    </row>
    <row r="177" spans="3:20" s="44" customFormat="1" ht="12.95" customHeight="1" x14ac:dyDescent="0.2">
      <c r="C177" s="46"/>
      <c r="D177" s="46"/>
      <c r="T177" s="53"/>
    </row>
    <row r="178" spans="3:20" s="44" customFormat="1" ht="12.95" customHeight="1" x14ac:dyDescent="0.2">
      <c r="C178" s="46"/>
      <c r="D178" s="46"/>
      <c r="T178" s="53"/>
    </row>
    <row r="179" spans="3:20" s="44" customFormat="1" ht="12.95" customHeight="1" x14ac:dyDescent="0.2">
      <c r="C179" s="46"/>
      <c r="D179" s="46"/>
      <c r="T179" s="53"/>
    </row>
    <row r="180" spans="3:20" s="44" customFormat="1" ht="12.95" customHeight="1" x14ac:dyDescent="0.2">
      <c r="C180" s="46"/>
      <c r="D180" s="46"/>
      <c r="T180" s="53"/>
    </row>
    <row r="181" spans="3:20" s="44" customFormat="1" ht="12.95" customHeight="1" x14ac:dyDescent="0.2">
      <c r="C181" s="46"/>
      <c r="D181" s="46"/>
      <c r="T181" s="53"/>
    </row>
    <row r="182" spans="3:20" s="44" customFormat="1" ht="12.95" customHeight="1" x14ac:dyDescent="0.2">
      <c r="C182" s="46"/>
      <c r="D182" s="46"/>
      <c r="T182" s="53"/>
    </row>
    <row r="183" spans="3:20" s="44" customFormat="1" ht="12.95" customHeight="1" x14ac:dyDescent="0.2">
      <c r="C183" s="46"/>
      <c r="D183" s="46"/>
      <c r="T183" s="53"/>
    </row>
    <row r="184" spans="3:20" s="44" customFormat="1" ht="12.95" customHeight="1" x14ac:dyDescent="0.2">
      <c r="C184" s="46"/>
      <c r="D184" s="46"/>
      <c r="T184" s="53"/>
    </row>
    <row r="185" spans="3:20" s="44" customFormat="1" ht="12.95" customHeight="1" x14ac:dyDescent="0.2">
      <c r="C185" s="46"/>
      <c r="D185" s="46"/>
      <c r="T185" s="53"/>
    </row>
    <row r="186" spans="3:20" s="44" customFormat="1" ht="12.95" customHeight="1" x14ac:dyDescent="0.2">
      <c r="C186" s="46"/>
      <c r="D186" s="46"/>
      <c r="T186" s="53"/>
    </row>
    <row r="187" spans="3:20" s="44" customFormat="1" ht="12.95" customHeight="1" x14ac:dyDescent="0.2">
      <c r="C187" s="46"/>
      <c r="D187" s="46"/>
      <c r="T187" s="53"/>
    </row>
    <row r="188" spans="3:20" s="44" customFormat="1" ht="12.95" customHeight="1" x14ac:dyDescent="0.2">
      <c r="C188" s="46"/>
      <c r="D188" s="46"/>
      <c r="T188" s="53"/>
    </row>
    <row r="189" spans="3:20" s="44" customFormat="1" ht="12.95" customHeight="1" x14ac:dyDescent="0.2">
      <c r="C189" s="46"/>
      <c r="D189" s="46"/>
      <c r="T189" s="53"/>
    </row>
    <row r="190" spans="3:20" s="44" customFormat="1" ht="12.95" customHeight="1" x14ac:dyDescent="0.2">
      <c r="C190" s="46"/>
      <c r="D190" s="46"/>
      <c r="T190" s="53"/>
    </row>
    <row r="191" spans="3:20" s="44" customFormat="1" ht="12.95" customHeight="1" x14ac:dyDescent="0.2">
      <c r="C191" s="46"/>
      <c r="D191" s="46"/>
      <c r="T191" s="53"/>
    </row>
    <row r="192" spans="3:20" s="44" customFormat="1" ht="12.95" customHeight="1" x14ac:dyDescent="0.2">
      <c r="C192" s="46"/>
      <c r="D192" s="46"/>
      <c r="T192" s="53"/>
    </row>
    <row r="193" spans="3:20" s="44" customFormat="1" ht="12.95" customHeight="1" x14ac:dyDescent="0.2">
      <c r="C193" s="46"/>
      <c r="D193" s="46"/>
      <c r="T193" s="53"/>
    </row>
    <row r="194" spans="3:20" s="44" customFormat="1" ht="12.95" customHeight="1" x14ac:dyDescent="0.2">
      <c r="C194" s="46"/>
      <c r="D194" s="46"/>
      <c r="T194" s="53"/>
    </row>
    <row r="195" spans="3:20" s="44" customFormat="1" ht="12.95" customHeight="1" x14ac:dyDescent="0.2">
      <c r="C195" s="46"/>
      <c r="D195" s="46"/>
      <c r="T195" s="53"/>
    </row>
    <row r="196" spans="3:20" s="44" customFormat="1" ht="12.95" customHeight="1" x14ac:dyDescent="0.2">
      <c r="C196" s="46"/>
      <c r="D196" s="46"/>
      <c r="T196" s="53"/>
    </row>
    <row r="197" spans="3:20" s="44" customFormat="1" ht="12.95" customHeight="1" x14ac:dyDescent="0.2">
      <c r="C197" s="46"/>
      <c r="D197" s="46"/>
      <c r="T197" s="53"/>
    </row>
    <row r="198" spans="3:20" s="44" customFormat="1" ht="12.95" customHeight="1" x14ac:dyDescent="0.2">
      <c r="C198" s="46"/>
      <c r="D198" s="46"/>
      <c r="T198" s="53"/>
    </row>
    <row r="199" spans="3:20" s="44" customFormat="1" ht="12.95" customHeight="1" x14ac:dyDescent="0.2">
      <c r="C199" s="46"/>
      <c r="D199" s="46"/>
      <c r="T199" s="53"/>
    </row>
    <row r="200" spans="3:20" s="44" customFormat="1" ht="12.95" customHeight="1" x14ac:dyDescent="0.2">
      <c r="C200" s="46"/>
      <c r="D200" s="46"/>
      <c r="T200" s="53"/>
    </row>
    <row r="201" spans="3:20" s="44" customFormat="1" ht="12.95" customHeight="1" x14ac:dyDescent="0.2">
      <c r="C201" s="46"/>
      <c r="D201" s="46"/>
      <c r="T201" s="53"/>
    </row>
    <row r="202" spans="3:20" s="44" customFormat="1" ht="12.95" customHeight="1" x14ac:dyDescent="0.2">
      <c r="C202" s="46"/>
      <c r="D202" s="46"/>
      <c r="T202" s="53"/>
    </row>
    <row r="203" spans="3:20" s="44" customFormat="1" ht="12.95" customHeight="1" x14ac:dyDescent="0.2">
      <c r="C203" s="46"/>
      <c r="D203" s="46"/>
      <c r="T203" s="53"/>
    </row>
    <row r="204" spans="3:20" s="44" customFormat="1" ht="12.95" customHeight="1" x14ac:dyDescent="0.2">
      <c r="C204" s="46"/>
      <c r="D204" s="46"/>
      <c r="T204" s="53"/>
    </row>
    <row r="205" spans="3:20" s="44" customFormat="1" ht="12.95" customHeight="1" x14ac:dyDescent="0.2">
      <c r="C205" s="46"/>
      <c r="D205" s="46"/>
      <c r="T205" s="53"/>
    </row>
    <row r="206" spans="3:20" s="44" customFormat="1" ht="12.95" customHeight="1" x14ac:dyDescent="0.2">
      <c r="C206" s="46"/>
      <c r="D206" s="46"/>
      <c r="T206" s="53"/>
    </row>
    <row r="207" spans="3:20" s="44" customFormat="1" ht="12.95" customHeight="1" x14ac:dyDescent="0.2">
      <c r="C207" s="46"/>
      <c r="D207" s="46"/>
      <c r="T207" s="53"/>
    </row>
    <row r="208" spans="3:20" s="44" customFormat="1" ht="12.95" customHeight="1" x14ac:dyDescent="0.2">
      <c r="C208" s="46"/>
      <c r="D208" s="46"/>
      <c r="T208" s="53"/>
    </row>
    <row r="209" spans="3:4" ht="12.95" customHeight="1" x14ac:dyDescent="0.2">
      <c r="C209" s="9"/>
      <c r="D209" s="9"/>
    </row>
    <row r="210" spans="3:4" ht="12.95" customHeight="1" x14ac:dyDescent="0.2">
      <c r="C210" s="9"/>
      <c r="D210" s="9"/>
    </row>
    <row r="211" spans="3:4" ht="12.95" customHeight="1" x14ac:dyDescent="0.2">
      <c r="C211" s="9"/>
      <c r="D211" s="9"/>
    </row>
    <row r="212" spans="3:4" ht="12.95" customHeight="1" x14ac:dyDescent="0.2">
      <c r="C212" s="9"/>
      <c r="D212" s="9"/>
    </row>
    <row r="213" spans="3:4" ht="12.95" customHeight="1" x14ac:dyDescent="0.2">
      <c r="C213" s="9"/>
      <c r="D213" s="9"/>
    </row>
    <row r="214" spans="3:4" ht="12.95" customHeight="1" x14ac:dyDescent="0.2">
      <c r="C214" s="9"/>
      <c r="D214" s="9"/>
    </row>
    <row r="215" spans="3:4" ht="12.95" customHeight="1" x14ac:dyDescent="0.2">
      <c r="C215" s="9"/>
      <c r="D215" s="9"/>
    </row>
    <row r="216" spans="3:4" ht="12.95" customHeight="1" x14ac:dyDescent="0.2">
      <c r="C216" s="9"/>
      <c r="D216" s="9"/>
    </row>
    <row r="217" spans="3:4" ht="12.95" customHeight="1" x14ac:dyDescent="0.2">
      <c r="C217" s="9"/>
      <c r="D217" s="9"/>
    </row>
    <row r="218" spans="3:4" ht="12.95" customHeight="1" x14ac:dyDescent="0.2">
      <c r="C218" s="9"/>
      <c r="D218" s="9"/>
    </row>
    <row r="219" spans="3:4" ht="12.95" customHeight="1" x14ac:dyDescent="0.2">
      <c r="C219" s="9"/>
      <c r="D219" s="9"/>
    </row>
    <row r="220" spans="3:4" ht="12.95" customHeight="1" x14ac:dyDescent="0.2">
      <c r="C220" s="9"/>
      <c r="D220" s="9"/>
    </row>
    <row r="221" spans="3:4" ht="12.95" customHeight="1" x14ac:dyDescent="0.2">
      <c r="C221" s="9"/>
      <c r="D221" s="9"/>
    </row>
    <row r="222" spans="3:4" ht="12.95" customHeight="1" x14ac:dyDescent="0.2">
      <c r="C222" s="9"/>
      <c r="D222" s="9"/>
    </row>
    <row r="223" spans="3:4" ht="12.95" customHeight="1" x14ac:dyDescent="0.2">
      <c r="C223" s="9"/>
      <c r="D223" s="9"/>
    </row>
    <row r="224" spans="3:4" ht="12.95" customHeight="1" x14ac:dyDescent="0.2">
      <c r="C224" s="9"/>
      <c r="D224" s="9"/>
    </row>
    <row r="225" spans="3:4" ht="12.95" customHeight="1" x14ac:dyDescent="0.2">
      <c r="C225" s="9"/>
      <c r="D225" s="9"/>
    </row>
    <row r="226" spans="3:4" ht="12.95" customHeight="1" x14ac:dyDescent="0.2">
      <c r="C226" s="9"/>
      <c r="D226" s="9"/>
    </row>
    <row r="227" spans="3:4" ht="12.95" customHeight="1" x14ac:dyDescent="0.2">
      <c r="C227" s="9"/>
      <c r="D227" s="9"/>
    </row>
    <row r="228" spans="3:4" ht="12.95" customHeight="1" x14ac:dyDescent="0.2">
      <c r="C228" s="9"/>
      <c r="D228" s="9"/>
    </row>
    <row r="229" spans="3:4" ht="12.95" customHeight="1" x14ac:dyDescent="0.2">
      <c r="C229" s="9"/>
      <c r="D229" s="9"/>
    </row>
    <row r="230" spans="3:4" ht="12.95" customHeight="1" x14ac:dyDescent="0.2">
      <c r="C230" s="9"/>
      <c r="D230" s="9"/>
    </row>
    <row r="231" spans="3:4" ht="12.95" customHeight="1" x14ac:dyDescent="0.2">
      <c r="C231" s="9"/>
      <c r="D231" s="9"/>
    </row>
    <row r="232" spans="3:4" ht="12.95" customHeight="1" x14ac:dyDescent="0.2">
      <c r="C232" s="9"/>
      <c r="D232" s="9"/>
    </row>
    <row r="233" spans="3:4" ht="12.95" customHeight="1" x14ac:dyDescent="0.2">
      <c r="C233" s="9"/>
      <c r="D233" s="9"/>
    </row>
    <row r="234" spans="3:4" ht="12.95" customHeight="1" x14ac:dyDescent="0.2">
      <c r="C234" s="9"/>
      <c r="D234" s="9"/>
    </row>
    <row r="235" spans="3:4" ht="12.95" customHeight="1" x14ac:dyDescent="0.2">
      <c r="C235" s="9"/>
      <c r="D235" s="9"/>
    </row>
    <row r="236" spans="3:4" ht="12.95" customHeight="1" x14ac:dyDescent="0.2">
      <c r="C236" s="9"/>
      <c r="D236" s="9"/>
    </row>
    <row r="237" spans="3:4" ht="12.95" customHeight="1" x14ac:dyDescent="0.2">
      <c r="C237" s="9"/>
      <c r="D237" s="9"/>
    </row>
    <row r="238" spans="3:4" ht="12.95" customHeight="1" x14ac:dyDescent="0.2">
      <c r="C238" s="9"/>
      <c r="D238" s="9"/>
    </row>
    <row r="239" spans="3:4" ht="12.95" customHeight="1" x14ac:dyDescent="0.2">
      <c r="C239" s="9"/>
      <c r="D239" s="9"/>
    </row>
    <row r="240" spans="3:4" ht="12.95" customHeight="1" x14ac:dyDescent="0.2">
      <c r="C240" s="9"/>
      <c r="D240" s="9"/>
    </row>
    <row r="241" spans="3:4" ht="12.95" customHeight="1" x14ac:dyDescent="0.2">
      <c r="C241" s="9"/>
      <c r="D241" s="9"/>
    </row>
    <row r="242" spans="3:4" ht="12.95" customHeight="1" x14ac:dyDescent="0.2">
      <c r="C242" s="9"/>
      <c r="D242" s="9"/>
    </row>
    <row r="243" spans="3:4" ht="12.95" customHeight="1" x14ac:dyDescent="0.2">
      <c r="C243" s="9"/>
      <c r="D243" s="9"/>
    </row>
    <row r="244" spans="3:4" ht="12.95" customHeight="1" x14ac:dyDescent="0.2">
      <c r="C244" s="9"/>
      <c r="D244" s="9"/>
    </row>
    <row r="245" spans="3:4" ht="12.95" customHeight="1" x14ac:dyDescent="0.2">
      <c r="C245" s="9"/>
      <c r="D245" s="9"/>
    </row>
    <row r="246" spans="3:4" ht="12.95" customHeight="1" x14ac:dyDescent="0.2">
      <c r="C246" s="9"/>
      <c r="D246" s="9"/>
    </row>
    <row r="247" spans="3:4" ht="12.95" customHeight="1" x14ac:dyDescent="0.2">
      <c r="C247" s="9"/>
      <c r="D247" s="9"/>
    </row>
    <row r="248" spans="3:4" ht="12.95" customHeight="1" x14ac:dyDescent="0.2">
      <c r="C248" s="9"/>
      <c r="D248" s="9"/>
    </row>
    <row r="249" spans="3:4" ht="12.95" customHeight="1" x14ac:dyDescent="0.2">
      <c r="C249" s="9"/>
      <c r="D249" s="9"/>
    </row>
    <row r="250" spans="3:4" ht="12.95" customHeight="1" x14ac:dyDescent="0.2">
      <c r="C250" s="9"/>
      <c r="D250" s="9"/>
    </row>
    <row r="251" spans="3:4" ht="12.95" customHeight="1" x14ac:dyDescent="0.2">
      <c r="C251" s="9"/>
      <c r="D251" s="9"/>
    </row>
    <row r="252" spans="3:4" ht="12.95" customHeight="1" x14ac:dyDescent="0.2">
      <c r="C252" s="9"/>
      <c r="D252" s="9"/>
    </row>
    <row r="253" spans="3:4" ht="12.95" customHeight="1" x14ac:dyDescent="0.2">
      <c r="C253" s="9"/>
      <c r="D253" s="9"/>
    </row>
    <row r="254" spans="3:4" ht="12.95" customHeight="1" x14ac:dyDescent="0.2">
      <c r="C254" s="9"/>
      <c r="D254" s="9"/>
    </row>
    <row r="255" spans="3:4" ht="12.95" customHeight="1" x14ac:dyDescent="0.2">
      <c r="C255" s="9"/>
      <c r="D255" s="9"/>
    </row>
    <row r="256" spans="3:4" ht="12.95" customHeight="1" x14ac:dyDescent="0.2">
      <c r="C256" s="9"/>
      <c r="D256" s="9"/>
    </row>
    <row r="257" spans="3:4" ht="12.95" customHeight="1" x14ac:dyDescent="0.2">
      <c r="C257" s="9"/>
      <c r="D257" s="9"/>
    </row>
    <row r="258" spans="3:4" ht="12.95" customHeight="1" x14ac:dyDescent="0.2">
      <c r="C258" s="9"/>
      <c r="D258" s="9"/>
    </row>
    <row r="259" spans="3:4" ht="12.95" customHeight="1" x14ac:dyDescent="0.2">
      <c r="C259" s="9"/>
      <c r="D259" s="9"/>
    </row>
    <row r="260" spans="3:4" ht="12.95" customHeight="1" x14ac:dyDescent="0.2">
      <c r="C260" s="9"/>
      <c r="D260" s="9"/>
    </row>
    <row r="261" spans="3:4" ht="12.95" customHeight="1" x14ac:dyDescent="0.2">
      <c r="C261" s="9"/>
      <c r="D261" s="9"/>
    </row>
    <row r="262" spans="3:4" ht="12.95" customHeight="1" x14ac:dyDescent="0.2">
      <c r="C262" s="9"/>
      <c r="D262" s="9"/>
    </row>
    <row r="263" spans="3:4" ht="12.95" customHeight="1" x14ac:dyDescent="0.2">
      <c r="C263" s="9"/>
      <c r="D263" s="9"/>
    </row>
    <row r="264" spans="3:4" ht="12.95" customHeight="1" x14ac:dyDescent="0.2">
      <c r="C264" s="9"/>
      <c r="D264" s="9"/>
    </row>
    <row r="265" spans="3:4" ht="12.95" customHeight="1" x14ac:dyDescent="0.2">
      <c r="C265" s="9"/>
      <c r="D265" s="9"/>
    </row>
    <row r="266" spans="3:4" ht="12.95" customHeight="1" x14ac:dyDescent="0.2">
      <c r="C266" s="9"/>
      <c r="D266" s="9"/>
    </row>
    <row r="267" spans="3:4" ht="12.95" customHeight="1" x14ac:dyDescent="0.2">
      <c r="C267" s="9"/>
      <c r="D267" s="9"/>
    </row>
    <row r="268" spans="3:4" ht="12.95" customHeight="1" x14ac:dyDescent="0.2">
      <c r="C268" s="9"/>
      <c r="D268" s="9"/>
    </row>
    <row r="269" spans="3:4" ht="12.95" customHeight="1" x14ac:dyDescent="0.2">
      <c r="C269" s="9"/>
      <c r="D269" s="9"/>
    </row>
    <row r="270" spans="3:4" ht="12.95" customHeight="1" x14ac:dyDescent="0.2">
      <c r="C270" s="9"/>
      <c r="D270" s="9"/>
    </row>
    <row r="271" spans="3:4" ht="12.95" customHeight="1" x14ac:dyDescent="0.2">
      <c r="C271" s="9"/>
      <c r="D271" s="9"/>
    </row>
    <row r="272" spans="3:4" ht="12.95" customHeight="1" x14ac:dyDescent="0.2">
      <c r="C272" s="9"/>
      <c r="D272" s="9"/>
    </row>
    <row r="273" spans="3:4" ht="12.95" customHeight="1" x14ac:dyDescent="0.2">
      <c r="C273" s="9"/>
      <c r="D273" s="9"/>
    </row>
    <row r="274" spans="3:4" ht="12.95" customHeight="1" x14ac:dyDescent="0.2">
      <c r="C274" s="9"/>
      <c r="D274" s="9"/>
    </row>
    <row r="275" spans="3:4" ht="12.95" customHeight="1" x14ac:dyDescent="0.2">
      <c r="C275" s="9"/>
      <c r="D275" s="9"/>
    </row>
    <row r="276" spans="3:4" ht="12.95" customHeight="1" x14ac:dyDescent="0.2">
      <c r="C276" s="9"/>
      <c r="D276" s="9"/>
    </row>
    <row r="277" spans="3:4" ht="12.95" customHeight="1" x14ac:dyDescent="0.2">
      <c r="C277" s="9"/>
      <c r="D277" s="9"/>
    </row>
    <row r="278" spans="3:4" ht="12.95" customHeight="1" x14ac:dyDescent="0.2">
      <c r="C278" s="9"/>
      <c r="D278" s="9"/>
    </row>
    <row r="279" spans="3:4" ht="12.95" customHeight="1" x14ac:dyDescent="0.2">
      <c r="C279" s="9"/>
      <c r="D279" s="9"/>
    </row>
    <row r="280" spans="3:4" ht="12.95" customHeight="1" x14ac:dyDescent="0.2">
      <c r="C280" s="9"/>
      <c r="D280" s="9"/>
    </row>
    <row r="281" spans="3:4" ht="12.95" customHeight="1" x14ac:dyDescent="0.2">
      <c r="C281" s="9"/>
      <c r="D281" s="9"/>
    </row>
    <row r="282" spans="3:4" ht="12.95" customHeight="1" x14ac:dyDescent="0.2">
      <c r="C282" s="9"/>
      <c r="D282" s="9"/>
    </row>
    <row r="283" spans="3:4" ht="12.95" customHeight="1" x14ac:dyDescent="0.2">
      <c r="C283" s="9"/>
      <c r="D283" s="9"/>
    </row>
    <row r="284" spans="3:4" ht="12.95" customHeight="1" x14ac:dyDescent="0.2">
      <c r="C284" s="9"/>
      <c r="D284" s="9"/>
    </row>
    <row r="285" spans="3:4" ht="12.95" customHeight="1" x14ac:dyDescent="0.2">
      <c r="C285" s="9"/>
      <c r="D285" s="9"/>
    </row>
    <row r="286" spans="3:4" ht="12.95" customHeight="1" x14ac:dyDescent="0.2">
      <c r="C286" s="9"/>
      <c r="D286" s="9"/>
    </row>
    <row r="287" spans="3:4" ht="12.95" customHeight="1" x14ac:dyDescent="0.2">
      <c r="C287" s="9"/>
      <c r="D287" s="9"/>
    </row>
    <row r="288" spans="3:4" ht="12.95" customHeight="1" x14ac:dyDescent="0.2">
      <c r="C288" s="9"/>
      <c r="D288" s="9"/>
    </row>
    <row r="289" spans="3:4" ht="12.95" customHeight="1" x14ac:dyDescent="0.2">
      <c r="C289" s="9"/>
      <c r="D289" s="9"/>
    </row>
    <row r="290" spans="3:4" ht="12.95" customHeight="1" x14ac:dyDescent="0.2">
      <c r="C290" s="9"/>
      <c r="D290" s="9"/>
    </row>
    <row r="291" spans="3:4" ht="12.95" customHeight="1" x14ac:dyDescent="0.2">
      <c r="C291" s="9"/>
      <c r="D291" s="9"/>
    </row>
    <row r="292" spans="3:4" ht="12.95" customHeight="1" x14ac:dyDescent="0.2">
      <c r="C292" s="9"/>
      <c r="D292" s="9"/>
    </row>
    <row r="293" spans="3:4" ht="12.95" customHeight="1" x14ac:dyDescent="0.2">
      <c r="C293" s="9"/>
      <c r="D293" s="9"/>
    </row>
    <row r="294" spans="3:4" ht="12.95" customHeight="1" x14ac:dyDescent="0.2">
      <c r="C294" s="9"/>
      <c r="D294" s="9"/>
    </row>
    <row r="295" spans="3:4" ht="12.95" customHeight="1" x14ac:dyDescent="0.2">
      <c r="C295" s="9"/>
      <c r="D295" s="9"/>
    </row>
    <row r="296" spans="3:4" ht="12.95" customHeight="1" x14ac:dyDescent="0.2">
      <c r="C296" s="9"/>
      <c r="D296" s="9"/>
    </row>
    <row r="297" spans="3:4" ht="12.95" customHeight="1" x14ac:dyDescent="0.2">
      <c r="C297" s="9"/>
      <c r="D297" s="9"/>
    </row>
    <row r="298" spans="3:4" ht="12.95" customHeight="1" x14ac:dyDescent="0.2">
      <c r="C298" s="9"/>
      <c r="D298" s="9"/>
    </row>
    <row r="299" spans="3:4" ht="12.95" customHeight="1" x14ac:dyDescent="0.2">
      <c r="C299" s="9"/>
      <c r="D299" s="9"/>
    </row>
    <row r="300" spans="3:4" ht="12.95" customHeight="1" x14ac:dyDescent="0.2">
      <c r="C300" s="9"/>
      <c r="D300" s="9"/>
    </row>
    <row r="301" spans="3:4" ht="12.95" customHeight="1" x14ac:dyDescent="0.2">
      <c r="C301" s="9"/>
      <c r="D301" s="9"/>
    </row>
    <row r="302" spans="3:4" ht="12.95" customHeight="1" x14ac:dyDescent="0.2">
      <c r="C302" s="9"/>
      <c r="D302" s="9"/>
    </row>
    <row r="303" spans="3:4" ht="12.95" customHeight="1" x14ac:dyDescent="0.2">
      <c r="C303" s="9"/>
      <c r="D303" s="9"/>
    </row>
    <row r="304" spans="3:4" ht="12.95" customHeight="1" x14ac:dyDescent="0.2">
      <c r="C304" s="9"/>
      <c r="D304" s="9"/>
    </row>
    <row r="305" spans="3:4" ht="12.95" customHeight="1" x14ac:dyDescent="0.2">
      <c r="C305" s="9"/>
      <c r="D305" s="9"/>
    </row>
    <row r="306" spans="3:4" ht="12.95" customHeight="1" x14ac:dyDescent="0.2">
      <c r="C306" s="9"/>
      <c r="D306" s="9"/>
    </row>
    <row r="307" spans="3:4" ht="12.95" customHeight="1" x14ac:dyDescent="0.2">
      <c r="C307" s="9"/>
      <c r="D307" s="9"/>
    </row>
    <row r="308" spans="3:4" ht="12.95" customHeight="1" x14ac:dyDescent="0.2">
      <c r="C308" s="9"/>
      <c r="D308" s="9"/>
    </row>
    <row r="309" spans="3:4" ht="12.95" customHeight="1" x14ac:dyDescent="0.2">
      <c r="C309" s="9"/>
      <c r="D309" s="9"/>
    </row>
    <row r="310" spans="3:4" ht="12.95" customHeight="1" x14ac:dyDescent="0.2">
      <c r="C310" s="9"/>
      <c r="D310" s="9"/>
    </row>
    <row r="311" spans="3:4" ht="12.95" customHeight="1" x14ac:dyDescent="0.2">
      <c r="C311" s="9"/>
      <c r="D311" s="9"/>
    </row>
    <row r="312" spans="3:4" ht="12.95" customHeight="1" x14ac:dyDescent="0.2">
      <c r="C312" s="9"/>
      <c r="D312" s="9"/>
    </row>
    <row r="313" spans="3:4" ht="12.95" customHeight="1" x14ac:dyDescent="0.2">
      <c r="C313" s="9"/>
      <c r="D313" s="9"/>
    </row>
    <row r="314" spans="3:4" ht="12.95" customHeight="1" x14ac:dyDescent="0.2">
      <c r="C314" s="9"/>
      <c r="D314" s="9"/>
    </row>
    <row r="315" spans="3:4" ht="12.95" customHeight="1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</sheetData>
  <sortState xmlns:xlrd2="http://schemas.microsoft.com/office/spreadsheetml/2017/richdata2" ref="A21:Y48">
    <sortCondition ref="C21:C48"/>
  </sortState>
  <phoneticPr fontId="7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2024-01-16T03:50:59Z</dcterms:modified>
</cp:coreProperties>
</file>