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31C9929-D5F1-429E-9E7C-450623A2E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6" i="1"/>
  <c r="F26" i="1" s="1"/>
  <c r="G26" i="1" s="1"/>
  <c r="I26" i="1" s="1"/>
  <c r="Q26" i="1"/>
  <c r="E27" i="1"/>
  <c r="F27" i="1"/>
  <c r="G27" i="1" s="1"/>
  <c r="I27" i="1" s="1"/>
  <c r="Q27" i="1"/>
  <c r="E29" i="1"/>
  <c r="F29" i="1" s="1"/>
  <c r="G29" i="1" s="1"/>
  <c r="I29" i="1" s="1"/>
  <c r="Q29" i="1"/>
  <c r="E30" i="1"/>
  <c r="F30" i="1" s="1"/>
  <c r="G30" i="1" s="1"/>
  <c r="I30" i="1" s="1"/>
  <c r="Q30" i="1"/>
  <c r="E25" i="1"/>
  <c r="F25" i="1" s="1"/>
  <c r="G25" i="1" s="1"/>
  <c r="I25" i="1" s="1"/>
  <c r="Q25" i="1"/>
  <c r="E31" i="1"/>
  <c r="F31" i="1" s="1"/>
  <c r="G31" i="1" s="1"/>
  <c r="I31" i="1" s="1"/>
  <c r="Q31" i="1"/>
  <c r="E28" i="1"/>
  <c r="F28" i="1" s="1"/>
  <c r="G28" i="1" s="1"/>
  <c r="I28" i="1" s="1"/>
  <c r="Q28" i="1"/>
  <c r="E22" i="1"/>
  <c r="F22" i="1" s="1"/>
  <c r="G22" i="1" s="1"/>
  <c r="I22" i="1" s="1"/>
  <c r="E23" i="1"/>
  <c r="F23" i="1"/>
  <c r="G23" i="1" s="1"/>
  <c r="I23" i="1" s="1"/>
  <c r="F11" i="1"/>
  <c r="Q22" i="1"/>
  <c r="Q23" i="1"/>
  <c r="C21" i="1"/>
  <c r="E21" i="1"/>
  <c r="F21" i="1"/>
  <c r="G21" i="1" s="1"/>
  <c r="H21" i="1" s="1"/>
  <c r="A21" i="1"/>
  <c r="H20" i="1" s="1"/>
  <c r="G11" i="1"/>
  <c r="E14" i="1"/>
  <c r="E15" i="1" s="1"/>
  <c r="C17" i="1"/>
  <c r="Q21" i="1"/>
  <c r="C12" i="1"/>
  <c r="C16" i="1" l="1"/>
  <c r="D18" i="1" s="1"/>
  <c r="C11" i="1"/>
  <c r="O24" i="1" l="1"/>
  <c r="S24" i="1" s="1"/>
  <c r="O26" i="1"/>
  <c r="S26" i="1" s="1"/>
  <c r="O27" i="1"/>
  <c r="S27" i="1" s="1"/>
  <c r="O28" i="1"/>
  <c r="S28" i="1" s="1"/>
  <c r="O31" i="1"/>
  <c r="S31" i="1" s="1"/>
  <c r="O25" i="1"/>
  <c r="S25" i="1" s="1"/>
  <c r="O21" i="1"/>
  <c r="S21" i="1" s="1"/>
  <c r="C15" i="1"/>
  <c r="C18" i="1" s="1"/>
  <c r="O30" i="1"/>
  <c r="S30" i="1" s="1"/>
  <c r="O22" i="1"/>
  <c r="S22" i="1" s="1"/>
  <c r="O23" i="1"/>
  <c r="S23" i="1" s="1"/>
  <c r="O29" i="1"/>
  <c r="S29" i="1" s="1"/>
  <c r="S19" i="1" l="1"/>
  <c r="E16" i="1"/>
  <c r="E17" i="1" s="1"/>
</calcChain>
</file>

<file path=xl/sharedStrings.xml><?xml version="1.0" encoding="utf-8"?>
<sst xmlns="http://schemas.openxmlformats.org/spreadsheetml/2006/main" count="73" uniqueCount="59">
  <si>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</si>
  <si>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</si>
  <si>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</si>
  <si>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</si>
  <si>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</si>
  <si>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</si>
  <si>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</si>
  <si>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</si>
  <si>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</si>
  <si>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</si>
  <si>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</si>
  <si>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</si>
  <si>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</si>
  <si>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</si>
  <si>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</si>
  <si>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</si>
  <si>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</si>
  <si>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</si>
  <si>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</si>
  <si>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</si>
  <si>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</si>
  <si>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</si>
  <si>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</si>
  <si>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</si>
  <si>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</si>
  <si>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</si>
  <si>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</si>
  <si>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</si>
  <si>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</si>
  <si>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</si>
  <si>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</si>
  <si>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</si>
  <si>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</si>
  <si>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</si>
  <si>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</si>
  <si>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</si>
  <si>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</si>
  <si>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</si>
  <si>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</si>
  <si>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</si>
  <si>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</si>
  <si>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</si>
  <si>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G1774-0845</t>
  </si>
  <si>
    <t>G1774-0845_Ari.xls</t>
  </si>
  <si>
    <t>EC</t>
  </si>
  <si>
    <t>Ari</t>
  </si>
  <si>
    <t>VSX</t>
  </si>
  <si>
    <t>IBVS 5920</t>
  </si>
  <si>
    <t>I</t>
  </si>
  <si>
    <t>IBVS 5960</t>
  </si>
  <si>
    <t>CX Ari / GSC 1774-0845</t>
  </si>
  <si>
    <t>RHN 2021</t>
  </si>
  <si>
    <t>VSB, 91</t>
  </si>
  <si>
    <t>JBAV, 63</t>
  </si>
  <si>
    <t>II</t>
  </si>
  <si>
    <t>V</t>
  </si>
  <si>
    <t>VSB, 108</t>
  </si>
  <si>
    <t>OEJV 226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</si>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</sst>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Ari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E5-4F09-97F0-373ABD212F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-5.5350001639453694E-3</c:v>
                </c:pt>
                <c:pt idx="2">
                  <c:v>-1.2585000164108351E-2</c:v>
                </c:pt>
                <c:pt idx="3">
                  <c:v>-8.1899000164412428E-2</c:v>
                </c:pt>
                <c:pt idx="4">
                  <c:v>-5.083500016189646E-2</c:v>
                </c:pt>
                <c:pt idx="5">
                  <c:v>-4.575700009445427E-2</c:v>
                </c:pt>
                <c:pt idx="6">
                  <c:v>-4.4180500284710433E-2</c:v>
                </c:pt>
                <c:pt idx="7">
                  <c:v>-4.630800016457215E-2</c:v>
                </c:pt>
                <c:pt idx="8">
                  <c:v>-4.6272000305179972E-2</c:v>
                </c:pt>
                <c:pt idx="9">
                  <c:v>-4.4581500224012416E-2</c:v>
                </c:pt>
                <c:pt idx="10">
                  <c:v>-4.4691000162856653E-2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E5-4F09-97F0-373ABD212F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E5-4F09-97F0-373ABD212F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E5-4F09-97F0-373ABD212F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E5-4F09-97F0-373ABD212F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E5-4F09-97F0-373ABD212F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E5-4F09-97F0-373ABD212F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-3.0622256206181697E-3</c:v>
                </c:pt>
                <c:pt idx="1">
                  <c:v>-6.6964289628486367E-3</c:v>
                </c:pt>
                <c:pt idx="2">
                  <c:v>-1.0259373416015762E-2</c:v>
                </c:pt>
                <c:pt idx="3">
                  <c:v>-4.7817558545001478E-2</c:v>
                </c:pt>
                <c:pt idx="4">
                  <c:v>-4.9926821661276419E-2</c:v>
                </c:pt>
                <c:pt idx="5">
                  <c:v>-5.0582403440659167E-2</c:v>
                </c:pt>
                <c:pt idx="6">
                  <c:v>-5.0613282292586617E-2</c:v>
                </c:pt>
                <c:pt idx="7">
                  <c:v>-5.0720170626181629E-2</c:v>
                </c:pt>
                <c:pt idx="8">
                  <c:v>-5.0986203812018106E-2</c:v>
                </c:pt>
                <c:pt idx="9">
                  <c:v>-5.098857910832022E-2</c:v>
                </c:pt>
                <c:pt idx="10">
                  <c:v>-5.0990954404622334E-2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E5-4F09-97F0-373ABD212F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E5-4F09-97F0-373ABD212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01992"/>
        <c:axId val="1"/>
      </c:scatterChart>
      <c:valAx>
        <c:axId val="596901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901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19050</xdr:rowOff>
    </xdr:from>
    <xdr:to>
      <xdr:col>18</xdr:col>
      <xdr:colOff>581025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D67EBF-E1A2-F9C0-3635-8BC0703EB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s="9" customFormat="1" ht="12.95" customHeight="1" x14ac:dyDescent="0.2">
      <c r="A2" s="9" t="s">
        <v>23</v>
      </c>
      <c r="B2" s="9" t="s">
        <v>44</v>
      </c>
      <c r="C2" s="10" t="s">
        <v>41</v>
      </c>
      <c r="D2" s="11" t="s">
        <v>45</v>
      </c>
      <c r="E2" s="3" t="s">
        <v>42</v>
      </c>
      <c r="F2" s="9" t="e">
        <v>#N/A</v>
      </c>
    </row>
    <row r="3" spans="1:7" s="9" customFormat="1" ht="12.95" customHeight="1" thickBot="1" x14ac:dyDescent="0.25"/>
    <row r="4" spans="1:7" s="9" customFormat="1" ht="12.95" customHeight="1" thickTop="1" thickBot="1" x14ac:dyDescent="0.25">
      <c r="A4" s="12" t="s">
        <v>0</v>
      </c>
      <c r="C4" s="13" t="s">
        <v>40</v>
      </c>
      <c r="D4" s="14" t="s">
        <v>40</v>
      </c>
    </row>
    <row r="5" spans="1:7" s="9" customFormat="1" ht="12.95" customHeight="1" x14ac:dyDescent="0.2"/>
    <row r="6" spans="1:7" s="9" customFormat="1" ht="12.95" customHeight="1" x14ac:dyDescent="0.2">
      <c r="A6" s="12" t="s">
        <v>1</v>
      </c>
    </row>
    <row r="7" spans="1:7" s="9" customFormat="1" ht="12.95" customHeight="1" x14ac:dyDescent="0.2">
      <c r="A7" s="9" t="s">
        <v>2</v>
      </c>
      <c r="C7" s="45">
        <v>54823.626000000164</v>
      </c>
      <c r="D7" s="16" t="s">
        <v>46</v>
      </c>
    </row>
    <row r="8" spans="1:7" s="9" customFormat="1" ht="12.95" customHeight="1" x14ac:dyDescent="0.2">
      <c r="A8" s="9" t="s">
        <v>3</v>
      </c>
      <c r="C8" s="45">
        <v>0.46801900000000002</v>
      </c>
      <c r="D8" s="16" t="s">
        <v>46</v>
      </c>
    </row>
    <row r="9" spans="1:7" s="9" customFormat="1" ht="12.95" customHeight="1" x14ac:dyDescent="0.2">
      <c r="A9" s="17" t="s">
        <v>30</v>
      </c>
      <c r="C9" s="18">
        <v>-9.5</v>
      </c>
      <c r="D9" s="9" t="s">
        <v>31</v>
      </c>
    </row>
    <row r="10" spans="1:7" s="9" customFormat="1" ht="12.95" customHeight="1" thickBot="1" x14ac:dyDescent="0.25">
      <c r="C10" s="19" t="s">
        <v>19</v>
      </c>
      <c r="D10" s="19" t="s">
        <v>20</v>
      </c>
    </row>
    <row r="11" spans="1:7" s="9" customFormat="1" ht="12.95" customHeight="1" x14ac:dyDescent="0.2">
      <c r="A11" s="9" t="s">
        <v>15</v>
      </c>
      <c r="C11" s="20">
        <f ca="1">INTERCEPT(INDIRECT($G$11):G992,INDIRECT($F$11):F992)</f>
        <v>-3.0622256206181697E-3</v>
      </c>
      <c r="D11" s="11"/>
      <c r="F11" s="21" t="str">
        <f>"F"&amp;E19</f>
        <v>F21</v>
      </c>
      <c r="G11" s="20" t="str">
        <f>"G"&amp;E19</f>
        <v>G21</v>
      </c>
    </row>
    <row r="12" spans="1:7" s="9" customFormat="1" ht="12.95" customHeight="1" x14ac:dyDescent="0.2">
      <c r="A12" s="9" t="s">
        <v>16</v>
      </c>
      <c r="C12" s="20">
        <f ca="1">SLOPE(INDIRECT($G$11):G992,INDIRECT($F$11):F992)</f>
        <v>-4.7505926042228329E-6</v>
      </c>
      <c r="D12" s="11"/>
    </row>
    <row r="13" spans="1:7" s="9" customFormat="1" ht="12.95" customHeight="1" x14ac:dyDescent="0.2">
      <c r="A13" s="9" t="s">
        <v>18</v>
      </c>
      <c r="C13" s="11" t="s">
        <v>13</v>
      </c>
      <c r="D13" s="22" t="s">
        <v>37</v>
      </c>
      <c r="E13" s="18">
        <v>1</v>
      </c>
    </row>
    <row r="14" spans="1:7" s="9" customFormat="1" ht="12.95" customHeight="1" x14ac:dyDescent="0.2">
      <c r="D14" s="22" t="s">
        <v>32</v>
      </c>
      <c r="E14" s="23">
        <f ca="1">NOW()+15018.5+$C$9/24</f>
        <v>60322.755507407404</v>
      </c>
    </row>
    <row r="15" spans="1:7" s="9" customFormat="1" ht="12.95" customHeight="1" x14ac:dyDescent="0.2">
      <c r="A15" s="24" t="s">
        <v>17</v>
      </c>
      <c r="C15" s="25">
        <f ca="1">(C7+C11)+(C8+C12)*INT(MAX(F21:F3533))</f>
        <v>59545.418700045753</v>
      </c>
      <c r="D15" s="22" t="s">
        <v>38</v>
      </c>
      <c r="E15" s="23">
        <f ca="1">ROUND(2*(E14-$C$7)/$C$8,0)/2+E13</f>
        <v>11751</v>
      </c>
    </row>
    <row r="16" spans="1:7" s="9" customFormat="1" ht="12.95" customHeight="1" x14ac:dyDescent="0.2">
      <c r="A16" s="12" t="s">
        <v>4</v>
      </c>
      <c r="C16" s="26">
        <f ca="1">+C8+C12</f>
        <v>0.46801424940739578</v>
      </c>
      <c r="D16" s="22" t="s">
        <v>39</v>
      </c>
      <c r="E16" s="20">
        <f ca="1">ROUND(2*(E14-$C$15)/$C$16,0)/2+E13</f>
        <v>1662</v>
      </c>
    </row>
    <row r="17" spans="1:19" s="9" customFormat="1" ht="12.95" customHeight="1" thickBot="1" x14ac:dyDescent="0.25">
      <c r="A17" s="22" t="s">
        <v>29</v>
      </c>
      <c r="C17" s="9">
        <f>COUNT(C21:C2191)</f>
        <v>11</v>
      </c>
      <c r="D17" s="22" t="s">
        <v>33</v>
      </c>
      <c r="E17" s="27">
        <f ca="1">+$C$15+$C$16*E16-15018.5-$C$9/24</f>
        <v>45305.154215894181</v>
      </c>
    </row>
    <row r="18" spans="1:19" s="9" customFormat="1" ht="12.95" customHeight="1" thickTop="1" thickBot="1" x14ac:dyDescent="0.25">
      <c r="A18" s="12" t="s">
        <v>5</v>
      </c>
      <c r="C18" s="28">
        <f ca="1">+C15</f>
        <v>59545.418700045753</v>
      </c>
      <c r="D18" s="29">
        <f ca="1">+C16</f>
        <v>0.46801424940739578</v>
      </c>
      <c r="E18" s="30" t="s">
        <v>34</v>
      </c>
    </row>
    <row r="19" spans="1:19" s="9" customFormat="1" ht="12.95" customHeight="1" thickTop="1" x14ac:dyDescent="0.2">
      <c r="A19" s="31" t="s">
        <v>35</v>
      </c>
      <c r="E19" s="32">
        <v>21</v>
      </c>
      <c r="S19" s="9">
        <f ca="1">SQRT(SUM(S21:S50)/(COUNT(S21:S50)-1))</f>
        <v>1.1685890558288361E-2</v>
      </c>
    </row>
    <row r="20" spans="1:19" s="9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tr">
        <f>A21</f>
        <v>VSX</v>
      </c>
      <c r="I20" s="33" t="s">
        <v>28</v>
      </c>
      <c r="J20" s="33" t="s">
        <v>58</v>
      </c>
      <c r="K20" s="33" t="s">
        <v>24</v>
      </c>
      <c r="L20" s="33" t="s">
        <v>25</v>
      </c>
      <c r="M20" s="33" t="s">
        <v>26</v>
      </c>
      <c r="N20" s="33" t="s">
        <v>27</v>
      </c>
      <c r="O20" s="33" t="s">
        <v>22</v>
      </c>
      <c r="P20" s="34" t="s">
        <v>21</v>
      </c>
      <c r="Q20" s="19" t="s">
        <v>14</v>
      </c>
      <c r="R20" s="35" t="s">
        <v>36</v>
      </c>
    </row>
    <row r="21" spans="1:19" s="9" customFormat="1" ht="12.95" customHeight="1" x14ac:dyDescent="0.2">
      <c r="A21" s="9" t="str">
        <f>D7</f>
        <v>VSX</v>
      </c>
      <c r="B21" s="11"/>
      <c r="C21" s="15">
        <f>C$7</f>
        <v>54823.626000000164</v>
      </c>
      <c r="D21" s="15" t="s">
        <v>13</v>
      </c>
      <c r="E21" s="9">
        <f t="shared" ref="E21:E31" si="0">+(C21-C$7)/C$8</f>
        <v>0</v>
      </c>
      <c r="F21" s="9">
        <f t="shared" ref="F21:F31" si="1">ROUND(2*E21,0)/2</f>
        <v>0</v>
      </c>
      <c r="G21" s="9">
        <f t="shared" ref="G21:G31" si="2">+C21-(C$7+F21*C$8)</f>
        <v>0</v>
      </c>
      <c r="H21" s="9">
        <f>+G21</f>
        <v>0</v>
      </c>
      <c r="O21" s="9">
        <f t="shared" ref="O21:O31" ca="1" si="3">+C$11+C$12*$F21</f>
        <v>-3.0622256206181697E-3</v>
      </c>
      <c r="Q21" s="36">
        <f t="shared" ref="Q21:Q31" si="4">+C21-15018.5</f>
        <v>39805.126000000164</v>
      </c>
      <c r="S21" s="9">
        <f t="shared" ref="S21:S31" ca="1" si="5">+(O21-G21)^2</f>
        <v>9.3772257515703341E-6</v>
      </c>
    </row>
    <row r="22" spans="1:19" s="9" customFormat="1" ht="12.95" customHeight="1" x14ac:dyDescent="0.2">
      <c r="A22" s="4" t="s">
        <v>47</v>
      </c>
      <c r="B22" s="5" t="s">
        <v>48</v>
      </c>
      <c r="C22" s="4">
        <v>55181.654999999999</v>
      </c>
      <c r="D22" s="4">
        <v>2.9999999999999997E-4</v>
      </c>
      <c r="E22" s="9">
        <f t="shared" si="0"/>
        <v>764.98817355670371</v>
      </c>
      <c r="F22" s="9">
        <f t="shared" si="1"/>
        <v>765</v>
      </c>
      <c r="G22" s="9">
        <f t="shared" si="2"/>
        <v>-5.5350001639453694E-3</v>
      </c>
      <c r="I22" s="9">
        <f t="shared" ref="I22:I31" si="6">+G22</f>
        <v>-5.5350001639453694E-3</v>
      </c>
      <c r="O22" s="9">
        <f t="shared" ca="1" si="3"/>
        <v>-6.6964289628486367E-3</v>
      </c>
      <c r="Q22" s="36">
        <f t="shared" si="4"/>
        <v>40163.154999999999</v>
      </c>
      <c r="S22" s="9">
        <f t="shared" ca="1" si="5"/>
        <v>1.3489168549218859E-6</v>
      </c>
    </row>
    <row r="23" spans="1:19" s="9" customFormat="1" ht="12.95" customHeight="1" x14ac:dyDescent="0.2">
      <c r="A23" s="4" t="s">
        <v>49</v>
      </c>
      <c r="B23" s="5" t="s">
        <v>48</v>
      </c>
      <c r="C23" s="4">
        <v>55532.662199999999</v>
      </c>
      <c r="D23" s="4">
        <v>4.0000000000000002E-4</v>
      </c>
      <c r="E23" s="9">
        <f t="shared" si="0"/>
        <v>1514.9731100656916</v>
      </c>
      <c r="F23" s="9">
        <f t="shared" si="1"/>
        <v>1515</v>
      </c>
      <c r="G23" s="9">
        <f t="shared" si="2"/>
        <v>-1.2585000164108351E-2</v>
      </c>
      <c r="I23" s="9">
        <f t="shared" si="6"/>
        <v>-1.2585000164108351E-2</v>
      </c>
      <c r="O23" s="9">
        <f t="shared" ca="1" si="3"/>
        <v>-1.0259373416015762E-2</v>
      </c>
      <c r="Q23" s="36">
        <f t="shared" si="4"/>
        <v>40514.162199999999</v>
      </c>
      <c r="S23" s="9">
        <f t="shared" ca="1" si="5"/>
        <v>5.4085397714437084E-6</v>
      </c>
    </row>
    <row r="24" spans="1:19" s="9" customFormat="1" ht="12.95" customHeight="1" x14ac:dyDescent="0.2">
      <c r="A24" s="8" t="s">
        <v>57</v>
      </c>
      <c r="B24" s="44" t="s">
        <v>48</v>
      </c>
      <c r="C24" s="39">
        <v>59232.751100000001</v>
      </c>
      <c r="D24" s="40">
        <v>2.0000000000000001E-4</v>
      </c>
      <c r="E24" s="9">
        <f t="shared" si="0"/>
        <v>9420.8250092407307</v>
      </c>
      <c r="F24" s="9">
        <f t="shared" si="1"/>
        <v>9421</v>
      </c>
      <c r="G24" s="9">
        <f t="shared" si="2"/>
        <v>-8.1899000164412428E-2</v>
      </c>
      <c r="I24" s="9">
        <f t="shared" si="6"/>
        <v>-8.1899000164412428E-2</v>
      </c>
      <c r="O24" s="9">
        <f t="shared" ca="1" si="3"/>
        <v>-4.7817558545001478E-2</v>
      </c>
      <c r="Q24" s="36">
        <f t="shared" si="4"/>
        <v>44214.251100000001</v>
      </c>
      <c r="S24" s="9">
        <f t="shared" ca="1" si="5"/>
        <v>1.1615446628573168E-3</v>
      </c>
    </row>
    <row r="25" spans="1:19" s="9" customFormat="1" ht="12.95" customHeight="1" x14ac:dyDescent="0.2">
      <c r="A25" s="6" t="s">
        <v>53</v>
      </c>
      <c r="B25" s="7" t="s">
        <v>54</v>
      </c>
      <c r="C25" s="41">
        <v>59440.582600000002</v>
      </c>
      <c r="D25" s="42">
        <v>2.9999999999999997E-4</v>
      </c>
      <c r="E25" s="9">
        <f t="shared" si="0"/>
        <v>9864.8913826144617</v>
      </c>
      <c r="F25" s="9">
        <f t="shared" si="1"/>
        <v>9865</v>
      </c>
      <c r="G25" s="9">
        <f t="shared" si="2"/>
        <v>-5.083500016189646E-2</v>
      </c>
      <c r="I25" s="9">
        <f t="shared" si="6"/>
        <v>-5.083500016189646E-2</v>
      </c>
      <c r="O25" s="9">
        <f t="shared" ca="1" si="3"/>
        <v>-4.9926821661276419E-2</v>
      </c>
      <c r="Q25" s="36">
        <f t="shared" si="4"/>
        <v>44422.082600000002</v>
      </c>
      <c r="S25" s="9">
        <f t="shared" ca="1" si="5"/>
        <v>8.247881889884658E-7</v>
      </c>
    </row>
    <row r="26" spans="1:19" s="9" customFormat="1" ht="12.95" customHeight="1" x14ac:dyDescent="0.2">
      <c r="A26" s="37" t="s">
        <v>56</v>
      </c>
      <c r="B26" s="38" t="s">
        <v>48</v>
      </c>
      <c r="C26" s="43">
        <v>59505.174300000072</v>
      </c>
      <c r="D26" s="15"/>
      <c r="E26" s="9">
        <f t="shared" si="0"/>
        <v>10002.902232601469</v>
      </c>
      <c r="F26" s="9">
        <f t="shared" si="1"/>
        <v>10003</v>
      </c>
      <c r="G26" s="9">
        <f t="shared" si="2"/>
        <v>-4.575700009445427E-2</v>
      </c>
      <c r="I26" s="9">
        <f t="shared" si="6"/>
        <v>-4.575700009445427E-2</v>
      </c>
      <c r="O26" s="9">
        <f t="shared" ca="1" si="3"/>
        <v>-5.0582403440659167E-2</v>
      </c>
      <c r="Q26" s="36">
        <f t="shared" si="4"/>
        <v>44486.674300000072</v>
      </c>
      <c r="S26" s="9">
        <f t="shared" ca="1" si="5"/>
        <v>2.3284517453565418E-5</v>
      </c>
    </row>
    <row r="27" spans="1:19" s="9" customFormat="1" ht="12.95" customHeight="1" x14ac:dyDescent="0.2">
      <c r="A27" s="37" t="s">
        <v>56</v>
      </c>
      <c r="B27" s="38" t="s">
        <v>54</v>
      </c>
      <c r="C27" s="43">
        <v>59508.217999999877</v>
      </c>
      <c r="D27" s="15"/>
      <c r="E27" s="9">
        <f t="shared" si="0"/>
        <v>10009.405601054044</v>
      </c>
      <c r="F27" s="9">
        <f t="shared" si="1"/>
        <v>10009.5</v>
      </c>
      <c r="G27" s="9">
        <f t="shared" si="2"/>
        <v>-4.4180500284710433E-2</v>
      </c>
      <c r="I27" s="9">
        <f t="shared" si="6"/>
        <v>-4.4180500284710433E-2</v>
      </c>
      <c r="O27" s="9">
        <f t="shared" ca="1" si="3"/>
        <v>-5.0613282292586617E-2</v>
      </c>
      <c r="Q27" s="36">
        <f t="shared" si="4"/>
        <v>44489.717999999877</v>
      </c>
      <c r="S27" s="9">
        <f t="shared" ca="1" si="5"/>
        <v>4.1380684360855549E-5</v>
      </c>
    </row>
    <row r="28" spans="1:19" s="9" customFormat="1" ht="12.95" customHeight="1" x14ac:dyDescent="0.2">
      <c r="A28" s="12" t="s">
        <v>51</v>
      </c>
      <c r="B28" s="11"/>
      <c r="C28" s="15">
        <v>59518.746299999999</v>
      </c>
      <c r="D28" s="15">
        <v>1E-4</v>
      </c>
      <c r="E28" s="9">
        <f t="shared" si="0"/>
        <v>10031.901055298684</v>
      </c>
      <c r="F28" s="9">
        <f t="shared" si="1"/>
        <v>10032</v>
      </c>
      <c r="G28" s="9">
        <f t="shared" si="2"/>
        <v>-4.630800016457215E-2</v>
      </c>
      <c r="I28" s="9">
        <f t="shared" si="6"/>
        <v>-4.630800016457215E-2</v>
      </c>
      <c r="O28" s="9">
        <f t="shared" ca="1" si="3"/>
        <v>-5.0720170626181629E-2</v>
      </c>
      <c r="Q28" s="36">
        <f t="shared" si="4"/>
        <v>44500.246299999999</v>
      </c>
      <c r="S28" s="9">
        <f t="shared" ca="1" si="5"/>
        <v>1.946724818229921E-5</v>
      </c>
    </row>
    <row r="29" spans="1:19" s="9" customFormat="1" ht="12.95" customHeight="1" x14ac:dyDescent="0.2">
      <c r="A29" s="6" t="s">
        <v>52</v>
      </c>
      <c r="B29" s="7" t="s">
        <v>48</v>
      </c>
      <c r="C29" s="41">
        <v>59544.955399999861</v>
      </c>
      <c r="D29" s="42" t="s">
        <v>55</v>
      </c>
      <c r="E29" s="9">
        <f t="shared" si="0"/>
        <v>10087.901132218343</v>
      </c>
      <c r="F29" s="9">
        <f t="shared" si="1"/>
        <v>10088</v>
      </c>
      <c r="G29" s="9">
        <f t="shared" si="2"/>
        <v>-4.6272000305179972E-2</v>
      </c>
      <c r="I29" s="9">
        <f t="shared" si="6"/>
        <v>-4.6272000305179972E-2</v>
      </c>
      <c r="O29" s="9">
        <f t="shared" ca="1" si="3"/>
        <v>-5.0986203812018106E-2</v>
      </c>
      <c r="Q29" s="36">
        <f t="shared" si="4"/>
        <v>44526.455399999861</v>
      </c>
      <c r="S29" s="9">
        <f t="shared" ca="1" si="5"/>
        <v>2.2223714703884962E-5</v>
      </c>
    </row>
    <row r="30" spans="1:19" s="9" customFormat="1" ht="12.95" customHeight="1" x14ac:dyDescent="0.2">
      <c r="A30" s="6" t="s">
        <v>52</v>
      </c>
      <c r="B30" s="7" t="s">
        <v>48</v>
      </c>
      <c r="C30" s="41">
        <v>59545.191099999938</v>
      </c>
      <c r="D30" s="42" t="s">
        <v>55</v>
      </c>
      <c r="E30" s="9">
        <f t="shared" si="0"/>
        <v>10088.404744251353</v>
      </c>
      <c r="F30" s="9">
        <f t="shared" si="1"/>
        <v>10088.5</v>
      </c>
      <c r="G30" s="9">
        <f t="shared" si="2"/>
        <v>-4.4581500224012416E-2</v>
      </c>
      <c r="I30" s="9">
        <f t="shared" si="6"/>
        <v>-4.4581500224012416E-2</v>
      </c>
      <c r="O30" s="9">
        <f t="shared" ca="1" si="3"/>
        <v>-5.098857910832022E-2</v>
      </c>
      <c r="Q30" s="36">
        <f t="shared" si="4"/>
        <v>44526.691099999938</v>
      </c>
      <c r="S30" s="9">
        <f t="shared" ca="1" si="5"/>
        <v>4.1050659829742936E-5</v>
      </c>
    </row>
    <row r="31" spans="1:19" s="9" customFormat="1" ht="12.95" customHeight="1" x14ac:dyDescent="0.2">
      <c r="A31" s="6" t="s">
        <v>53</v>
      </c>
      <c r="B31" s="7" t="s">
        <v>54</v>
      </c>
      <c r="C31" s="41">
        <v>59545.425000000003</v>
      </c>
      <c r="D31" s="42">
        <v>8.0000000000000002E-3</v>
      </c>
      <c r="E31" s="9">
        <f t="shared" si="0"/>
        <v>10088.904510286631</v>
      </c>
      <c r="F31" s="9">
        <f t="shared" si="1"/>
        <v>10089</v>
      </c>
      <c r="G31" s="9">
        <f t="shared" si="2"/>
        <v>-4.4691000162856653E-2</v>
      </c>
      <c r="I31" s="9">
        <f t="shared" si="6"/>
        <v>-4.4691000162856653E-2</v>
      </c>
      <c r="O31" s="9">
        <f t="shared" ca="1" si="3"/>
        <v>-5.0990954404622334E-2</v>
      </c>
      <c r="Q31" s="36">
        <f t="shared" si="4"/>
        <v>44526.925000000003</v>
      </c>
      <c r="S31" s="9">
        <f t="shared" ca="1" si="5"/>
        <v>3.9689423448341386E-5</v>
      </c>
    </row>
    <row r="32" spans="1:19" s="9" customFormat="1" ht="12.95" customHeight="1" x14ac:dyDescent="0.2">
      <c r="B32" s="11"/>
      <c r="C32" s="15"/>
      <c r="D32" s="15"/>
      <c r="Q32" s="36"/>
    </row>
    <row r="33" spans="2:17" s="9" customFormat="1" ht="12.95" customHeight="1" x14ac:dyDescent="0.2">
      <c r="B33" s="11"/>
      <c r="C33" s="15"/>
      <c r="D33" s="15"/>
      <c r="Q33" s="36"/>
    </row>
    <row r="34" spans="2:17" s="9" customFormat="1" ht="12.95" customHeight="1" x14ac:dyDescent="0.2">
      <c r="B34" s="11"/>
      <c r="C34" s="15"/>
      <c r="D34" s="15"/>
    </row>
    <row r="35" spans="2:17" s="9" customFormat="1" ht="12.95" customHeight="1" x14ac:dyDescent="0.2">
      <c r="B35" s="11"/>
      <c r="C35" s="15"/>
      <c r="D35" s="15"/>
    </row>
    <row r="36" spans="2:17" s="9" customFormat="1" ht="12.95" customHeight="1" x14ac:dyDescent="0.2">
      <c r="B36" s="11"/>
      <c r="C36" s="15"/>
      <c r="D36" s="15"/>
    </row>
    <row r="37" spans="2:17" s="9" customFormat="1" ht="12.95" customHeight="1" x14ac:dyDescent="0.2">
      <c r="B37" s="11"/>
      <c r="C37" s="15"/>
      <c r="D37" s="15"/>
    </row>
    <row r="38" spans="2:17" s="9" customFormat="1" ht="12.95" customHeight="1" x14ac:dyDescent="0.2">
      <c r="B38" s="11"/>
      <c r="C38" s="15"/>
      <c r="D38" s="15"/>
    </row>
    <row r="39" spans="2:17" s="9" customFormat="1" ht="12.95" customHeight="1" x14ac:dyDescent="0.2">
      <c r="B39" s="11"/>
      <c r="C39" s="15"/>
      <c r="D39" s="15"/>
    </row>
    <row r="40" spans="2:17" s="9" customFormat="1" ht="12.95" customHeight="1" x14ac:dyDescent="0.2">
      <c r="B40" s="11"/>
      <c r="C40" s="15"/>
      <c r="D40" s="15"/>
    </row>
    <row r="41" spans="2:17" s="9" customFormat="1" ht="12.95" customHeight="1" x14ac:dyDescent="0.2">
      <c r="B41" s="11"/>
      <c r="C41" s="15"/>
      <c r="D41" s="15"/>
    </row>
    <row r="42" spans="2:17" s="9" customFormat="1" ht="12.95" customHeight="1" x14ac:dyDescent="0.2">
      <c r="B42" s="11"/>
      <c r="C42" s="15"/>
      <c r="D42" s="15"/>
    </row>
    <row r="43" spans="2:17" s="9" customFormat="1" ht="12.95" customHeight="1" x14ac:dyDescent="0.2">
      <c r="B43" s="11"/>
      <c r="C43" s="15"/>
      <c r="D43" s="15"/>
    </row>
    <row r="44" spans="2:17" s="9" customFormat="1" ht="12.95" customHeight="1" x14ac:dyDescent="0.2">
      <c r="B44" s="11"/>
      <c r="C44" s="15"/>
      <c r="D44" s="15"/>
    </row>
    <row r="45" spans="2:17" s="9" customFormat="1" ht="12.95" customHeight="1" x14ac:dyDescent="0.2">
      <c r="B45" s="11"/>
      <c r="C45" s="15"/>
      <c r="D45" s="15"/>
    </row>
    <row r="46" spans="2:17" s="9" customFormat="1" ht="12.95" customHeight="1" x14ac:dyDescent="0.2">
      <c r="B46" s="11"/>
      <c r="C46" s="15"/>
      <c r="D46" s="15"/>
    </row>
    <row r="47" spans="2:17" s="9" customFormat="1" ht="12.95" customHeight="1" x14ac:dyDescent="0.2">
      <c r="B47" s="11"/>
      <c r="C47" s="15"/>
      <c r="D47" s="15"/>
    </row>
    <row r="48" spans="2:17" s="9" customFormat="1" ht="12.95" customHeight="1" x14ac:dyDescent="0.2">
      <c r="B48" s="11"/>
      <c r="C48" s="15"/>
      <c r="D48" s="15"/>
    </row>
    <row r="49" spans="2:4" s="9" customFormat="1" ht="12.95" customHeight="1" x14ac:dyDescent="0.2">
      <c r="B49" s="11"/>
      <c r="C49" s="15"/>
      <c r="D49" s="15"/>
    </row>
    <row r="50" spans="2:4" s="9" customFormat="1" ht="12.95" customHeight="1" x14ac:dyDescent="0.2">
      <c r="B50" s="11"/>
      <c r="C50" s="15"/>
      <c r="D50" s="15"/>
    </row>
    <row r="51" spans="2:4" s="9" customFormat="1" ht="12.95" customHeight="1" x14ac:dyDescent="0.2">
      <c r="C51" s="15"/>
      <c r="D51" s="15"/>
    </row>
    <row r="52" spans="2:4" s="9" customFormat="1" ht="12.95" customHeight="1" x14ac:dyDescent="0.2">
      <c r="C52" s="15"/>
      <c r="D52" s="15"/>
    </row>
    <row r="53" spans="2:4" s="9" customFormat="1" ht="12.95" customHeight="1" x14ac:dyDescent="0.2">
      <c r="C53" s="15"/>
      <c r="D53" s="15"/>
    </row>
    <row r="54" spans="2:4" s="9" customFormat="1" ht="12.95" customHeight="1" x14ac:dyDescent="0.2">
      <c r="C54" s="15"/>
      <c r="D54" s="15"/>
    </row>
    <row r="55" spans="2:4" s="9" customFormat="1" ht="12.95" customHeight="1" x14ac:dyDescent="0.2">
      <c r="C55" s="15"/>
      <c r="D55" s="15"/>
    </row>
    <row r="56" spans="2:4" s="9" customFormat="1" ht="12.95" customHeight="1" x14ac:dyDescent="0.2">
      <c r="C56" s="15"/>
      <c r="D56" s="15"/>
    </row>
    <row r="57" spans="2:4" s="9" customFormat="1" ht="12.95" customHeight="1" x14ac:dyDescent="0.2">
      <c r="C57" s="15"/>
      <c r="D57" s="15"/>
    </row>
    <row r="58" spans="2:4" s="9" customFormat="1" ht="12.95" customHeight="1" x14ac:dyDescent="0.2">
      <c r="C58" s="15"/>
      <c r="D58" s="15"/>
    </row>
    <row r="59" spans="2:4" s="9" customFormat="1" ht="12.95" customHeight="1" x14ac:dyDescent="0.2">
      <c r="C59" s="15"/>
      <c r="D59" s="15"/>
    </row>
    <row r="60" spans="2:4" s="9" customFormat="1" ht="12.95" customHeight="1" x14ac:dyDescent="0.2">
      <c r="C60" s="15"/>
      <c r="D60" s="15"/>
    </row>
    <row r="61" spans="2:4" s="9" customFormat="1" ht="12.95" customHeight="1" x14ac:dyDescent="0.2">
      <c r="C61" s="15"/>
      <c r="D61" s="15"/>
    </row>
    <row r="62" spans="2:4" s="9" customFormat="1" ht="12.95" customHeight="1" x14ac:dyDescent="0.2">
      <c r="C62" s="15"/>
      <c r="D62" s="15"/>
    </row>
    <row r="63" spans="2:4" s="9" customFormat="1" ht="12.95" customHeight="1" x14ac:dyDescent="0.2">
      <c r="C63" s="15"/>
      <c r="D63" s="15"/>
    </row>
    <row r="64" spans="2:4" s="9" customFormat="1" ht="12.95" customHeight="1" x14ac:dyDescent="0.2">
      <c r="C64" s="15"/>
      <c r="D64" s="15"/>
    </row>
    <row r="65" spans="3:4" s="9" customFormat="1" ht="12.95" customHeight="1" x14ac:dyDescent="0.2">
      <c r="C65" s="15"/>
      <c r="D65" s="15"/>
    </row>
    <row r="66" spans="3:4" s="9" customFormat="1" ht="12.95" customHeight="1" x14ac:dyDescent="0.2">
      <c r="C66" s="15"/>
      <c r="D66" s="15"/>
    </row>
    <row r="67" spans="3:4" s="9" customFormat="1" ht="12.95" customHeight="1" x14ac:dyDescent="0.2">
      <c r="C67" s="15"/>
      <c r="D67" s="15"/>
    </row>
    <row r="68" spans="3:4" s="9" customFormat="1" ht="12.95" customHeight="1" x14ac:dyDescent="0.2">
      <c r="C68" s="15"/>
      <c r="D68" s="15"/>
    </row>
    <row r="69" spans="3:4" s="9" customFormat="1" ht="12.95" customHeight="1" x14ac:dyDescent="0.2">
      <c r="C69" s="15"/>
      <c r="D69" s="15"/>
    </row>
    <row r="70" spans="3:4" s="9" customFormat="1" ht="12.95" customHeight="1" x14ac:dyDescent="0.2">
      <c r="C70" s="15"/>
      <c r="D70" s="15"/>
    </row>
    <row r="71" spans="3:4" s="9" customFormat="1" ht="12.95" customHeight="1" x14ac:dyDescent="0.2">
      <c r="C71" s="15"/>
      <c r="D71" s="15"/>
    </row>
    <row r="72" spans="3:4" s="9" customFormat="1" ht="12.95" customHeight="1" x14ac:dyDescent="0.2">
      <c r="C72" s="15"/>
      <c r="D72" s="15"/>
    </row>
    <row r="73" spans="3:4" s="9" customFormat="1" ht="12.95" customHeight="1" x14ac:dyDescent="0.2">
      <c r="C73" s="15"/>
      <c r="D73" s="15"/>
    </row>
    <row r="74" spans="3:4" s="9" customFormat="1" ht="12.95" customHeight="1" x14ac:dyDescent="0.2">
      <c r="C74" s="15"/>
      <c r="D74" s="15"/>
    </row>
    <row r="75" spans="3:4" s="9" customFormat="1" ht="12.95" customHeight="1" x14ac:dyDescent="0.2">
      <c r="C75" s="15"/>
      <c r="D75" s="15"/>
    </row>
    <row r="76" spans="3:4" s="9" customFormat="1" ht="12.95" customHeight="1" x14ac:dyDescent="0.2">
      <c r="C76" s="15"/>
      <c r="D76" s="15"/>
    </row>
    <row r="77" spans="3:4" s="9" customFormat="1" ht="12.95" customHeight="1" x14ac:dyDescent="0.2">
      <c r="C77" s="15"/>
      <c r="D77" s="15"/>
    </row>
    <row r="78" spans="3:4" s="9" customFormat="1" ht="12.95" customHeight="1" x14ac:dyDescent="0.2">
      <c r="C78" s="15"/>
      <c r="D78" s="15"/>
    </row>
    <row r="79" spans="3:4" s="9" customFormat="1" ht="12.95" customHeight="1" x14ac:dyDescent="0.2">
      <c r="C79" s="15"/>
      <c r="D79" s="15"/>
    </row>
    <row r="80" spans="3:4" s="9" customFormat="1" ht="12.95" customHeight="1" x14ac:dyDescent="0.2">
      <c r="C80" s="15"/>
      <c r="D80" s="15"/>
    </row>
    <row r="81" spans="3:4" s="9" customFormat="1" ht="12.95" customHeight="1" x14ac:dyDescent="0.2">
      <c r="C81" s="15"/>
      <c r="D81" s="15"/>
    </row>
    <row r="82" spans="3:4" s="9" customFormat="1" ht="12.95" customHeight="1" x14ac:dyDescent="0.2">
      <c r="C82" s="15"/>
      <c r="D82" s="15"/>
    </row>
    <row r="83" spans="3:4" s="9" customFormat="1" ht="12.95" customHeight="1" x14ac:dyDescent="0.2">
      <c r="C83" s="15"/>
      <c r="D83" s="15"/>
    </row>
    <row r="84" spans="3:4" s="9" customFormat="1" ht="12.95" customHeight="1" x14ac:dyDescent="0.2">
      <c r="C84" s="15"/>
      <c r="D84" s="15"/>
    </row>
    <row r="85" spans="3:4" s="9" customFormat="1" ht="12.95" customHeight="1" x14ac:dyDescent="0.2">
      <c r="C85" s="15"/>
      <c r="D85" s="15"/>
    </row>
    <row r="86" spans="3:4" s="9" customFormat="1" ht="12.95" customHeight="1" x14ac:dyDescent="0.2">
      <c r="C86" s="15"/>
      <c r="D86" s="15"/>
    </row>
    <row r="87" spans="3:4" s="9" customFormat="1" ht="12.95" customHeight="1" x14ac:dyDescent="0.2">
      <c r="C87" s="15"/>
      <c r="D87" s="15"/>
    </row>
    <row r="88" spans="3:4" s="9" customFormat="1" ht="12.95" customHeight="1" x14ac:dyDescent="0.2">
      <c r="C88" s="15"/>
      <c r="D88" s="15"/>
    </row>
    <row r="89" spans="3:4" s="9" customFormat="1" ht="12.95" customHeight="1" x14ac:dyDescent="0.2">
      <c r="C89" s="15"/>
      <c r="D89" s="15"/>
    </row>
    <row r="90" spans="3:4" s="9" customFormat="1" ht="12.95" customHeight="1" x14ac:dyDescent="0.2">
      <c r="C90" s="15"/>
      <c r="D90" s="15"/>
    </row>
    <row r="91" spans="3:4" s="9" customFormat="1" ht="12.95" customHeight="1" x14ac:dyDescent="0.2">
      <c r="C91" s="15"/>
      <c r="D91" s="15"/>
    </row>
    <row r="92" spans="3:4" s="9" customFormat="1" ht="12.95" customHeight="1" x14ac:dyDescent="0.2">
      <c r="C92" s="15"/>
      <c r="D92" s="15"/>
    </row>
    <row r="93" spans="3:4" s="9" customFormat="1" ht="12.95" customHeight="1" x14ac:dyDescent="0.2">
      <c r="C93" s="15"/>
      <c r="D93" s="15"/>
    </row>
    <row r="94" spans="3:4" s="9" customFormat="1" ht="12.95" customHeight="1" x14ac:dyDescent="0.2">
      <c r="C94" s="15"/>
      <c r="D94" s="15"/>
    </row>
    <row r="95" spans="3:4" s="9" customFormat="1" ht="12.95" customHeight="1" x14ac:dyDescent="0.2">
      <c r="C95" s="15"/>
      <c r="D95" s="15"/>
    </row>
    <row r="96" spans="3:4" s="9" customFormat="1" ht="12.95" customHeight="1" x14ac:dyDescent="0.2">
      <c r="C96" s="15"/>
      <c r="D96" s="15"/>
    </row>
    <row r="97" spans="3:4" s="9" customFormat="1" ht="12.95" customHeight="1" x14ac:dyDescent="0.2">
      <c r="C97" s="15"/>
      <c r="D97" s="15"/>
    </row>
    <row r="98" spans="3:4" s="9" customFormat="1" ht="12.95" customHeight="1" x14ac:dyDescent="0.2">
      <c r="C98" s="15"/>
      <c r="D98" s="15"/>
    </row>
    <row r="99" spans="3:4" s="9" customFormat="1" ht="12.95" customHeight="1" x14ac:dyDescent="0.2">
      <c r="C99" s="15"/>
      <c r="D99" s="15"/>
    </row>
    <row r="100" spans="3:4" s="9" customFormat="1" ht="12.95" customHeight="1" x14ac:dyDescent="0.2">
      <c r="C100" s="15"/>
      <c r="D100" s="15"/>
    </row>
    <row r="101" spans="3:4" s="9" customFormat="1" ht="12.95" customHeight="1" x14ac:dyDescent="0.2">
      <c r="C101" s="15"/>
      <c r="D101" s="15"/>
    </row>
    <row r="102" spans="3:4" s="9" customFormat="1" ht="12.95" customHeight="1" x14ac:dyDescent="0.2">
      <c r="C102" s="15"/>
      <c r="D102" s="15"/>
    </row>
    <row r="103" spans="3:4" s="9" customFormat="1" ht="12.95" customHeight="1" x14ac:dyDescent="0.2">
      <c r="C103" s="15"/>
      <c r="D103" s="15"/>
    </row>
    <row r="104" spans="3:4" s="9" customFormat="1" ht="12.95" customHeight="1" x14ac:dyDescent="0.2">
      <c r="C104" s="15"/>
      <c r="D104" s="15"/>
    </row>
    <row r="105" spans="3:4" s="9" customFormat="1" ht="12.95" customHeight="1" x14ac:dyDescent="0.2">
      <c r="C105" s="15"/>
      <c r="D105" s="15"/>
    </row>
    <row r="106" spans="3:4" s="9" customFormat="1" ht="12.95" customHeight="1" x14ac:dyDescent="0.2">
      <c r="C106" s="15"/>
      <c r="D106" s="15"/>
    </row>
    <row r="107" spans="3:4" s="9" customFormat="1" ht="12.95" customHeight="1" x14ac:dyDescent="0.2">
      <c r="C107" s="15"/>
      <c r="D107" s="15"/>
    </row>
    <row r="108" spans="3:4" s="9" customFormat="1" ht="12.95" customHeight="1" x14ac:dyDescent="0.2">
      <c r="C108" s="15"/>
      <c r="D108" s="15"/>
    </row>
    <row r="109" spans="3:4" s="9" customFormat="1" ht="12.95" customHeight="1" x14ac:dyDescent="0.2">
      <c r="C109" s="15"/>
      <c r="D109" s="15"/>
    </row>
    <row r="110" spans="3:4" s="9" customFormat="1" ht="12.95" customHeight="1" x14ac:dyDescent="0.2">
      <c r="C110" s="15"/>
      <c r="D110" s="15"/>
    </row>
    <row r="111" spans="3:4" s="9" customFormat="1" ht="12.95" customHeight="1" x14ac:dyDescent="0.2">
      <c r="C111" s="15"/>
      <c r="D111" s="15"/>
    </row>
    <row r="112" spans="3:4" s="9" customFormat="1" ht="12.95" customHeight="1" x14ac:dyDescent="0.2">
      <c r="C112" s="15"/>
      <c r="D112" s="15"/>
    </row>
    <row r="113" spans="3:4" s="9" customFormat="1" ht="12.95" customHeight="1" x14ac:dyDescent="0.2">
      <c r="C113" s="15"/>
      <c r="D113" s="15"/>
    </row>
    <row r="114" spans="3:4" s="9" customFormat="1" ht="12.95" customHeight="1" x14ac:dyDescent="0.2">
      <c r="C114" s="15"/>
      <c r="D114" s="15"/>
    </row>
    <row r="115" spans="3:4" s="9" customFormat="1" ht="12.95" customHeight="1" x14ac:dyDescent="0.2">
      <c r="C115" s="15"/>
      <c r="D115" s="15"/>
    </row>
    <row r="116" spans="3:4" s="9" customFormat="1" ht="12.95" customHeight="1" x14ac:dyDescent="0.2">
      <c r="C116" s="15"/>
      <c r="D116" s="15"/>
    </row>
    <row r="117" spans="3:4" s="9" customFormat="1" ht="12.95" customHeight="1" x14ac:dyDescent="0.2">
      <c r="C117" s="15"/>
      <c r="D117" s="15"/>
    </row>
    <row r="118" spans="3:4" s="9" customFormat="1" ht="12.95" customHeight="1" x14ac:dyDescent="0.2">
      <c r="C118" s="15"/>
      <c r="D118" s="15"/>
    </row>
    <row r="119" spans="3:4" s="9" customFormat="1" ht="12.95" customHeight="1" x14ac:dyDescent="0.2">
      <c r="C119" s="15"/>
      <c r="D119" s="15"/>
    </row>
    <row r="120" spans="3:4" s="9" customFormat="1" ht="12.95" customHeight="1" x14ac:dyDescent="0.2">
      <c r="C120" s="15"/>
      <c r="D120" s="15"/>
    </row>
    <row r="121" spans="3:4" s="9" customFormat="1" ht="12.95" customHeight="1" x14ac:dyDescent="0.2">
      <c r="C121" s="15"/>
      <c r="D121" s="15"/>
    </row>
    <row r="122" spans="3:4" s="9" customFormat="1" ht="12.95" customHeight="1" x14ac:dyDescent="0.2">
      <c r="C122" s="15"/>
      <c r="D122" s="15"/>
    </row>
    <row r="123" spans="3:4" s="9" customFormat="1" ht="12.95" customHeight="1" x14ac:dyDescent="0.2">
      <c r="C123" s="15"/>
      <c r="D123" s="15"/>
    </row>
    <row r="124" spans="3:4" s="9" customFormat="1" ht="12.95" customHeight="1" x14ac:dyDescent="0.2">
      <c r="C124" s="15"/>
      <c r="D124" s="15"/>
    </row>
    <row r="125" spans="3:4" s="9" customFormat="1" ht="12.95" customHeight="1" x14ac:dyDescent="0.2">
      <c r="C125" s="15"/>
      <c r="D125" s="15"/>
    </row>
    <row r="126" spans="3:4" s="9" customFormat="1" ht="12.95" customHeight="1" x14ac:dyDescent="0.2">
      <c r="C126" s="15"/>
      <c r="D126" s="15"/>
    </row>
    <row r="127" spans="3:4" s="9" customFormat="1" ht="12.95" customHeight="1" x14ac:dyDescent="0.2">
      <c r="C127" s="15"/>
      <c r="D127" s="15"/>
    </row>
    <row r="128" spans="3:4" s="9" customFormat="1" ht="12.95" customHeight="1" x14ac:dyDescent="0.2">
      <c r="C128" s="15"/>
      <c r="D128" s="15"/>
    </row>
    <row r="129" spans="3:4" s="9" customFormat="1" ht="12.95" customHeight="1" x14ac:dyDescent="0.2">
      <c r="C129" s="15"/>
      <c r="D129" s="15"/>
    </row>
    <row r="130" spans="3:4" s="9" customFormat="1" ht="12.95" customHeight="1" x14ac:dyDescent="0.2">
      <c r="C130" s="15"/>
      <c r="D130" s="15"/>
    </row>
    <row r="131" spans="3:4" s="9" customFormat="1" ht="12.95" customHeight="1" x14ac:dyDescent="0.2">
      <c r="C131" s="15"/>
      <c r="D131" s="15"/>
    </row>
    <row r="132" spans="3:4" s="9" customFormat="1" ht="12.95" customHeight="1" x14ac:dyDescent="0.2">
      <c r="C132" s="15"/>
      <c r="D132" s="15"/>
    </row>
    <row r="133" spans="3:4" s="9" customFormat="1" ht="12.95" customHeight="1" x14ac:dyDescent="0.2">
      <c r="C133" s="15"/>
      <c r="D133" s="15"/>
    </row>
    <row r="134" spans="3:4" s="9" customFormat="1" ht="12.95" customHeight="1" x14ac:dyDescent="0.2">
      <c r="C134" s="15"/>
      <c r="D134" s="15"/>
    </row>
    <row r="135" spans="3:4" s="9" customFormat="1" ht="12.95" customHeight="1" x14ac:dyDescent="0.2">
      <c r="C135" s="15"/>
      <c r="D135" s="15"/>
    </row>
    <row r="136" spans="3:4" s="9" customFormat="1" ht="12.95" customHeight="1" x14ac:dyDescent="0.2">
      <c r="C136" s="15"/>
      <c r="D136" s="15"/>
    </row>
    <row r="137" spans="3:4" s="9" customFormat="1" ht="12.95" customHeight="1" x14ac:dyDescent="0.2">
      <c r="C137" s="15"/>
      <c r="D137" s="15"/>
    </row>
    <row r="138" spans="3:4" s="9" customFormat="1" ht="12.95" customHeight="1" x14ac:dyDescent="0.2">
      <c r="C138" s="15"/>
      <c r="D138" s="15"/>
    </row>
    <row r="139" spans="3:4" s="9" customFormat="1" ht="12.95" customHeight="1" x14ac:dyDescent="0.2">
      <c r="C139" s="15"/>
      <c r="D139" s="15"/>
    </row>
    <row r="140" spans="3:4" s="9" customFormat="1" ht="12.95" customHeight="1" x14ac:dyDescent="0.2">
      <c r="C140" s="15"/>
      <c r="D140" s="15"/>
    </row>
    <row r="141" spans="3:4" s="9" customFormat="1" ht="12.95" customHeight="1" x14ac:dyDescent="0.2">
      <c r="C141" s="15"/>
      <c r="D141" s="15"/>
    </row>
    <row r="142" spans="3:4" s="9" customFormat="1" ht="12.95" customHeight="1" x14ac:dyDescent="0.2">
      <c r="C142" s="15"/>
      <c r="D142" s="15"/>
    </row>
    <row r="143" spans="3:4" s="9" customFormat="1" ht="12.95" customHeight="1" x14ac:dyDescent="0.2">
      <c r="C143" s="15"/>
      <c r="D143" s="15"/>
    </row>
    <row r="144" spans="3:4" s="9" customFormat="1" ht="12.95" customHeight="1" x14ac:dyDescent="0.2">
      <c r="C144" s="15"/>
      <c r="D144" s="15"/>
    </row>
    <row r="145" spans="3:4" s="9" customFormat="1" ht="12.95" customHeight="1" x14ac:dyDescent="0.2">
      <c r="C145" s="15"/>
      <c r="D145" s="15"/>
    </row>
    <row r="146" spans="3:4" s="9" customFormat="1" ht="12.95" customHeight="1" x14ac:dyDescent="0.2">
      <c r="C146" s="15"/>
      <c r="D146" s="15"/>
    </row>
    <row r="147" spans="3:4" s="9" customFormat="1" ht="12.95" customHeight="1" x14ac:dyDescent="0.2">
      <c r="C147" s="15"/>
      <c r="D147" s="15"/>
    </row>
    <row r="148" spans="3:4" s="9" customFormat="1" ht="12.95" customHeight="1" x14ac:dyDescent="0.2">
      <c r="C148" s="15"/>
      <c r="D148" s="15"/>
    </row>
    <row r="149" spans="3:4" s="9" customFormat="1" ht="12.95" customHeight="1" x14ac:dyDescent="0.2">
      <c r="C149" s="15"/>
      <c r="D149" s="15"/>
    </row>
    <row r="150" spans="3:4" s="9" customFormat="1" ht="12.95" customHeight="1" x14ac:dyDescent="0.2">
      <c r="C150" s="15"/>
      <c r="D150" s="15"/>
    </row>
    <row r="151" spans="3:4" s="9" customFormat="1" ht="12.95" customHeight="1" x14ac:dyDescent="0.2">
      <c r="C151" s="15"/>
      <c r="D151" s="15"/>
    </row>
    <row r="152" spans="3:4" s="9" customFormat="1" ht="12.95" customHeight="1" x14ac:dyDescent="0.2">
      <c r="C152" s="15"/>
      <c r="D152" s="15"/>
    </row>
    <row r="153" spans="3:4" s="9" customFormat="1" ht="12.95" customHeight="1" x14ac:dyDescent="0.2">
      <c r="C153" s="15"/>
      <c r="D153" s="15"/>
    </row>
    <row r="154" spans="3:4" s="9" customFormat="1" ht="12.95" customHeight="1" x14ac:dyDescent="0.2">
      <c r="C154" s="15"/>
      <c r="D154" s="15"/>
    </row>
    <row r="155" spans="3:4" s="9" customFormat="1" ht="12.95" customHeight="1" x14ac:dyDescent="0.2">
      <c r="C155" s="15"/>
      <c r="D155" s="15"/>
    </row>
    <row r="156" spans="3:4" s="9" customFormat="1" ht="12.95" customHeight="1" x14ac:dyDescent="0.2">
      <c r="C156" s="15"/>
      <c r="D156" s="15"/>
    </row>
    <row r="157" spans="3:4" s="9" customFormat="1" ht="12.95" customHeight="1" x14ac:dyDescent="0.2">
      <c r="C157" s="15"/>
      <c r="D157" s="15"/>
    </row>
    <row r="158" spans="3:4" s="9" customFormat="1" ht="12.95" customHeight="1" x14ac:dyDescent="0.2">
      <c r="C158" s="15"/>
      <c r="D158" s="15"/>
    </row>
    <row r="159" spans="3:4" s="9" customFormat="1" ht="12.95" customHeight="1" x14ac:dyDescent="0.2">
      <c r="C159" s="15"/>
      <c r="D159" s="15"/>
    </row>
    <row r="160" spans="3:4" s="9" customFormat="1" ht="12.95" customHeight="1" x14ac:dyDescent="0.2">
      <c r="C160" s="15"/>
      <c r="D160" s="15"/>
    </row>
    <row r="161" spans="3:4" s="9" customFormat="1" ht="12.95" customHeight="1" x14ac:dyDescent="0.2">
      <c r="C161" s="15"/>
      <c r="D161" s="15"/>
    </row>
    <row r="162" spans="3:4" s="9" customFormat="1" ht="12.95" customHeight="1" x14ac:dyDescent="0.2">
      <c r="C162" s="15"/>
      <c r="D162" s="15"/>
    </row>
    <row r="163" spans="3:4" s="9" customFormat="1" ht="12.95" customHeight="1" x14ac:dyDescent="0.2">
      <c r="C163" s="15"/>
      <c r="D163" s="15"/>
    </row>
    <row r="164" spans="3:4" s="9" customFormat="1" ht="12.95" customHeight="1" x14ac:dyDescent="0.2">
      <c r="C164" s="15"/>
      <c r="D164" s="15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S37">
    <sortCondition ref="C21:C3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2024-01-13T05:07:55Z</dcterms:modified>
</cp:coreProperties>
</file>