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4D33746-82F0-4D3B-833C-10E81BE432D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G11" i="1"/>
  <c r="F11" i="1"/>
  <c r="C7" i="1"/>
  <c r="C8" i="1"/>
  <c r="E21" i="1"/>
  <c r="F21" i="1"/>
  <c r="E15" i="1"/>
  <c r="C17" i="1"/>
  <c r="Q21" i="1"/>
  <c r="G21" i="1"/>
  <c r="H21" i="1"/>
  <c r="C12" i="1"/>
  <c r="C16" i="1" l="1"/>
  <c r="D18" i="1" s="1"/>
  <c r="C11" i="1"/>
  <c r="C15" i="1" l="1"/>
  <c r="O21" i="1"/>
  <c r="C18" i="1" l="1"/>
  <c r="E16" i="1"/>
  <c r="E17" i="1" s="1"/>
</calcChain>
</file>

<file path=xl/sharedStrings.xml><?xml version="1.0" encoding="utf-8"?>
<sst xmlns="http://schemas.openxmlformats.org/spreadsheetml/2006/main" count="44" uniqueCount="43">
  <si>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</si>
  <si>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</si>
  <si>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</si>
  <si>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</si>
  <si>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</si>
  <si>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</si>
  <si>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</si>
  <si>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</si>
  <si>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</si>
  <si>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</si>
  <si>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</si>
  <si>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</si>
  <si>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</si>
  <si>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</si>
  <si>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</si>
  <si>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</si>
  <si>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</si>
  <si>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</si>
  <si>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</si>
  <si>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</si>
  <si>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</si>
  <si>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</si>
  <si>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</si>
  <si>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</si>
  <si>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</si>
  <si>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</si>
  <si>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</si>
  <si>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</si>
  <si>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</si>
  <si>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</si>
  <si>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</si>
  <si>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</si>
  <si>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</si>
  <si>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</si>
  <si>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</si>
  <si>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</si>
  <si>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</si>
  <si>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Aur</t>
  </si>
  <si>
    <t>EA</t>
  </si>
  <si>
    <t>IBVS 5699 Eph.</t>
  </si>
  <si>
    <t>IBVS 5699</t>
  </si>
  <si>
    <t>V0580 Aur / GSC 2422-0224 / NSV 3008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</si>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</sst>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>
      <alignment vertical="top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V0580 Aur - O-C Diagr.</a:t>
            </a:r>
          </a:p>
        </c:rich>
      </c:tx>
      <c:layout>
        <c:manualLayout>
          <c:xMode val="edge"/>
          <c:yMode val="edge"/>
          <c:x val="0.3729323308270676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E6-4C79-8DCA-52A9A8F27B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E6-4C79-8DCA-52A9A8F27B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7E6-4C79-8DCA-52A9A8F27B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7E6-4C79-8DCA-52A9A8F27B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7E6-4C79-8DCA-52A9A8F27B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7E6-4C79-8DCA-52A9A8F27B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7E6-4C79-8DCA-52A9A8F27B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7E6-4C79-8DCA-52A9A8F27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0647840"/>
        <c:axId val="1"/>
      </c:scatterChart>
      <c:valAx>
        <c:axId val="510647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0647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0</xdr:row>
      <xdr:rowOff>0</xdr:rowOff>
    </xdr:from>
    <xdr:to>
      <xdr:col>16</xdr:col>
      <xdr:colOff>295275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08F4098-4686-1CDC-F23F-611512E250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: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4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x14ac:dyDescent="0.2">
      <c r="A2" t="s">
        <v>23</v>
      </c>
      <c r="B2" s="12" t="s">
        <v>38</v>
      </c>
      <c r="C2" s="3"/>
      <c r="D2" t="s">
        <v>37</v>
      </c>
    </row>
    <row r="3" spans="1:7" ht="13.5" thickBot="1" x14ac:dyDescent="0.25"/>
    <row r="4" spans="1:7" ht="14.25" thickTop="1" thickBot="1" x14ac:dyDescent="0.25">
      <c r="A4" s="29" t="s">
        <v>39</v>
      </c>
      <c r="C4" s="8">
        <v>51532.88</v>
      </c>
      <c r="D4" s="9">
        <v>4.3979999999999997</v>
      </c>
    </row>
    <row r="6" spans="1:7" x14ac:dyDescent="0.2">
      <c r="A6" s="5" t="s">
        <v>0</v>
      </c>
    </row>
    <row r="7" spans="1:7" x14ac:dyDescent="0.2">
      <c r="A7" t="s">
        <v>1</v>
      </c>
      <c r="C7">
        <f>+C4</f>
        <v>51532.88</v>
      </c>
    </row>
    <row r="8" spans="1:7" x14ac:dyDescent="0.2">
      <c r="A8" t="s">
        <v>2</v>
      </c>
      <c r="C8">
        <f>+D4</f>
        <v>4.3979999999999997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7" x14ac:dyDescent="0.2">
      <c r="A11" s="12" t="s">
        <v>14</v>
      </c>
      <c r="B11" s="12"/>
      <c r="C11" s="24" t="e">
        <f ca="1">INTERCEPT(INDIRECT($G$11):G992,INDIRECT($F$11):F992)</f>
        <v>#DIV/0!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15</v>
      </c>
      <c r="B12" s="12"/>
      <c r="C12" s="24" t="e">
        <f ca="1">SLOPE(INDIRECT($G$11):G992,INDIRECT($F$11):F992)</f>
        <v>#DIV/0!</v>
      </c>
      <c r="D12" s="3"/>
      <c r="E12" s="12"/>
    </row>
    <row r="13" spans="1:7" x14ac:dyDescent="0.2">
      <c r="A13" s="12" t="s">
        <v>18</v>
      </c>
      <c r="B13" s="12"/>
      <c r="C13" s="3" t="s">
        <v>12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16</v>
      </c>
      <c r="B15" s="12"/>
      <c r="C15" s="15" t="e">
        <f ca="1">(C7+C11)+(C8+C12)*INT(MAX(F21:F3533))</f>
        <v>#DIV/0!</v>
      </c>
      <c r="D15" s="16" t="s">
        <v>32</v>
      </c>
      <c r="E15" s="17">
        <f ca="1">TODAY()+15018.5-B9/24</f>
        <v>60324.5</v>
      </c>
    </row>
    <row r="16" spans="1:7" x14ac:dyDescent="0.2">
      <c r="A16" s="18" t="s">
        <v>3</v>
      </c>
      <c r="B16" s="12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2"/>
      <c r="C17" s="12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2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28</v>
      </c>
      <c r="I20" s="7" t="s">
        <v>42</v>
      </c>
      <c r="J20" s="7" t="s">
        <v>17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13</v>
      </c>
    </row>
    <row r="21" spans="1:18" x14ac:dyDescent="0.2">
      <c r="A21" s="30" t="s">
        <v>40</v>
      </c>
      <c r="C21" s="10">
        <f>+C4</f>
        <v>51532.88</v>
      </c>
      <c r="D21" s="10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36514.379999999997</v>
      </c>
    </row>
    <row r="22" spans="1:18" x14ac:dyDescent="0.2">
      <c r="C22" s="10"/>
      <c r="D22" s="10"/>
      <c r="Q22" s="2"/>
      <c r="R22" t="str">
        <f>IF(ABS(C22-C21)&lt;0.00001,1,"")</f>
        <v/>
      </c>
    </row>
    <row r="23" spans="1:18" x14ac:dyDescent="0.2">
      <c r="C23" s="10"/>
      <c r="D23" s="10"/>
      <c r="Q23" s="2"/>
    </row>
    <row r="24" spans="1:18" x14ac:dyDescent="0.2">
      <c r="C24" s="10"/>
      <c r="D24" s="10"/>
      <c r="Q24" s="2"/>
    </row>
    <row r="25" spans="1:18" x14ac:dyDescent="0.2">
      <c r="C25" s="10"/>
      <c r="D25" s="10"/>
      <c r="Q25" s="2"/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2024-01-15T03:18:18Z</dcterms:modified>
</cp:coreProperties>
</file>