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2202CB0-94D9-47AF-A0EC-FA5A2E1136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7" i="1"/>
  <c r="E23" i="1"/>
  <c r="F23" i="1"/>
  <c r="C8" i="1"/>
  <c r="E22" i="1"/>
  <c r="F22" i="1"/>
  <c r="G22" i="1"/>
  <c r="I22" i="1"/>
  <c r="E14" i="1"/>
  <c r="E15" i="1" s="1"/>
  <c r="C17" i="1"/>
  <c r="Q21" i="1"/>
  <c r="G23" i="1"/>
  <c r="E21" i="1"/>
  <c r="F21" i="1"/>
  <c r="G21" i="1"/>
  <c r="H21" i="1"/>
  <c r="I23" i="1"/>
  <c r="C11" i="1"/>
  <c r="C12" i="1"/>
  <c r="C16" i="1" l="1"/>
  <c r="D18" i="1" s="1"/>
  <c r="C15" i="1"/>
  <c r="E16" i="1" s="1"/>
  <c r="O21" i="1"/>
  <c r="O22" i="1"/>
  <c r="O23" i="1"/>
  <c r="E17" i="1" l="1"/>
  <c r="C18" i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<sst xmlns="http://schemas.openxmlformats.org/spreadsheetml/2006/main" count="49" uniqueCount="47">
  <si>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</si>
  <si>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</si>
  <si>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</si>
  <si>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</si>
  <si>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</si>
  <si>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</si>
  <si>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</si>
  <si>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</si>
  <si>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</si>
  <si>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</si>
  <si>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</si>
  <si>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</si>
  <si>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</si>
  <si>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</si>
  <si>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</si>
  <si>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</si>
  <si>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</si>
  <si>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</si>
  <si>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</si>
  <si>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</si>
  <si>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</si>
  <si>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</si>
  <si>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</si>
  <si>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</si>
  <si>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</si>
  <si>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</si>
  <si>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</si>
  <si>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</si>
  <si>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</si>
  <si>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</si>
  <si>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</si>
  <si>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</si>
  <si>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</si>
  <si>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</si>
  <si>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</si>
  <si>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</si>
  <si>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</si>
  <si>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</si>
  <si>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</si>
  <si>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</si>
  <si>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</si>
  <si>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IBVS 6011</t>
  </si>
  <si>
    <t>I</t>
  </si>
  <si>
    <t>GCVS</t>
  </si>
  <si>
    <t>IBVS 6063</t>
  </si>
  <si>
    <t>V0603 Aur / GSC 3357-0079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</si>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</sst>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V0603 Aur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4-408C-8BA7-8B97984C64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1.9949000000051456</c:v>
                </c:pt>
                <c:pt idx="2">
                  <c:v>2.1501000000062049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44-408C-8BA7-8B97984C64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44-408C-8BA7-8B97984C64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44-408C-8BA7-8B97984C64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44-408C-8BA7-8B97984C64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44-408C-8BA7-8B97984C64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44-408C-8BA7-8B97984C64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12090</c:v>
                </c:pt>
                <c:pt idx="2">
                  <c:v>13101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0.13894747773728411</c:v>
                </c:pt>
                <c:pt idx="1">
                  <c:v>1.9949000000051456</c:v>
                </c:pt>
                <c:pt idx="2">
                  <c:v>2.1501000000062049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44-408C-8BA7-8B97984C6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4824"/>
        <c:axId val="1"/>
      </c:scatterChart>
      <c:valAx>
        <c:axId val="668294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4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9525</xdr:rowOff>
    </xdr:from>
    <xdr:to>
      <xdr:col>17</xdr:col>
      <xdr:colOff>628650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76ED47-E3E4-1C8C-2367-2E0153D80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ht="12.95" customHeight="1" x14ac:dyDescent="0.2">
      <c r="A2" t="s">
        <v>24</v>
      </c>
      <c r="B2" t="s">
        <v>40</v>
      </c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51403.856399999997</v>
      </c>
      <c r="D4" s="9">
        <v>0.37459999999999999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f>+C4</f>
        <v>51403.856399999997</v>
      </c>
    </row>
    <row r="8" spans="1:7" ht="12.95" customHeight="1" x14ac:dyDescent="0.2">
      <c r="A8" t="s">
        <v>3</v>
      </c>
      <c r="C8">
        <f>+D4</f>
        <v>0.37459999999999999</v>
      </c>
    </row>
    <row r="9" spans="1:7" ht="12.95" customHeight="1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7" ht="12.95" customHeight="1" x14ac:dyDescent="0.2">
      <c r="A11" s="12" t="s">
        <v>16</v>
      </c>
      <c r="B11" s="12"/>
      <c r="C11" s="24">
        <f ca="1">INTERCEPT(INDIRECT($G$11):G992,INDIRECT($F$11):F992)</f>
        <v>0.13894747773728411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ht="12.95" customHeight="1" x14ac:dyDescent="0.2">
      <c r="A12" s="12" t="s">
        <v>17</v>
      </c>
      <c r="B12" s="12"/>
      <c r="C12" s="24">
        <f ca="1">SLOPE(INDIRECT($G$11):G992,INDIRECT($F$11):F992)</f>
        <v>1.535113748774079E-4</v>
      </c>
      <c r="D12" s="3"/>
      <c r="E12" s="12"/>
    </row>
    <row r="13" spans="1:7" ht="12.95" customHeight="1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ht="12.95" customHeight="1" x14ac:dyDescent="0.2">
      <c r="A14" s="12"/>
      <c r="B14" s="12"/>
      <c r="C14" s="12"/>
      <c r="D14" s="16" t="s">
        <v>33</v>
      </c>
      <c r="E14" s="17">
        <f ca="1">NOW()+15018.5+$C$9/24</f>
        <v>60324.685935416666</v>
      </c>
    </row>
    <row r="15" spans="1:7" ht="12.95" customHeight="1" x14ac:dyDescent="0.2">
      <c r="A15" s="14" t="s">
        <v>18</v>
      </c>
      <c r="B15" s="12"/>
      <c r="C15" s="15">
        <f ca="1">(C7+C11)+(C8+C12)*INT(MAX(F21:F3533))</f>
        <v>56313.641100000008</v>
      </c>
      <c r="D15" s="16" t="s">
        <v>38</v>
      </c>
      <c r="E15" s="17">
        <f ca="1">ROUND(2*(E14-$C$7)/$C$8,0)/2+E13</f>
        <v>23815.5</v>
      </c>
    </row>
    <row r="16" spans="1:7" ht="12.95" customHeight="1" x14ac:dyDescent="0.2">
      <c r="A16" s="18" t="s">
        <v>4</v>
      </c>
      <c r="B16" s="12"/>
      <c r="C16" s="19">
        <f ca="1">+C8+C12</f>
        <v>0.37475351137487739</v>
      </c>
      <c r="D16" s="16" t="s">
        <v>39</v>
      </c>
      <c r="E16" s="26">
        <f ca="1">ROUND(2*(E14-$C$15)/$C$16,0)/2+E13</f>
        <v>10704</v>
      </c>
    </row>
    <row r="17" spans="1:17" ht="12.95" customHeight="1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45306.898519090035</v>
      </c>
    </row>
    <row r="18" spans="1:17" ht="12.95" customHeight="1" thickTop="1" thickBot="1" x14ac:dyDescent="0.25">
      <c r="A18" s="18" t="s">
        <v>5</v>
      </c>
      <c r="B18" s="12"/>
      <c r="C18" s="21">
        <f ca="1">+C15</f>
        <v>56313.641100000008</v>
      </c>
      <c r="D18" s="22">
        <f ca="1">+C16</f>
        <v>0.37475351137487739</v>
      </c>
      <c r="E18" s="23" t="s">
        <v>35</v>
      </c>
    </row>
    <row r="19" spans="1:17" ht="12.95" customHeight="1" thickTop="1" x14ac:dyDescent="0.2">
      <c r="A19" s="27" t="s">
        <v>36</v>
      </c>
      <c r="E19" s="28">
        <v>22</v>
      </c>
      <c r="F19">
        <v>5.5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95" customHeight="1" x14ac:dyDescent="0.2">
      <c r="A21" t="s">
        <v>12</v>
      </c>
      <c r="C21" s="10">
        <v>51403.856399999997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0.13894747773728411</v>
      </c>
      <c r="Q21" s="2">
        <f>+C21-15018.5</f>
        <v>36385.356399999997</v>
      </c>
    </row>
    <row r="22" spans="1:17" ht="12.95" customHeight="1" x14ac:dyDescent="0.2">
      <c r="A22" s="29" t="s">
        <v>41</v>
      </c>
      <c r="B22" s="30" t="s">
        <v>42</v>
      </c>
      <c r="C22" s="29">
        <v>55934.765299999999</v>
      </c>
      <c r="D22" s="29">
        <v>1.2999999999999999E-3</v>
      </c>
      <c r="E22">
        <f>+(C22-C$7)/C$8</f>
        <v>12095.325413774699</v>
      </c>
      <c r="F22">
        <f>ROUND(2*E22,0)/2-F$19</f>
        <v>12090</v>
      </c>
      <c r="G22">
        <f>+C22-(C$7+F22*C$8)</f>
        <v>1.9949000000051456</v>
      </c>
      <c r="I22">
        <f>+G22</f>
        <v>1.9949000000051456</v>
      </c>
      <c r="O22">
        <f ca="1">+C$11+C$12*$F22</f>
        <v>1.9949000000051456</v>
      </c>
      <c r="Q22" s="2">
        <f>+C22-15018.5</f>
        <v>40916.265299999999</v>
      </c>
    </row>
    <row r="23" spans="1:17" ht="12.95" customHeight="1" x14ac:dyDescent="0.2">
      <c r="A23" s="31" t="s">
        <v>44</v>
      </c>
      <c r="B23" s="32" t="s">
        <v>42</v>
      </c>
      <c r="C23" s="33">
        <v>56313.641100000001</v>
      </c>
      <c r="D23" s="33">
        <v>5.9999999999999995E-4</v>
      </c>
      <c r="E23">
        <f>+(C23-C$7)/C$8</f>
        <v>13106.739722370539</v>
      </c>
      <c r="F23">
        <f>ROUND(2*E23,0)/2-F$19</f>
        <v>13101</v>
      </c>
      <c r="G23">
        <f>+C23-(C$7+F23*C$8)</f>
        <v>2.1501000000062049</v>
      </c>
      <c r="I23">
        <f>+G23</f>
        <v>2.1501000000062049</v>
      </c>
      <c r="O23">
        <f ca="1">+C$11+C$12*$F23</f>
        <v>2.1501000000062049</v>
      </c>
      <c r="Q23" s="2">
        <f>+C23-15018.5</f>
        <v>41295.141100000001</v>
      </c>
    </row>
    <row r="24" spans="1:17" ht="12.95" customHeight="1" x14ac:dyDescent="0.2">
      <c r="C24" s="10"/>
      <c r="D24" s="10"/>
      <c r="Q24" s="2"/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ht="12.95" customHeight="1" x14ac:dyDescent="0.2">
      <c r="C30" s="10"/>
      <c r="D30" s="10"/>
      <c r="Q30" s="2"/>
    </row>
    <row r="31" spans="1:17" ht="12.95" customHeight="1" x14ac:dyDescent="0.2">
      <c r="C31" s="10"/>
      <c r="D31" s="10"/>
      <c r="Q31" s="2"/>
    </row>
    <row r="32" spans="1:17" ht="12.95" customHeight="1" x14ac:dyDescent="0.2">
      <c r="C32" s="10"/>
      <c r="D32" s="10"/>
      <c r="Q32" s="2"/>
    </row>
    <row r="33" spans="3:17" ht="12.95" customHeight="1" x14ac:dyDescent="0.2">
      <c r="C33" s="10"/>
      <c r="D33" s="10"/>
      <c r="Q33" s="2"/>
    </row>
    <row r="34" spans="3:17" ht="12.95" customHeight="1" x14ac:dyDescent="0.2">
      <c r="C34" s="10"/>
      <c r="D34" s="10"/>
    </row>
    <row r="35" spans="3:17" ht="12.95" customHeight="1" x14ac:dyDescent="0.2">
      <c r="C35" s="10"/>
      <c r="D35" s="10"/>
    </row>
    <row r="36" spans="3:17" ht="12.95" customHeight="1" x14ac:dyDescent="0.2">
      <c r="C36" s="10"/>
      <c r="D36" s="10"/>
    </row>
    <row r="37" spans="3:17" ht="12.95" customHeight="1" x14ac:dyDescent="0.2">
      <c r="C37" s="10"/>
      <c r="D37" s="10"/>
    </row>
    <row r="38" spans="3:17" ht="12.95" customHeight="1" x14ac:dyDescent="0.2">
      <c r="C38" s="10"/>
      <c r="D38" s="10"/>
    </row>
    <row r="39" spans="3:17" ht="12.95" customHeight="1" x14ac:dyDescent="0.2">
      <c r="C39" s="10"/>
      <c r="D39" s="10"/>
    </row>
    <row r="40" spans="3:17" ht="12.95" customHeight="1" x14ac:dyDescent="0.2">
      <c r="C40" s="10"/>
      <c r="D40" s="10"/>
    </row>
    <row r="41" spans="3:17" ht="12.95" customHeight="1" x14ac:dyDescent="0.2">
      <c r="C41" s="10"/>
      <c r="D41" s="10"/>
    </row>
    <row r="42" spans="3:17" ht="12.95" customHeight="1" x14ac:dyDescent="0.2">
      <c r="C42" s="10"/>
      <c r="D42" s="10"/>
    </row>
    <row r="43" spans="3:17" ht="12.95" customHeight="1" x14ac:dyDescent="0.2">
      <c r="C43" s="10"/>
      <c r="D43" s="10"/>
    </row>
    <row r="44" spans="3:17" ht="12.95" customHeight="1" x14ac:dyDescent="0.2">
      <c r="C44" s="10"/>
      <c r="D44" s="10"/>
    </row>
    <row r="45" spans="3:17" ht="12.95" customHeight="1" x14ac:dyDescent="0.2">
      <c r="C45" s="10"/>
      <c r="D45" s="10"/>
    </row>
    <row r="46" spans="3:17" ht="12.95" customHeight="1" x14ac:dyDescent="0.2">
      <c r="C46" s="10"/>
      <c r="D46" s="10"/>
    </row>
    <row r="47" spans="3:17" ht="12.95" customHeight="1" x14ac:dyDescent="0.2">
      <c r="C47" s="10"/>
      <c r="D47" s="10"/>
    </row>
    <row r="48" spans="3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ht="12.95" customHeight="1" x14ac:dyDescent="0.2">
      <c r="C283" s="10"/>
      <c r="D283" s="10"/>
    </row>
    <row r="284" spans="3:4" ht="12.95" customHeight="1" x14ac:dyDescent="0.2">
      <c r="C284" s="10"/>
      <c r="D284" s="10"/>
    </row>
    <row r="285" spans="3:4" ht="12.95" customHeight="1" x14ac:dyDescent="0.2">
      <c r="C285" s="10"/>
      <c r="D285" s="10"/>
    </row>
    <row r="286" spans="3:4" ht="12.95" customHeight="1" x14ac:dyDescent="0.2">
      <c r="C286" s="10"/>
      <c r="D286" s="10"/>
    </row>
    <row r="287" spans="3:4" ht="12.95" customHeight="1" x14ac:dyDescent="0.2">
      <c r="C287" s="10"/>
      <c r="D287" s="10"/>
    </row>
    <row r="288" spans="3:4" ht="12.95" customHeight="1" x14ac:dyDescent="0.2">
      <c r="C288" s="10"/>
      <c r="D288" s="10"/>
    </row>
    <row r="289" spans="3:4" ht="12.95" customHeight="1" x14ac:dyDescent="0.2">
      <c r="C289" s="10"/>
      <c r="D289" s="10"/>
    </row>
    <row r="290" spans="3:4" ht="12.95" customHeight="1" x14ac:dyDescent="0.2">
      <c r="C290" s="10"/>
      <c r="D290" s="10"/>
    </row>
    <row r="291" spans="3:4" ht="12.95" customHeight="1" x14ac:dyDescent="0.2">
      <c r="C291" s="10"/>
      <c r="D291" s="10"/>
    </row>
    <row r="292" spans="3:4" ht="12.95" customHeight="1" x14ac:dyDescent="0.2">
      <c r="C292" s="10"/>
      <c r="D292" s="10"/>
    </row>
    <row r="293" spans="3:4" ht="12.95" customHeight="1" x14ac:dyDescent="0.2">
      <c r="C293" s="10"/>
      <c r="D293" s="10"/>
    </row>
    <row r="294" spans="3:4" ht="12.95" customHeight="1" x14ac:dyDescent="0.2">
      <c r="C294" s="10"/>
      <c r="D294" s="10"/>
    </row>
    <row r="295" spans="3:4" ht="12.95" customHeight="1" x14ac:dyDescent="0.2">
      <c r="C295" s="10"/>
      <c r="D295" s="10"/>
    </row>
    <row r="296" spans="3:4" ht="12.95" customHeight="1" x14ac:dyDescent="0.2">
      <c r="C296" s="10"/>
      <c r="D296" s="10"/>
    </row>
    <row r="297" spans="3:4" ht="12.95" customHeight="1" x14ac:dyDescent="0.2">
      <c r="C297" s="10"/>
      <c r="D297" s="10"/>
    </row>
    <row r="298" spans="3:4" ht="12.95" customHeight="1" x14ac:dyDescent="0.2">
      <c r="C298" s="10"/>
      <c r="D298" s="10"/>
    </row>
    <row r="299" spans="3:4" ht="12.95" customHeight="1" x14ac:dyDescent="0.2">
      <c r="C299" s="10"/>
      <c r="D299" s="10"/>
    </row>
    <row r="300" spans="3:4" ht="12.95" customHeight="1" x14ac:dyDescent="0.2">
      <c r="C300" s="10"/>
      <c r="D300" s="10"/>
    </row>
    <row r="301" spans="3:4" ht="12.95" customHeight="1" x14ac:dyDescent="0.2">
      <c r="C301" s="10"/>
      <c r="D301" s="10"/>
    </row>
    <row r="302" spans="3:4" ht="12.95" customHeight="1" x14ac:dyDescent="0.2">
      <c r="C302" s="10"/>
      <c r="D302" s="10"/>
    </row>
    <row r="303" spans="3:4" ht="12.95" customHeight="1" x14ac:dyDescent="0.2">
      <c r="C303" s="10"/>
      <c r="D303" s="10"/>
    </row>
    <row r="304" spans="3:4" ht="12.95" customHeight="1" x14ac:dyDescent="0.2">
      <c r="C304" s="10"/>
      <c r="D304" s="10"/>
    </row>
    <row r="305" spans="3:4" ht="12.95" customHeight="1" x14ac:dyDescent="0.2">
      <c r="C305" s="10"/>
      <c r="D305" s="10"/>
    </row>
    <row r="306" spans="3:4" ht="12.95" customHeight="1" x14ac:dyDescent="0.2">
      <c r="C306" s="10"/>
      <c r="D306" s="10"/>
    </row>
    <row r="307" spans="3:4" ht="12.95" customHeight="1" x14ac:dyDescent="0.2">
      <c r="C307" s="10"/>
      <c r="D307" s="10"/>
    </row>
    <row r="308" spans="3:4" ht="12.95" customHeight="1" x14ac:dyDescent="0.2">
      <c r="C308" s="10"/>
      <c r="D308" s="10"/>
    </row>
    <row r="309" spans="3:4" ht="12.95" customHeight="1" x14ac:dyDescent="0.2">
      <c r="C309" s="10"/>
      <c r="D309" s="10"/>
    </row>
    <row r="310" spans="3:4" ht="12.95" customHeight="1" x14ac:dyDescent="0.2">
      <c r="C310" s="10"/>
      <c r="D310" s="10"/>
    </row>
    <row r="311" spans="3:4" ht="12.95" customHeight="1" x14ac:dyDescent="0.2">
      <c r="C311" s="10"/>
      <c r="D311" s="10"/>
    </row>
    <row r="312" spans="3:4" ht="12.95" customHeight="1" x14ac:dyDescent="0.2">
      <c r="C312" s="10"/>
      <c r="D312" s="10"/>
    </row>
    <row r="313" spans="3:4" ht="12.95" customHeight="1" x14ac:dyDescent="0.2">
      <c r="C313" s="10"/>
      <c r="D313" s="10"/>
    </row>
    <row r="314" spans="3:4" ht="12.95" customHeight="1" x14ac:dyDescent="0.2">
      <c r="C314" s="10"/>
      <c r="D314" s="10"/>
    </row>
    <row r="315" spans="3:4" ht="12.95" customHeight="1" x14ac:dyDescent="0.2">
      <c r="C315" s="10"/>
      <c r="D315" s="10"/>
    </row>
    <row r="316" spans="3:4" ht="12.95" customHeight="1" x14ac:dyDescent="0.2">
      <c r="C316" s="10"/>
      <c r="D316" s="10"/>
    </row>
    <row r="317" spans="3:4" ht="12.95" customHeight="1" x14ac:dyDescent="0.2">
      <c r="C317" s="10"/>
      <c r="D317" s="10"/>
    </row>
    <row r="318" spans="3:4" ht="12.95" customHeight="1" x14ac:dyDescent="0.2">
      <c r="C318" s="10"/>
      <c r="D318" s="10"/>
    </row>
    <row r="319" spans="3:4" ht="12.95" customHeight="1" x14ac:dyDescent="0.2">
      <c r="C319" s="10"/>
      <c r="D319" s="10"/>
    </row>
    <row r="320" spans="3:4" ht="12.95" customHeight="1" x14ac:dyDescent="0.2">
      <c r="C320" s="10"/>
      <c r="D320" s="10"/>
    </row>
    <row r="321" spans="3:4" ht="12.95" customHeight="1" x14ac:dyDescent="0.2">
      <c r="C321" s="10"/>
      <c r="D321" s="10"/>
    </row>
    <row r="322" spans="3:4" ht="12.95" customHeight="1" x14ac:dyDescent="0.2">
      <c r="C322" s="10"/>
      <c r="D322" s="10"/>
    </row>
    <row r="323" spans="3:4" ht="12.95" customHeight="1" x14ac:dyDescent="0.2">
      <c r="C323" s="10"/>
      <c r="D323" s="10"/>
    </row>
    <row r="324" spans="3:4" ht="12.95" customHeight="1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2024-01-15T03:27:44Z</dcterms:modified>
</cp:coreProperties>
</file>