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B8626B4-7BD2-41EA-A94E-99E9B27C00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D9" i="1"/>
  <c r="C9" i="1"/>
  <c r="Q29" i="1"/>
  <c r="Q30" i="1"/>
  <c r="Q31" i="1"/>
  <c r="Q32" i="1"/>
  <c r="E27" i="1"/>
  <c r="F27" i="1"/>
  <c r="G27" i="1"/>
  <c r="K27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Q27" i="1"/>
  <c r="C21" i="1"/>
  <c r="E21" i="1"/>
  <c r="F21" i="1"/>
  <c r="Q28" i="1"/>
  <c r="Q25" i="1"/>
  <c r="Q26" i="1"/>
  <c r="Q22" i="1"/>
  <c r="Q23" i="1"/>
  <c r="Q24" i="1"/>
  <c r="F16" i="1"/>
  <c r="Q21" i="1"/>
  <c r="G21" i="1"/>
  <c r="K21" i="1"/>
  <c r="C17" i="1"/>
  <c r="C12" i="1"/>
  <c r="C11" i="1"/>
  <c r="O24" i="1" l="1"/>
  <c r="O29" i="1"/>
  <c r="O31" i="1"/>
  <c r="O30" i="1"/>
  <c r="O26" i="1"/>
  <c r="O25" i="1"/>
  <c r="O27" i="1"/>
  <c r="O23" i="1"/>
  <c r="O28" i="1"/>
  <c r="O32" i="1"/>
  <c r="O21" i="1"/>
  <c r="C15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<sst xmlns="http://schemas.openxmlformats.org/spreadsheetml/2006/main" count="71" uniqueCount="52">
  <si>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</si>
  <si>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</si>
  <si>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</si>
  <si>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</si>
  <si>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</si>
  <si>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</si>
  <si>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</si>
  <si>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</si>
  <si>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</si>
  <si>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</si>
  <si>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</si>
  <si>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</si>
  <si>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</si>
  <si>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</si>
  <si>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</si>
  <si>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</si>
  <si>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</si>
  <si>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</si>
  <si>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</si>
  <si>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</si>
  <si>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</si>
  <si>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</si>
  <si>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</si>
  <si>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</si>
  <si>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</si>
  <si>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</si>
  <si>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</si>
  <si>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</si>
  <si>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</si>
  <si>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</si>
  <si>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</si>
  <si>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</si>
  <si>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</si>
  <si>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</si>
  <si>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</si>
  <si>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</si>
  <si>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</si>
  <si>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</si>
  <si>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</si>
  <si>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</si>
  <si>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</si>
  <si>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</si>
  <si>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</si>
  <si>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V0609 Aur / GSC 2913-1483</t>
  </si>
  <si>
    <t>EB</t>
  </si>
  <si>
    <t>IBVS 6063</t>
  </si>
  <si>
    <t>I</t>
  </si>
  <si>
    <t>IBVS 6094</t>
  </si>
  <si>
    <t>II</t>
  </si>
  <si>
    <t>OEJV 0168</t>
  </si>
  <si>
    <t>vis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</si>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</sst>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0"/>
      <name val="Arial"/>
      <family val="2"/>
    </font>
    <font>
      <sz val="9"/>
      <name val="CourierNewPSMT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2" fillId="0" borderId="0" xfId="0" applyFont="1" applyAlignment="1"/>
    <xf numFmtId="0" fontId="33" fillId="0" borderId="0" xfId="0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/>
    <xf numFmtId="22" fontId="34" fillId="0" borderId="0" xfId="0" applyNumberFormat="1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21" fillId="0" borderId="0" xfId="41" applyFont="1" applyAlignment="1">
      <alignment wrapText="1"/>
    </xf>
    <xf numFmtId="0" fontId="21" fillId="0" borderId="0" xfId="41" applyFont="1" applyAlignment="1">
      <alignment horizontal="center" wrapText="1"/>
    </xf>
    <xf numFmtId="0" fontId="21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V0609 Aur - O-C Diagr.</a:t>
            </a:r>
          </a:p>
        </c:rich>
      </c:tx>
      <c:layout>
        <c:manualLayout>
          <c:xMode val="edge"/>
          <c:yMode val="edge"/>
          <c:x val="0.378151848665975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5227899088404"/>
          <c:y val="0.14035127795846455"/>
          <c:w val="0.8263316624152857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2F-4C57-B08E-D2D6646D29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2F-4C57-B08E-D2D6646D29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2F-4C57-B08E-D2D6646D29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1.3412000000244007E-2</c:v>
                </c:pt>
                <c:pt idx="2">
                  <c:v>1.4847999998892192E-2</c:v>
                </c:pt>
                <c:pt idx="3">
                  <c:v>1.296399999409914E-2</c:v>
                </c:pt>
                <c:pt idx="4">
                  <c:v>1.498600000195438E-2</c:v>
                </c:pt>
                <c:pt idx="5">
                  <c:v>1.649399999587331E-2</c:v>
                </c:pt>
                <c:pt idx="6">
                  <c:v>1.7824000002292451E-2</c:v>
                </c:pt>
                <c:pt idx="7">
                  <c:v>1.7160000003059395E-2</c:v>
                </c:pt>
                <c:pt idx="8">
                  <c:v>1.6846000158693641E-2</c:v>
                </c:pt>
                <c:pt idx="9">
                  <c:v>1.70559998950921E-2</c:v>
                </c:pt>
                <c:pt idx="10">
                  <c:v>1.7276000173296779E-2</c:v>
                </c:pt>
                <c:pt idx="11">
                  <c:v>1.780600001802668E-2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2F-4C57-B08E-D2D6646D29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2F-4C57-B08E-D2D6646D29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2F-4C57-B08E-D2D6646D29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5.4000000000000003E-3</c:v>
                  </c:pt>
                  <c:pt idx="7">
                    <c:v>8.9999999999999998E-4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2F-4C57-B08E-D2D6646D29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6.681078790283965E-3</c:v>
                </c:pt>
                <c:pt idx="1">
                  <c:v>1.4370661370493542E-2</c:v>
                </c:pt>
                <c:pt idx="2">
                  <c:v>1.4371079464370239E-2</c:v>
                </c:pt>
                <c:pt idx="3">
                  <c:v>1.4425849762217535E-2</c:v>
                </c:pt>
                <c:pt idx="4">
                  <c:v>1.5133264601588706E-2</c:v>
                </c:pt>
                <c:pt idx="5">
                  <c:v>1.5159604515820612E-2</c:v>
                </c:pt>
                <c:pt idx="6">
                  <c:v>1.6280096105368333E-2</c:v>
                </c:pt>
                <c:pt idx="7">
                  <c:v>1.628051419924503E-2</c:v>
                </c:pt>
                <c:pt idx="8">
                  <c:v>1.7662732555605014E-2</c:v>
                </c:pt>
                <c:pt idx="9">
                  <c:v>1.7662732555605014E-2</c:v>
                </c:pt>
                <c:pt idx="10">
                  <c:v>1.7662732555605014E-2</c:v>
                </c:pt>
                <c:pt idx="11">
                  <c:v>1.7662732555605014E-2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2F-4C57-B08E-D2D6646D29F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9196</c:v>
                </c:pt>
                <c:pt idx="2">
                  <c:v>9196.5</c:v>
                </c:pt>
                <c:pt idx="3">
                  <c:v>9262</c:v>
                </c:pt>
                <c:pt idx="4">
                  <c:v>10108</c:v>
                </c:pt>
                <c:pt idx="5">
                  <c:v>10139.5</c:v>
                </c:pt>
                <c:pt idx="6">
                  <c:v>11479.5</c:v>
                </c:pt>
                <c:pt idx="7">
                  <c:v>11480</c:v>
                </c:pt>
                <c:pt idx="8">
                  <c:v>13133</c:v>
                </c:pt>
                <c:pt idx="9">
                  <c:v>13133</c:v>
                </c:pt>
                <c:pt idx="10">
                  <c:v>13133</c:v>
                </c:pt>
                <c:pt idx="11">
                  <c:v>13133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2F-4C57-B08E-D2D6646D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16880"/>
        <c:axId val="1"/>
      </c:scatterChart>
      <c:valAx>
        <c:axId val="68471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113794599204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1960784313725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71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6949719520354"/>
          <c:y val="0.92397937099967764"/>
          <c:w val="0.665266988685237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807008-EA0A-8EE9-749D-6C624EE05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style="3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>
      <c r="A2" t="s">
        <v>27</v>
      </c>
      <c r="B2" t="s">
        <v>44</v>
      </c>
      <c r="C2" s="3"/>
      <c r="D2" s="3"/>
    </row>
    <row r="3" spans="1:6" ht="13.5" thickBot="1"/>
    <row r="4" spans="1:6" ht="14.25" thickTop="1" thickBot="1">
      <c r="A4" s="5" t="s">
        <v>4</v>
      </c>
      <c r="C4" s="25" t="s">
        <v>41</v>
      </c>
      <c r="D4" s="26" t="s">
        <v>41</v>
      </c>
    </row>
    <row r="5" spans="1:6" ht="13.5" thickTop="1">
      <c r="A5" s="9" t="s">
        <v>32</v>
      </c>
      <c r="B5" s="10"/>
      <c r="C5" s="11">
        <v>-9.5</v>
      </c>
      <c r="D5" s="10" t="s">
        <v>33</v>
      </c>
    </row>
    <row r="6" spans="1:6">
      <c r="A6" s="5" t="s">
        <v>5</v>
      </c>
    </row>
    <row r="7" spans="1:6">
      <c r="A7" t="s">
        <v>6</v>
      </c>
      <c r="C7" s="53">
        <v>51914.761100000003</v>
      </c>
      <c r="D7" s="27" t="s">
        <v>42</v>
      </c>
    </row>
    <row r="8" spans="1:6">
      <c r="A8" t="s">
        <v>7</v>
      </c>
      <c r="C8" s="53">
        <v>0.47472799999999998</v>
      </c>
      <c r="D8" s="27" t="s">
        <v>42</v>
      </c>
    </row>
    <row r="9" spans="1:6">
      <c r="A9" s="22" t="s">
        <v>36</v>
      </c>
      <c r="B9" s="23">
        <v>22</v>
      </c>
      <c r="C9" s="20" t="str">
        <f>"F"&amp;B9</f>
        <v>F22</v>
      </c>
      <c r="D9" s="21" t="str">
        <f>"G"&amp;B9</f>
        <v>G22</v>
      </c>
    </row>
    <row r="10" spans="1:6" ht="13.5" thickBot="1">
      <c r="A10" s="10"/>
      <c r="B10" s="10"/>
      <c r="C10" s="4" t="s">
        <v>23</v>
      </c>
      <c r="D10" s="4" t="s">
        <v>24</v>
      </c>
      <c r="E10" s="10"/>
    </row>
    <row r="11" spans="1:6">
      <c r="A11" s="10" t="s">
        <v>19</v>
      </c>
      <c r="B11" s="10"/>
      <c r="C11" s="19">
        <f ca="1">INTERCEPT(INDIRECT($D$9):G992,INDIRECT($C$9):F992)</f>
        <v>6.681078790283965E-3</v>
      </c>
      <c r="D11" s="3"/>
      <c r="E11" s="10"/>
    </row>
    <row r="12" spans="1:6">
      <c r="A12" s="10" t="s">
        <v>20</v>
      </c>
      <c r="B12" s="10"/>
      <c r="C12" s="19">
        <f ca="1">SLOPE(INDIRECT($D$9):G992,INDIRECT($C$9):F992)</f>
        <v>8.3618775339382095E-7</v>
      </c>
      <c r="D12" s="3"/>
      <c r="E12" s="10"/>
    </row>
    <row r="13" spans="1:6">
      <c r="A13" s="10" t="s">
        <v>22</v>
      </c>
      <c r="B13" s="10"/>
      <c r="C13" s="3" t="s">
        <v>17</v>
      </c>
    </row>
    <row r="14" spans="1:6">
      <c r="A14" s="10"/>
      <c r="B14" s="10"/>
      <c r="C14" s="10"/>
    </row>
    <row r="15" spans="1:6">
      <c r="A15" s="12" t="s">
        <v>21</v>
      </c>
      <c r="B15" s="10"/>
      <c r="C15" s="13">
        <f ca="1">(C7+C11)+(C8+C12)*INT(MAX(F21:F3533))</f>
        <v>58149.381586732561</v>
      </c>
      <c r="E15" s="14" t="s">
        <v>38</v>
      </c>
      <c r="F15" s="32">
        <v>1</v>
      </c>
    </row>
    <row r="16" spans="1:6">
      <c r="A16" s="15" t="s">
        <v>8</v>
      </c>
      <c r="B16" s="10"/>
      <c r="C16" s="16">
        <f ca="1">+C8+C12</f>
        <v>0.47472883618775336</v>
      </c>
      <c r="E16" s="14" t="s">
        <v>34</v>
      </c>
      <c r="F16" s="33">
        <f ca="1">NOW()+15018.5+$C$5/24</f>
        <v>60324.687670023144</v>
      </c>
    </row>
    <row r="17" spans="1:21" ht="13.5" thickBot="1">
      <c r="A17" s="14" t="s">
        <v>31</v>
      </c>
      <c r="B17" s="10"/>
      <c r="C17" s="10">
        <f>COUNT(C21:C2191)</f>
        <v>12</v>
      </c>
      <c r="E17" s="14" t="s">
        <v>39</v>
      </c>
      <c r="F17" s="33">
        <f ca="1">ROUND(2*(F16-$C$7)/$C$8,0)/2+F15</f>
        <v>17716.5</v>
      </c>
    </row>
    <row r="18" spans="1:21" ht="14.25" thickTop="1" thickBot="1">
      <c r="A18" s="15" t="s">
        <v>9</v>
      </c>
      <c r="B18" s="10"/>
      <c r="C18" s="17">
        <f ca="1">+C15</f>
        <v>58149.381586732561</v>
      </c>
      <c r="D18" s="18">
        <f ca="1">+C16</f>
        <v>0.47472883618775336</v>
      </c>
      <c r="E18" s="14" t="s">
        <v>40</v>
      </c>
      <c r="F18" s="34">
        <f ca="1">ROUND(2*(F16-$C$15)/$C$16,0)/2+F15</f>
        <v>4583</v>
      </c>
    </row>
    <row r="19" spans="1:21" ht="13.5" thickTop="1">
      <c r="E19" s="14" t="s">
        <v>35</v>
      </c>
      <c r="F19" s="35">
        <f ca="1">+$C$15+$C$16*F18-15018.5-$C$5/24</f>
        <v>45306.959676314371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51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4" t="s">
        <v>37</v>
      </c>
    </row>
    <row r="21" spans="1:21">
      <c r="A21" t="s">
        <v>42</v>
      </c>
      <c r="C21" s="8">
        <f>C$7</f>
        <v>51914.761100000003</v>
      </c>
      <c r="D21" s="8" t="s">
        <v>17</v>
      </c>
      <c r="E21">
        <f t="shared" ref="E21:E28" si="0">+(C21-C$7)/C$8</f>
        <v>0</v>
      </c>
      <c r="F21" s="52">
        <f t="shared" ref="F21:F32" si="1">ROUND(2*E21,0)/2</f>
        <v>0</v>
      </c>
      <c r="G21">
        <f t="shared" ref="G21:G28" si="2">+C21-(C$7+F21*C$8)</f>
        <v>0</v>
      </c>
      <c r="K21">
        <f t="shared" ref="K21:K28" si="3">+G21</f>
        <v>0</v>
      </c>
      <c r="O21">
        <f t="shared" ref="O21:O28" ca="1" si="4">+C$11+C$12*$F21</f>
        <v>6.681078790283965E-3</v>
      </c>
      <c r="Q21" s="2">
        <f t="shared" ref="Q21:Q28" si="5">+C21-15018.5</f>
        <v>36896.261100000003</v>
      </c>
    </row>
    <row r="22" spans="1:21">
      <c r="A22" s="28" t="s">
        <v>47</v>
      </c>
      <c r="B22" s="29" t="s">
        <v>46</v>
      </c>
      <c r="C22" s="30">
        <v>56280.373200000002</v>
      </c>
      <c r="D22" s="30">
        <v>2.9999999999999997E-4</v>
      </c>
      <c r="E22">
        <f t="shared" si="0"/>
        <v>9196.0282519674402</v>
      </c>
      <c r="F22" s="52">
        <f t="shared" si="1"/>
        <v>9196</v>
      </c>
      <c r="G22">
        <f t="shared" si="2"/>
        <v>1.3412000000244007E-2</v>
      </c>
      <c r="K22">
        <f t="shared" si="3"/>
        <v>1.3412000000244007E-2</v>
      </c>
      <c r="O22">
        <f t="shared" ca="1" si="4"/>
        <v>1.4370661370493542E-2</v>
      </c>
      <c r="Q22" s="2">
        <f t="shared" si="5"/>
        <v>41261.873200000002</v>
      </c>
    </row>
    <row r="23" spans="1:21">
      <c r="A23" s="36" t="s">
        <v>47</v>
      </c>
      <c r="B23" s="37" t="s">
        <v>48</v>
      </c>
      <c r="C23" s="38">
        <v>56280.612000000001</v>
      </c>
      <c r="D23" s="38">
        <v>1.5E-3</v>
      </c>
      <c r="E23">
        <f t="shared" si="0"/>
        <v>9196.5312768574804</v>
      </c>
      <c r="F23" s="52">
        <f t="shared" si="1"/>
        <v>9196.5</v>
      </c>
      <c r="G23">
        <f t="shared" si="2"/>
        <v>1.4847999998892192E-2</v>
      </c>
      <c r="K23">
        <f t="shared" si="3"/>
        <v>1.4847999998892192E-2</v>
      </c>
      <c r="O23">
        <f t="shared" ca="1" si="4"/>
        <v>1.4371079464370239E-2</v>
      </c>
      <c r="Q23" s="2">
        <f t="shared" si="5"/>
        <v>41262.112000000001</v>
      </c>
    </row>
    <row r="24" spans="1:21">
      <c r="A24" s="39" t="s">
        <v>45</v>
      </c>
      <c r="B24" s="40" t="s">
        <v>46</v>
      </c>
      <c r="C24" s="41">
        <v>56311.7048</v>
      </c>
      <c r="D24" s="41">
        <v>1E-4</v>
      </c>
      <c r="E24">
        <f t="shared" si="0"/>
        <v>9262.0273082691492</v>
      </c>
      <c r="F24" s="52">
        <f t="shared" si="1"/>
        <v>9262</v>
      </c>
      <c r="G24">
        <f t="shared" si="2"/>
        <v>1.296399999409914E-2</v>
      </c>
      <c r="K24">
        <f t="shared" si="3"/>
        <v>1.296399999409914E-2</v>
      </c>
      <c r="O24">
        <f t="shared" ca="1" si="4"/>
        <v>1.4425849762217535E-2</v>
      </c>
      <c r="Q24" s="2">
        <f t="shared" si="5"/>
        <v>41293.2048</v>
      </c>
    </row>
    <row r="25" spans="1:21">
      <c r="A25" s="41" t="s">
        <v>49</v>
      </c>
      <c r="B25" s="40" t="s">
        <v>46</v>
      </c>
      <c r="C25" s="42">
        <v>56713.326710000001</v>
      </c>
      <c r="D25" s="43">
        <v>2.0000000000000001E-4</v>
      </c>
      <c r="E25">
        <f t="shared" si="0"/>
        <v>10108.031567550257</v>
      </c>
      <c r="F25" s="52">
        <f t="shared" si="1"/>
        <v>10108</v>
      </c>
      <c r="G25">
        <f t="shared" si="2"/>
        <v>1.498600000195438E-2</v>
      </c>
      <c r="K25">
        <f t="shared" si="3"/>
        <v>1.498600000195438E-2</v>
      </c>
      <c r="O25">
        <f t="shared" ca="1" si="4"/>
        <v>1.5133264601588706E-2</v>
      </c>
      <c r="Q25" s="2">
        <f t="shared" si="5"/>
        <v>41694.826710000001</v>
      </c>
    </row>
    <row r="26" spans="1:21">
      <c r="A26" s="43" t="s">
        <v>49</v>
      </c>
      <c r="B26" s="44" t="s">
        <v>48</v>
      </c>
      <c r="C26" s="42">
        <v>56728.282149999999</v>
      </c>
      <c r="D26" s="43">
        <v>5.9999999999999995E-4</v>
      </c>
      <c r="E26">
        <f t="shared" si="0"/>
        <v>10139.534744106089</v>
      </c>
      <c r="F26" s="52">
        <f t="shared" si="1"/>
        <v>10139.5</v>
      </c>
      <c r="G26">
        <f t="shared" si="2"/>
        <v>1.649399999587331E-2</v>
      </c>
      <c r="K26">
        <f t="shared" si="3"/>
        <v>1.649399999587331E-2</v>
      </c>
      <c r="O26">
        <f t="shared" ca="1" si="4"/>
        <v>1.5159604515820612E-2</v>
      </c>
      <c r="Q26" s="2">
        <f t="shared" si="5"/>
        <v>41709.782149999999</v>
      </c>
    </row>
    <row r="27" spans="1:21">
      <c r="A27" s="45" t="s">
        <v>1</v>
      </c>
      <c r="B27" s="46" t="s">
        <v>46</v>
      </c>
      <c r="C27" s="47">
        <v>57364.419000000002</v>
      </c>
      <c r="D27" s="47">
        <v>5.4000000000000003E-3</v>
      </c>
      <c r="E27">
        <f t="shared" si="0"/>
        <v>11479.537545710382</v>
      </c>
      <c r="F27" s="52">
        <f t="shared" si="1"/>
        <v>11479.5</v>
      </c>
      <c r="G27">
        <f t="shared" si="2"/>
        <v>1.7824000002292451E-2</v>
      </c>
      <c r="K27">
        <f t="shared" si="3"/>
        <v>1.7824000002292451E-2</v>
      </c>
      <c r="O27">
        <f t="shared" ca="1" si="4"/>
        <v>1.6280096105368333E-2</v>
      </c>
      <c r="Q27" s="2">
        <f t="shared" si="5"/>
        <v>42345.919000000002</v>
      </c>
    </row>
    <row r="28" spans="1:21">
      <c r="A28" s="45" t="s">
        <v>1</v>
      </c>
      <c r="B28" s="46" t="s">
        <v>46</v>
      </c>
      <c r="C28" s="47">
        <v>57364.655700000003</v>
      </c>
      <c r="D28" s="47">
        <v>8.9999999999999998E-4</v>
      </c>
      <c r="E28">
        <f t="shared" si="0"/>
        <v>11480.036147014711</v>
      </c>
      <c r="F28" s="52">
        <f t="shared" si="1"/>
        <v>11480</v>
      </c>
      <c r="G28">
        <f t="shared" si="2"/>
        <v>1.7160000003059395E-2</v>
      </c>
      <c r="K28">
        <f t="shared" si="3"/>
        <v>1.7160000003059395E-2</v>
      </c>
      <c r="O28">
        <f t="shared" ca="1" si="4"/>
        <v>1.628051419924503E-2</v>
      </c>
      <c r="Q28" s="2">
        <f t="shared" si="5"/>
        <v>42346.155700000003</v>
      </c>
    </row>
    <row r="29" spans="1:21">
      <c r="A29" s="48" t="s">
        <v>51</v>
      </c>
      <c r="B29" s="49" t="s">
        <v>46</v>
      </c>
      <c r="C29" s="50">
        <v>58149.380770000163</v>
      </c>
      <c r="D29" s="50">
        <v>1E-4</v>
      </c>
      <c r="E29">
        <f>+(C29-C$7)/C$8</f>
        <v>13133.035485583661</v>
      </c>
      <c r="F29" s="52">
        <f t="shared" si="1"/>
        <v>13133</v>
      </c>
      <c r="G29">
        <f>+C29-(C$7+F29*C$8)</f>
        <v>1.6846000158693641E-2</v>
      </c>
      <c r="K29">
        <f>+G29</f>
        <v>1.6846000158693641E-2</v>
      </c>
      <c r="O29">
        <f ca="1">+C$11+C$12*$F29</f>
        <v>1.7662732555605014E-2</v>
      </c>
      <c r="Q29" s="2">
        <f>+C29-15018.5</f>
        <v>43130.880770000163</v>
      </c>
    </row>
    <row r="30" spans="1:21">
      <c r="A30" s="48" t="s">
        <v>51</v>
      </c>
      <c r="B30" s="49" t="s">
        <v>46</v>
      </c>
      <c r="C30" s="50">
        <v>58149.3809799999</v>
      </c>
      <c r="D30" s="50">
        <v>1E-4</v>
      </c>
      <c r="E30">
        <f>+(C30-C$7)/C$8</f>
        <v>13133.035927941677</v>
      </c>
      <c r="F30" s="52">
        <f t="shared" si="1"/>
        <v>13133</v>
      </c>
      <c r="G30">
        <f>+C30-(C$7+F30*C$8)</f>
        <v>1.70559998950921E-2</v>
      </c>
      <c r="K30">
        <f>+G30</f>
        <v>1.70559998950921E-2</v>
      </c>
      <c r="O30">
        <f ca="1">+C$11+C$12*$F30</f>
        <v>1.7662732555605014E-2</v>
      </c>
      <c r="Q30" s="2">
        <f>+C30-15018.5</f>
        <v>43130.8809799999</v>
      </c>
    </row>
    <row r="31" spans="1:21">
      <c r="A31" s="48" t="s">
        <v>51</v>
      </c>
      <c r="B31" s="49" t="s">
        <v>46</v>
      </c>
      <c r="C31" s="50">
        <v>58149.381200000178</v>
      </c>
      <c r="D31" s="50">
        <v>1E-4</v>
      </c>
      <c r="E31">
        <f>+(C31-C$7)/C$8</f>
        <v>13133.036391365529</v>
      </c>
      <c r="F31" s="52">
        <f t="shared" si="1"/>
        <v>13133</v>
      </c>
      <c r="G31">
        <f>+C31-(C$7+F31*C$8)</f>
        <v>1.7276000173296779E-2</v>
      </c>
      <c r="K31">
        <f>+G31</f>
        <v>1.7276000173296779E-2</v>
      </c>
      <c r="O31">
        <f ca="1">+C$11+C$12*$F31</f>
        <v>1.7662732555605014E-2</v>
      </c>
      <c r="Q31" s="2">
        <f>+C31-15018.5</f>
        <v>43130.881200000178</v>
      </c>
    </row>
    <row r="32" spans="1:21">
      <c r="A32" s="48" t="s">
        <v>51</v>
      </c>
      <c r="B32" s="49" t="s">
        <v>46</v>
      </c>
      <c r="C32" s="50">
        <v>58149.381730000023</v>
      </c>
      <c r="D32" s="50">
        <v>1E-4</v>
      </c>
      <c r="E32">
        <f>+(C32-C$7)/C$8</f>
        <v>13133.037507793979</v>
      </c>
      <c r="F32" s="52">
        <f t="shared" si="1"/>
        <v>13133</v>
      </c>
      <c r="G32">
        <f>+C32-(C$7+F32*C$8)</f>
        <v>1.780600001802668E-2</v>
      </c>
      <c r="K32">
        <f>+G32</f>
        <v>1.780600001802668E-2</v>
      </c>
      <c r="O32">
        <f ca="1">+C$11+C$12*$F32</f>
        <v>1.7662732555605014E-2</v>
      </c>
      <c r="Q32" s="2">
        <f>+C32-15018.5</f>
        <v>43130.881730000023</v>
      </c>
    </row>
    <row r="33" spans="3:17">
      <c r="C33" s="8"/>
      <c r="D33" s="8"/>
      <c r="F33" s="52"/>
      <c r="Q33" s="2"/>
    </row>
    <row r="34" spans="3:17">
      <c r="C34" s="8"/>
      <c r="D34" s="8"/>
      <c r="F34" s="52"/>
    </row>
    <row r="35" spans="3:17">
      <c r="C35" s="8"/>
      <c r="D35" s="8"/>
      <c r="F35" s="52"/>
    </row>
    <row r="36" spans="3:17">
      <c r="C36" s="8"/>
      <c r="D36" s="8"/>
      <c r="F36" s="52"/>
    </row>
    <row r="37" spans="3:17">
      <c r="C37" s="8"/>
      <c r="D37" s="8"/>
      <c r="F37" s="52"/>
    </row>
    <row r="38" spans="3:17">
      <c r="C38" s="8"/>
      <c r="D38" s="8"/>
      <c r="F38" s="52"/>
    </row>
    <row r="39" spans="3:17">
      <c r="C39" s="8"/>
      <c r="D39" s="8"/>
      <c r="F39" s="52"/>
    </row>
    <row r="40" spans="3:17">
      <c r="C40" s="8"/>
      <c r="D40" s="8"/>
      <c r="F40" s="52"/>
    </row>
    <row r="41" spans="3:17">
      <c r="C41" s="8"/>
      <c r="D41" s="8"/>
      <c r="F41" s="52"/>
    </row>
    <row r="42" spans="3:17">
      <c r="C42" s="8"/>
      <c r="D42" s="8"/>
      <c r="F42" s="52"/>
    </row>
    <row r="43" spans="3:17">
      <c r="C43" s="8"/>
      <c r="D43" s="8"/>
      <c r="F43" s="52"/>
    </row>
    <row r="44" spans="3:17">
      <c r="C44" s="8"/>
      <c r="D44" s="8"/>
      <c r="F44" s="52"/>
    </row>
    <row r="45" spans="3:17">
      <c r="C45" s="8"/>
      <c r="D45" s="8"/>
      <c r="F45" s="52"/>
    </row>
    <row r="46" spans="3:17">
      <c r="C46" s="8"/>
      <c r="D46" s="8"/>
      <c r="F46" s="52"/>
    </row>
    <row r="47" spans="3:17">
      <c r="C47" s="8"/>
      <c r="D47" s="8"/>
      <c r="F47" s="52"/>
    </row>
    <row r="48" spans="3:17">
      <c r="C48" s="8"/>
      <c r="D48" s="8"/>
      <c r="F48" s="52"/>
    </row>
    <row r="49" spans="3:6">
      <c r="C49" s="8"/>
      <c r="D49" s="8"/>
      <c r="F49" s="52"/>
    </row>
    <row r="50" spans="3:6">
      <c r="C50" s="8"/>
      <c r="D50" s="8"/>
      <c r="F50" s="52"/>
    </row>
    <row r="51" spans="3:6">
      <c r="C51" s="8"/>
      <c r="D51" s="8"/>
      <c r="F51" s="52"/>
    </row>
    <row r="52" spans="3:6">
      <c r="C52" s="8"/>
      <c r="D52" s="8"/>
      <c r="F52" s="52"/>
    </row>
    <row r="53" spans="3:6">
      <c r="C53" s="8"/>
      <c r="D53" s="8"/>
      <c r="F53" s="52"/>
    </row>
    <row r="54" spans="3:6">
      <c r="C54" s="8"/>
      <c r="D54" s="8"/>
      <c r="F54" s="52"/>
    </row>
    <row r="55" spans="3:6">
      <c r="C55" s="8"/>
      <c r="D55" s="8"/>
      <c r="F55" s="52"/>
    </row>
    <row r="56" spans="3:6">
      <c r="C56" s="8"/>
      <c r="D56" s="8"/>
      <c r="F56" s="52"/>
    </row>
    <row r="57" spans="3:6">
      <c r="C57" s="8"/>
      <c r="D57" s="8"/>
      <c r="F57" s="52"/>
    </row>
    <row r="58" spans="3:6">
      <c r="C58" s="8"/>
      <c r="D58" s="8"/>
      <c r="F58" s="52"/>
    </row>
    <row r="59" spans="3:6">
      <c r="C59" s="8"/>
      <c r="D59" s="8"/>
      <c r="F59" s="52"/>
    </row>
    <row r="60" spans="3:6">
      <c r="C60" s="8"/>
      <c r="D60" s="8"/>
      <c r="F60" s="52"/>
    </row>
    <row r="61" spans="3:6">
      <c r="C61" s="8"/>
      <c r="D61" s="8"/>
      <c r="F61" s="52"/>
    </row>
    <row r="62" spans="3:6">
      <c r="C62" s="8"/>
      <c r="D62" s="8"/>
      <c r="F62" s="52"/>
    </row>
    <row r="63" spans="3:6">
      <c r="C63" s="8"/>
      <c r="D63" s="8"/>
      <c r="F63" s="52"/>
    </row>
    <row r="64" spans="3:6">
      <c r="C64" s="8"/>
      <c r="D64" s="8"/>
      <c r="F64" s="52"/>
    </row>
    <row r="65" spans="3:6">
      <c r="C65" s="8"/>
      <c r="D65" s="8"/>
      <c r="F65" s="52"/>
    </row>
    <row r="66" spans="3:6">
      <c r="C66" s="8"/>
      <c r="D66" s="8"/>
      <c r="F66" s="52"/>
    </row>
    <row r="67" spans="3:6">
      <c r="C67" s="8"/>
      <c r="D67" s="8"/>
      <c r="F67" s="52"/>
    </row>
    <row r="68" spans="3:6">
      <c r="C68" s="8"/>
      <c r="D68" s="8"/>
      <c r="F68" s="52"/>
    </row>
    <row r="69" spans="3:6">
      <c r="C69" s="8"/>
      <c r="D69" s="8"/>
      <c r="F69" s="52"/>
    </row>
    <row r="70" spans="3:6">
      <c r="C70" s="8"/>
      <c r="D70" s="8"/>
      <c r="F70" s="52"/>
    </row>
    <row r="71" spans="3:6">
      <c r="C71" s="8"/>
      <c r="D71" s="8"/>
      <c r="F71" s="52"/>
    </row>
    <row r="72" spans="3:6">
      <c r="C72" s="8"/>
      <c r="D72" s="8"/>
      <c r="F72" s="52"/>
    </row>
    <row r="73" spans="3:6">
      <c r="C73" s="8"/>
      <c r="D73" s="8"/>
      <c r="F73" s="52"/>
    </row>
    <row r="74" spans="3:6">
      <c r="C74" s="8"/>
      <c r="D74" s="8"/>
      <c r="F74" s="52"/>
    </row>
    <row r="75" spans="3:6">
      <c r="C75" s="8"/>
      <c r="D75" s="8"/>
      <c r="F75" s="52"/>
    </row>
    <row r="76" spans="3:6">
      <c r="C76" s="8"/>
      <c r="D76" s="8"/>
      <c r="F76" s="52"/>
    </row>
    <row r="77" spans="3:6">
      <c r="C77" s="8"/>
      <c r="D77" s="8"/>
      <c r="F77" s="52"/>
    </row>
    <row r="78" spans="3:6">
      <c r="C78" s="8"/>
      <c r="D78" s="8"/>
      <c r="F78" s="52"/>
    </row>
    <row r="79" spans="3:6">
      <c r="C79" s="8"/>
      <c r="D79" s="8"/>
      <c r="F79" s="52"/>
    </row>
    <row r="80" spans="3:6">
      <c r="C80" s="8"/>
      <c r="D80" s="8"/>
      <c r="F80" s="52"/>
    </row>
    <row r="81" spans="3:6">
      <c r="C81" s="8"/>
      <c r="D81" s="8"/>
      <c r="F81" s="52"/>
    </row>
    <row r="82" spans="3:6">
      <c r="C82" s="8"/>
      <c r="D82" s="8"/>
      <c r="F82" s="52"/>
    </row>
    <row r="83" spans="3:6">
      <c r="C83" s="8"/>
      <c r="D83" s="8"/>
      <c r="F83" s="52"/>
    </row>
    <row r="84" spans="3:6">
      <c r="C84" s="8"/>
      <c r="D84" s="8"/>
      <c r="F84" s="52"/>
    </row>
    <row r="85" spans="3:6">
      <c r="C85" s="8"/>
      <c r="D85" s="8"/>
      <c r="F85" s="52"/>
    </row>
    <row r="86" spans="3:6">
      <c r="C86" s="8"/>
      <c r="D86" s="8"/>
      <c r="F86" s="52"/>
    </row>
    <row r="87" spans="3:6">
      <c r="C87" s="8"/>
      <c r="D87" s="8"/>
      <c r="F87" s="52"/>
    </row>
    <row r="88" spans="3:6">
      <c r="C88" s="8"/>
      <c r="D88" s="8"/>
      <c r="F88" s="52"/>
    </row>
    <row r="89" spans="3:6">
      <c r="C89" s="8"/>
      <c r="D89" s="8"/>
      <c r="F89" s="52"/>
    </row>
    <row r="90" spans="3:6">
      <c r="C90" s="8"/>
      <c r="D90" s="8"/>
      <c r="F90" s="52"/>
    </row>
    <row r="91" spans="3:6">
      <c r="C91" s="8"/>
      <c r="D91" s="8"/>
      <c r="F91" s="52"/>
    </row>
    <row r="92" spans="3:6">
      <c r="C92" s="8"/>
      <c r="D92" s="8"/>
      <c r="F92" s="52"/>
    </row>
    <row r="93" spans="3:6">
      <c r="C93" s="8"/>
      <c r="D93" s="8"/>
      <c r="F93" s="52"/>
    </row>
    <row r="94" spans="3:6">
      <c r="C94" s="8"/>
      <c r="D94" s="8"/>
      <c r="F94" s="52"/>
    </row>
    <row r="95" spans="3:6">
      <c r="C95" s="8"/>
      <c r="D95" s="8"/>
      <c r="F95" s="52"/>
    </row>
    <row r="96" spans="3:6">
      <c r="C96" s="8"/>
      <c r="D96" s="8"/>
      <c r="F96" s="52"/>
    </row>
    <row r="97" spans="3:6">
      <c r="C97" s="8"/>
      <c r="D97" s="8"/>
      <c r="F97" s="52"/>
    </row>
    <row r="98" spans="3:6">
      <c r="C98" s="8"/>
      <c r="D98" s="8"/>
      <c r="F98" s="52"/>
    </row>
    <row r="99" spans="3:6">
      <c r="C99" s="8"/>
      <c r="D99" s="8"/>
      <c r="F99" s="52"/>
    </row>
    <row r="100" spans="3:6">
      <c r="C100" s="8"/>
      <c r="D100" s="8"/>
      <c r="F100" s="52"/>
    </row>
    <row r="101" spans="3:6">
      <c r="C101" s="8"/>
      <c r="D101" s="8"/>
      <c r="F101" s="52"/>
    </row>
    <row r="102" spans="3:6">
      <c r="C102" s="8"/>
      <c r="D102" s="8"/>
      <c r="F102" s="52"/>
    </row>
    <row r="103" spans="3:6">
      <c r="C103" s="8"/>
      <c r="D103" s="8"/>
      <c r="F103" s="52"/>
    </row>
    <row r="104" spans="3:6">
      <c r="C104" s="8"/>
      <c r="D104" s="8"/>
      <c r="F104" s="52"/>
    </row>
    <row r="105" spans="3:6">
      <c r="C105" s="8"/>
      <c r="D105" s="8"/>
      <c r="F105" s="52"/>
    </row>
    <row r="106" spans="3:6">
      <c r="C106" s="8"/>
      <c r="D106" s="8"/>
      <c r="F106" s="52"/>
    </row>
    <row r="107" spans="3:6">
      <c r="C107" s="8"/>
      <c r="D107" s="8"/>
      <c r="F107" s="52"/>
    </row>
    <row r="108" spans="3:6">
      <c r="C108" s="8"/>
      <c r="D108" s="8"/>
      <c r="F108" s="52"/>
    </row>
    <row r="109" spans="3:6">
      <c r="C109" s="8"/>
      <c r="D109" s="8"/>
      <c r="F109" s="52"/>
    </row>
    <row r="110" spans="3:6">
      <c r="C110" s="8"/>
      <c r="D110" s="8"/>
      <c r="F110" s="52"/>
    </row>
    <row r="111" spans="3:6">
      <c r="C111" s="8"/>
      <c r="D111" s="8"/>
      <c r="F111" s="52"/>
    </row>
    <row r="112" spans="3:6">
      <c r="C112" s="8"/>
      <c r="D112" s="8"/>
      <c r="F112" s="52"/>
    </row>
    <row r="113" spans="3:6">
      <c r="C113" s="8"/>
      <c r="D113" s="8"/>
      <c r="F113" s="52"/>
    </row>
    <row r="114" spans="3:6">
      <c r="C114" s="8"/>
      <c r="D114" s="8"/>
      <c r="F114" s="52"/>
    </row>
    <row r="115" spans="3:6">
      <c r="C115" s="8"/>
      <c r="D115" s="8"/>
      <c r="F115" s="52"/>
    </row>
    <row r="116" spans="3:6">
      <c r="C116" s="8"/>
      <c r="D116" s="8"/>
      <c r="F116" s="52"/>
    </row>
    <row r="117" spans="3:6">
      <c r="C117" s="8"/>
      <c r="D117" s="8"/>
      <c r="F117" s="52"/>
    </row>
    <row r="118" spans="3:6">
      <c r="C118" s="8"/>
      <c r="D118" s="8"/>
      <c r="F118" s="52"/>
    </row>
    <row r="119" spans="3:6">
      <c r="C119" s="8"/>
      <c r="D119" s="8"/>
      <c r="F119" s="52"/>
    </row>
    <row r="120" spans="3:6">
      <c r="C120" s="8"/>
      <c r="D120" s="8"/>
      <c r="F120" s="52"/>
    </row>
    <row r="121" spans="3:6">
      <c r="C121" s="8"/>
      <c r="D121" s="8"/>
      <c r="F121" s="52"/>
    </row>
    <row r="122" spans="3:6">
      <c r="C122" s="8"/>
      <c r="D122" s="8"/>
      <c r="F122" s="52"/>
    </row>
    <row r="123" spans="3:6">
      <c r="C123" s="8"/>
      <c r="D123" s="8"/>
      <c r="F123" s="52"/>
    </row>
    <row r="124" spans="3:6">
      <c r="C124" s="8"/>
      <c r="D124" s="8"/>
      <c r="F124" s="52"/>
    </row>
    <row r="125" spans="3:6">
      <c r="C125" s="8"/>
      <c r="D125" s="8"/>
      <c r="F125" s="52"/>
    </row>
    <row r="126" spans="3:6">
      <c r="C126" s="8"/>
      <c r="D126" s="8"/>
      <c r="F126" s="52"/>
    </row>
    <row r="127" spans="3:6">
      <c r="C127" s="8"/>
      <c r="D127" s="8"/>
      <c r="F127" s="52"/>
    </row>
    <row r="128" spans="3:6">
      <c r="C128" s="8"/>
      <c r="D128" s="8"/>
      <c r="F128" s="52"/>
    </row>
    <row r="129" spans="3:6">
      <c r="C129" s="8"/>
      <c r="D129" s="8"/>
      <c r="F129" s="52"/>
    </row>
    <row r="130" spans="3:6">
      <c r="C130" s="8"/>
      <c r="D130" s="8"/>
      <c r="F130" s="52"/>
    </row>
    <row r="131" spans="3:6">
      <c r="C131" s="8"/>
      <c r="D131" s="8"/>
      <c r="F131" s="52"/>
    </row>
    <row r="132" spans="3:6">
      <c r="C132" s="8"/>
      <c r="D132" s="8"/>
      <c r="F132" s="52"/>
    </row>
    <row r="133" spans="3:6">
      <c r="C133" s="8"/>
      <c r="D133" s="8"/>
      <c r="F133" s="52"/>
    </row>
    <row r="134" spans="3:6">
      <c r="C134" s="8"/>
      <c r="D134" s="8"/>
      <c r="F134" s="52"/>
    </row>
    <row r="135" spans="3:6">
      <c r="C135" s="8"/>
      <c r="D135" s="8"/>
      <c r="F135" s="52"/>
    </row>
    <row r="136" spans="3:6">
      <c r="C136" s="8"/>
      <c r="D136" s="8"/>
      <c r="F136" s="52"/>
    </row>
    <row r="137" spans="3:6">
      <c r="C137" s="8"/>
      <c r="D137" s="8"/>
      <c r="F137" s="52"/>
    </row>
    <row r="138" spans="3:6">
      <c r="C138" s="8"/>
      <c r="D138" s="8"/>
      <c r="F138" s="52"/>
    </row>
    <row r="139" spans="3:6">
      <c r="C139" s="8"/>
      <c r="D139" s="8"/>
      <c r="F139" s="52"/>
    </row>
    <row r="140" spans="3:6">
      <c r="C140" s="8"/>
      <c r="D140" s="8"/>
      <c r="F140" s="52"/>
    </row>
    <row r="141" spans="3:6">
      <c r="C141" s="8"/>
      <c r="D141" s="8"/>
      <c r="F141" s="52"/>
    </row>
    <row r="142" spans="3:6">
      <c r="C142" s="8"/>
      <c r="D142" s="8"/>
      <c r="F142" s="52"/>
    </row>
    <row r="143" spans="3:6">
      <c r="C143" s="8"/>
      <c r="D143" s="8"/>
      <c r="F143" s="52"/>
    </row>
    <row r="144" spans="3:6">
      <c r="C144" s="8"/>
      <c r="D144" s="8"/>
      <c r="F144" s="52"/>
    </row>
    <row r="145" spans="3:6">
      <c r="C145" s="8"/>
      <c r="D145" s="8"/>
      <c r="F145" s="52"/>
    </row>
    <row r="146" spans="3:6">
      <c r="C146" s="8"/>
      <c r="D146" s="8"/>
      <c r="F146" s="52"/>
    </row>
    <row r="147" spans="3:6">
      <c r="C147" s="8"/>
      <c r="D147" s="8"/>
      <c r="F147" s="52"/>
    </row>
    <row r="148" spans="3:6">
      <c r="C148" s="8"/>
      <c r="D148" s="8"/>
      <c r="F148" s="52"/>
    </row>
    <row r="149" spans="3:6">
      <c r="C149" s="8"/>
      <c r="D149" s="8"/>
      <c r="F149" s="52"/>
    </row>
    <row r="150" spans="3:6">
      <c r="C150" s="8"/>
      <c r="D150" s="8"/>
      <c r="F150" s="52"/>
    </row>
    <row r="151" spans="3:6">
      <c r="C151" s="8"/>
      <c r="D151" s="8"/>
      <c r="F151" s="52"/>
    </row>
    <row r="152" spans="3:6">
      <c r="C152" s="8"/>
      <c r="D152" s="8"/>
      <c r="F152" s="52"/>
    </row>
    <row r="153" spans="3:6">
      <c r="C153" s="8"/>
      <c r="D153" s="8"/>
      <c r="F153" s="52"/>
    </row>
    <row r="154" spans="3:6">
      <c r="C154" s="8"/>
      <c r="D154" s="8"/>
      <c r="F154" s="52"/>
    </row>
    <row r="155" spans="3:6">
      <c r="C155" s="8"/>
      <c r="D155" s="8"/>
      <c r="F155" s="52"/>
    </row>
    <row r="156" spans="3:6">
      <c r="C156" s="8"/>
      <c r="D156" s="8"/>
      <c r="F156" s="52"/>
    </row>
    <row r="157" spans="3:6">
      <c r="C157" s="8"/>
      <c r="D157" s="8"/>
      <c r="F157" s="52"/>
    </row>
    <row r="158" spans="3:6">
      <c r="C158" s="8"/>
      <c r="D158" s="8"/>
      <c r="F158" s="52"/>
    </row>
    <row r="159" spans="3:6">
      <c r="C159" s="8"/>
      <c r="D159" s="8"/>
      <c r="F159" s="52"/>
    </row>
    <row r="160" spans="3:6">
      <c r="C160" s="8"/>
      <c r="D160" s="8"/>
      <c r="F160" s="52"/>
    </row>
    <row r="161" spans="3:6">
      <c r="C161" s="8"/>
      <c r="D161" s="8"/>
      <c r="F161" s="52"/>
    </row>
    <row r="162" spans="3:6">
      <c r="C162" s="8"/>
      <c r="D162" s="8"/>
      <c r="F162" s="52"/>
    </row>
    <row r="163" spans="3:6">
      <c r="C163" s="8"/>
      <c r="D163" s="8"/>
      <c r="F163" s="52"/>
    </row>
    <row r="164" spans="3:6">
      <c r="C164" s="8"/>
      <c r="D164" s="8"/>
      <c r="F164" s="52"/>
    </row>
    <row r="165" spans="3:6">
      <c r="C165" s="8"/>
      <c r="D165" s="8"/>
      <c r="F165" s="52"/>
    </row>
    <row r="166" spans="3:6">
      <c r="C166" s="8"/>
      <c r="D166" s="8"/>
      <c r="F166" s="52"/>
    </row>
    <row r="167" spans="3:6">
      <c r="C167" s="8"/>
      <c r="D167" s="8"/>
      <c r="F167" s="52"/>
    </row>
    <row r="168" spans="3:6">
      <c r="C168" s="8"/>
      <c r="D168" s="8"/>
      <c r="F168" s="52"/>
    </row>
    <row r="169" spans="3:6">
      <c r="C169" s="8"/>
      <c r="D169" s="8"/>
      <c r="F169" s="52"/>
    </row>
    <row r="170" spans="3:6">
      <c r="C170" s="8"/>
      <c r="D170" s="8"/>
      <c r="F170" s="52"/>
    </row>
    <row r="171" spans="3:6">
      <c r="C171" s="8"/>
      <c r="D171" s="8"/>
      <c r="F171" s="52"/>
    </row>
    <row r="172" spans="3:6">
      <c r="C172" s="8"/>
      <c r="D172" s="8"/>
      <c r="F172" s="52"/>
    </row>
    <row r="173" spans="3:6">
      <c r="C173" s="8"/>
      <c r="D173" s="8"/>
      <c r="F173" s="52"/>
    </row>
    <row r="174" spans="3:6">
      <c r="C174" s="8"/>
      <c r="D174" s="8"/>
      <c r="F174" s="52"/>
    </row>
    <row r="175" spans="3:6">
      <c r="C175" s="8"/>
      <c r="D175" s="8"/>
      <c r="F175" s="52"/>
    </row>
    <row r="176" spans="3:6">
      <c r="C176" s="8"/>
      <c r="D176" s="8"/>
      <c r="F176" s="52"/>
    </row>
    <row r="177" spans="3:6">
      <c r="C177" s="8"/>
      <c r="D177" s="8"/>
      <c r="F177" s="52"/>
    </row>
    <row r="178" spans="3:6">
      <c r="C178" s="8"/>
      <c r="D178" s="8"/>
      <c r="F178" s="52"/>
    </row>
    <row r="179" spans="3:6">
      <c r="C179" s="8"/>
      <c r="D179" s="8"/>
      <c r="F179" s="52"/>
    </row>
    <row r="180" spans="3:6">
      <c r="C180" s="8"/>
      <c r="D180" s="8"/>
      <c r="F180" s="52"/>
    </row>
    <row r="181" spans="3:6">
      <c r="C181" s="8"/>
      <c r="D181" s="8"/>
      <c r="F181" s="52"/>
    </row>
    <row r="182" spans="3:6">
      <c r="C182" s="8"/>
      <c r="D182" s="8"/>
      <c r="F182" s="52"/>
    </row>
    <row r="183" spans="3:6">
      <c r="C183" s="8"/>
      <c r="D183" s="8"/>
      <c r="F183" s="52"/>
    </row>
    <row r="184" spans="3:6">
      <c r="C184" s="8"/>
      <c r="D184" s="8"/>
      <c r="F184" s="52"/>
    </row>
    <row r="185" spans="3:6">
      <c r="C185" s="8"/>
      <c r="D185" s="8"/>
      <c r="F185" s="52"/>
    </row>
    <row r="186" spans="3:6">
      <c r="C186" s="8"/>
      <c r="D186" s="8"/>
      <c r="F186" s="52"/>
    </row>
    <row r="187" spans="3:6">
      <c r="C187" s="8"/>
      <c r="D187" s="8"/>
      <c r="F187" s="52"/>
    </row>
    <row r="188" spans="3:6">
      <c r="C188" s="8"/>
      <c r="D188" s="8"/>
      <c r="F188" s="52"/>
    </row>
    <row r="189" spans="3:6">
      <c r="C189" s="8"/>
      <c r="D189" s="8"/>
      <c r="F189" s="52"/>
    </row>
    <row r="190" spans="3:6">
      <c r="C190" s="8"/>
      <c r="D190" s="8"/>
      <c r="F190" s="52"/>
    </row>
    <row r="191" spans="3:6">
      <c r="C191" s="8"/>
      <c r="D191" s="8"/>
      <c r="F191" s="52"/>
    </row>
    <row r="192" spans="3:6">
      <c r="C192" s="8"/>
      <c r="D192" s="8"/>
      <c r="F192" s="52"/>
    </row>
    <row r="193" spans="3:6">
      <c r="C193" s="8"/>
      <c r="D193" s="8"/>
      <c r="F193" s="52"/>
    </row>
    <row r="194" spans="3:6">
      <c r="C194" s="8"/>
      <c r="D194" s="8"/>
      <c r="F194" s="52"/>
    </row>
    <row r="195" spans="3:6">
      <c r="C195" s="8"/>
      <c r="D195" s="8"/>
      <c r="F195" s="52"/>
    </row>
    <row r="196" spans="3:6">
      <c r="C196" s="8"/>
      <c r="D196" s="8"/>
      <c r="F196" s="52"/>
    </row>
    <row r="197" spans="3:6">
      <c r="C197" s="8"/>
      <c r="D197" s="8"/>
      <c r="F197" s="52"/>
    </row>
    <row r="198" spans="3:6">
      <c r="C198" s="8"/>
      <c r="D198" s="8"/>
      <c r="F198" s="52"/>
    </row>
    <row r="199" spans="3:6">
      <c r="C199" s="8"/>
      <c r="D199" s="8"/>
      <c r="F199" s="52"/>
    </row>
    <row r="200" spans="3:6">
      <c r="C200" s="8"/>
      <c r="D200" s="8"/>
      <c r="F200" s="52"/>
    </row>
    <row r="201" spans="3:6">
      <c r="C201" s="8"/>
      <c r="D201" s="8"/>
      <c r="F201" s="52"/>
    </row>
    <row r="202" spans="3:6">
      <c r="C202" s="8"/>
      <c r="D202" s="8"/>
      <c r="F202" s="52"/>
    </row>
    <row r="203" spans="3:6">
      <c r="C203" s="8"/>
      <c r="D203" s="8"/>
      <c r="F203" s="52"/>
    </row>
    <row r="204" spans="3:6">
      <c r="C204" s="8"/>
      <c r="D204" s="8"/>
      <c r="F204" s="52"/>
    </row>
    <row r="205" spans="3:6">
      <c r="C205" s="8"/>
      <c r="D205" s="8"/>
      <c r="F205" s="52"/>
    </row>
    <row r="206" spans="3:6">
      <c r="C206" s="8"/>
      <c r="D206" s="8"/>
      <c r="F206" s="52"/>
    </row>
    <row r="207" spans="3:6">
      <c r="C207" s="8"/>
      <c r="D207" s="8"/>
      <c r="F207" s="52"/>
    </row>
    <row r="208" spans="3:6">
      <c r="C208" s="8"/>
      <c r="D208" s="8"/>
      <c r="F208" s="52"/>
    </row>
    <row r="209" spans="3:6">
      <c r="C209" s="8"/>
      <c r="D209" s="8"/>
      <c r="F209" s="52"/>
    </row>
    <row r="210" spans="3:6">
      <c r="C210" s="8"/>
      <c r="D210" s="8"/>
      <c r="F210" s="52"/>
    </row>
    <row r="211" spans="3:6">
      <c r="C211" s="8"/>
      <c r="D211" s="8"/>
      <c r="F211" s="52"/>
    </row>
    <row r="212" spans="3:6">
      <c r="C212" s="8"/>
      <c r="D212" s="8"/>
      <c r="F212" s="52"/>
    </row>
    <row r="213" spans="3:6">
      <c r="C213" s="8"/>
      <c r="D213" s="8"/>
      <c r="F213" s="52"/>
    </row>
    <row r="214" spans="3:6">
      <c r="C214" s="8"/>
      <c r="D214" s="8"/>
      <c r="F214" s="52"/>
    </row>
    <row r="215" spans="3:6">
      <c r="C215" s="8"/>
      <c r="D215" s="8"/>
      <c r="F215" s="52"/>
    </row>
    <row r="216" spans="3:6">
      <c r="C216" s="8"/>
      <c r="D216" s="8"/>
      <c r="F216" s="52"/>
    </row>
    <row r="217" spans="3:6">
      <c r="C217" s="8"/>
      <c r="D217" s="8"/>
      <c r="F217" s="52"/>
    </row>
    <row r="218" spans="3:6">
      <c r="C218" s="8"/>
      <c r="D218" s="8"/>
      <c r="F218" s="52"/>
    </row>
    <row r="219" spans="3:6">
      <c r="C219" s="8"/>
      <c r="D219" s="8"/>
      <c r="F219" s="52"/>
    </row>
    <row r="220" spans="3:6">
      <c r="C220" s="8"/>
      <c r="D220" s="8"/>
      <c r="F220" s="52"/>
    </row>
    <row r="221" spans="3:6">
      <c r="C221" s="8"/>
      <c r="D221" s="8"/>
      <c r="F221" s="52"/>
    </row>
    <row r="222" spans="3:6">
      <c r="C222" s="8"/>
      <c r="D222" s="8"/>
      <c r="F222" s="52"/>
    </row>
    <row r="223" spans="3:6">
      <c r="C223" s="8"/>
      <c r="D223" s="8"/>
      <c r="F223" s="52"/>
    </row>
    <row r="224" spans="3:6">
      <c r="C224" s="8"/>
      <c r="D224" s="8"/>
      <c r="F224" s="52"/>
    </row>
    <row r="225" spans="3:6">
      <c r="C225" s="8"/>
      <c r="D225" s="8"/>
      <c r="F225" s="52"/>
    </row>
    <row r="226" spans="3:6">
      <c r="C226" s="8"/>
      <c r="D226" s="8"/>
      <c r="F226" s="52"/>
    </row>
    <row r="227" spans="3:6">
      <c r="C227" s="8"/>
      <c r="D227" s="8"/>
      <c r="F227" s="52"/>
    </row>
    <row r="228" spans="3:6">
      <c r="C228" s="8"/>
      <c r="D228" s="8"/>
      <c r="F228" s="52"/>
    </row>
    <row r="229" spans="3:6">
      <c r="C229" s="8"/>
      <c r="D229" s="8"/>
      <c r="F229" s="52"/>
    </row>
    <row r="230" spans="3:6">
      <c r="C230" s="8"/>
      <c r="D230" s="8"/>
      <c r="F230" s="52"/>
    </row>
    <row r="231" spans="3:6">
      <c r="C231" s="8"/>
      <c r="D231" s="8"/>
      <c r="F231" s="52"/>
    </row>
    <row r="232" spans="3:6">
      <c r="C232" s="8"/>
      <c r="D232" s="8"/>
      <c r="F232" s="52"/>
    </row>
    <row r="233" spans="3:6">
      <c r="C233" s="8"/>
      <c r="D233" s="8"/>
      <c r="F233" s="52"/>
    </row>
    <row r="234" spans="3:6">
      <c r="C234" s="8"/>
      <c r="D234" s="8"/>
      <c r="F234" s="52"/>
    </row>
    <row r="235" spans="3:6">
      <c r="C235" s="8"/>
      <c r="D235" s="8"/>
      <c r="F235" s="52"/>
    </row>
    <row r="236" spans="3:6">
      <c r="C236" s="8"/>
      <c r="D236" s="8"/>
      <c r="F236" s="52"/>
    </row>
    <row r="237" spans="3:6">
      <c r="C237" s="8"/>
      <c r="D237" s="8"/>
      <c r="F237" s="52"/>
    </row>
    <row r="238" spans="3:6">
      <c r="C238" s="8"/>
      <c r="D238" s="8"/>
      <c r="F238" s="52"/>
    </row>
    <row r="239" spans="3:6">
      <c r="C239" s="8"/>
      <c r="D239" s="8"/>
      <c r="F239" s="52"/>
    </row>
    <row r="240" spans="3:6">
      <c r="C240" s="8"/>
      <c r="D240" s="8"/>
      <c r="F240" s="52"/>
    </row>
    <row r="241" spans="3:6">
      <c r="C241" s="8"/>
      <c r="D241" s="8"/>
      <c r="F241" s="52"/>
    </row>
    <row r="242" spans="3:6">
      <c r="C242" s="8"/>
      <c r="D242" s="8"/>
      <c r="F242" s="52"/>
    </row>
    <row r="243" spans="3:6">
      <c r="C243" s="8"/>
      <c r="D243" s="8"/>
      <c r="F243" s="52"/>
    </row>
    <row r="244" spans="3:6">
      <c r="C244" s="8"/>
      <c r="D244" s="8"/>
      <c r="F244" s="52"/>
    </row>
    <row r="245" spans="3:6">
      <c r="C245" s="8"/>
      <c r="D245" s="8"/>
      <c r="F245" s="52"/>
    </row>
    <row r="246" spans="3:6">
      <c r="C246" s="8"/>
      <c r="D246" s="8"/>
      <c r="F246" s="52"/>
    </row>
    <row r="247" spans="3:6">
      <c r="C247" s="8"/>
      <c r="D247" s="8"/>
      <c r="F247" s="52"/>
    </row>
    <row r="248" spans="3:6">
      <c r="C248" s="8"/>
      <c r="D248" s="8"/>
      <c r="F248" s="52"/>
    </row>
    <row r="249" spans="3:6">
      <c r="C249" s="8"/>
      <c r="D249" s="8"/>
      <c r="F249" s="52"/>
    </row>
    <row r="250" spans="3:6">
      <c r="C250" s="8"/>
      <c r="D250" s="8"/>
      <c r="F250" s="52"/>
    </row>
    <row r="251" spans="3:6">
      <c r="C251" s="8"/>
      <c r="D251" s="8"/>
      <c r="F251" s="52"/>
    </row>
    <row r="252" spans="3:6">
      <c r="C252" s="8"/>
      <c r="D252" s="8"/>
      <c r="F252" s="52"/>
    </row>
    <row r="253" spans="3:6">
      <c r="C253" s="8"/>
      <c r="D253" s="8"/>
      <c r="F253" s="52"/>
    </row>
    <row r="254" spans="3:6">
      <c r="C254" s="8"/>
      <c r="D254" s="8"/>
      <c r="F254" s="52"/>
    </row>
    <row r="255" spans="3:6">
      <c r="C255" s="8"/>
      <c r="D255" s="8"/>
      <c r="F255" s="52"/>
    </row>
    <row r="256" spans="3:6">
      <c r="C256" s="8"/>
      <c r="D256" s="8"/>
      <c r="F256" s="52"/>
    </row>
    <row r="257" spans="3:6">
      <c r="C257" s="8"/>
      <c r="D257" s="8"/>
      <c r="F257" s="52"/>
    </row>
    <row r="258" spans="3:6">
      <c r="C258" s="8"/>
      <c r="D258" s="8"/>
      <c r="F258" s="52"/>
    </row>
    <row r="259" spans="3:6">
      <c r="C259" s="8"/>
      <c r="D259" s="8"/>
      <c r="F259" s="52"/>
    </row>
    <row r="260" spans="3:6">
      <c r="C260" s="8"/>
      <c r="D260" s="8"/>
      <c r="F260" s="52"/>
    </row>
    <row r="261" spans="3:6">
      <c r="C261" s="8"/>
      <c r="D261" s="8"/>
      <c r="F261" s="52"/>
    </row>
    <row r="262" spans="3:6">
      <c r="C262" s="8"/>
      <c r="D262" s="8"/>
      <c r="F262" s="52"/>
    </row>
    <row r="263" spans="3:6">
      <c r="C263" s="8"/>
      <c r="D263" s="8"/>
      <c r="F263" s="52"/>
    </row>
    <row r="264" spans="3:6">
      <c r="C264" s="8"/>
      <c r="D264" s="8"/>
      <c r="F264" s="52"/>
    </row>
    <row r="265" spans="3:6">
      <c r="C265" s="8"/>
      <c r="D265" s="8"/>
      <c r="F265" s="52"/>
    </row>
    <row r="266" spans="3:6">
      <c r="C266" s="8"/>
      <c r="D266" s="8"/>
      <c r="F266" s="52"/>
    </row>
    <row r="267" spans="3:6">
      <c r="C267" s="8"/>
      <c r="D267" s="8"/>
      <c r="F267" s="52"/>
    </row>
    <row r="268" spans="3:6">
      <c r="C268" s="8"/>
      <c r="D268" s="8"/>
      <c r="F268" s="52"/>
    </row>
    <row r="269" spans="3:6">
      <c r="C269" s="8"/>
      <c r="D269" s="8"/>
      <c r="F269" s="52"/>
    </row>
    <row r="270" spans="3:6">
      <c r="C270" s="8"/>
      <c r="D270" s="8"/>
      <c r="F270" s="52"/>
    </row>
    <row r="271" spans="3:6">
      <c r="C271" s="8"/>
      <c r="D271" s="8"/>
      <c r="F271" s="52"/>
    </row>
    <row r="272" spans="3:6">
      <c r="C272" s="8"/>
      <c r="D272" s="8"/>
      <c r="F272" s="52"/>
    </row>
    <row r="273" spans="3:6">
      <c r="C273" s="8"/>
      <c r="D273" s="8"/>
      <c r="F273" s="52"/>
    </row>
    <row r="274" spans="3:6">
      <c r="C274" s="8"/>
      <c r="D274" s="8"/>
      <c r="F274" s="52"/>
    </row>
    <row r="275" spans="3:6">
      <c r="C275" s="8"/>
      <c r="D275" s="8"/>
      <c r="F275" s="52"/>
    </row>
    <row r="276" spans="3:6">
      <c r="C276" s="8"/>
      <c r="D276" s="8"/>
      <c r="F276" s="52"/>
    </row>
    <row r="277" spans="3:6">
      <c r="C277" s="8"/>
      <c r="D277" s="8"/>
      <c r="F277" s="52"/>
    </row>
    <row r="278" spans="3:6">
      <c r="C278" s="8"/>
      <c r="D278" s="8"/>
      <c r="F278" s="52"/>
    </row>
    <row r="279" spans="3:6">
      <c r="C279" s="8"/>
      <c r="D279" s="8"/>
      <c r="F279" s="52"/>
    </row>
    <row r="280" spans="3:6">
      <c r="C280" s="8"/>
      <c r="D280" s="8"/>
      <c r="F280" s="52"/>
    </row>
    <row r="281" spans="3:6">
      <c r="C281" s="8"/>
      <c r="D281" s="8"/>
      <c r="F281" s="52"/>
    </row>
    <row r="282" spans="3:6">
      <c r="C282" s="8"/>
      <c r="D282" s="8"/>
      <c r="F282" s="52"/>
    </row>
    <row r="283" spans="3:6">
      <c r="C283" s="8"/>
      <c r="D283" s="8"/>
      <c r="F283" s="52"/>
    </row>
    <row r="284" spans="3:6">
      <c r="C284" s="8"/>
      <c r="D284" s="8"/>
      <c r="F284" s="52"/>
    </row>
    <row r="285" spans="3:6">
      <c r="C285" s="8"/>
      <c r="D285" s="8"/>
      <c r="F285" s="52"/>
    </row>
    <row r="286" spans="3:6">
      <c r="C286" s="8"/>
      <c r="D286" s="8"/>
      <c r="F286" s="52"/>
    </row>
    <row r="287" spans="3:6">
      <c r="C287" s="8"/>
      <c r="D287" s="8"/>
      <c r="F287" s="52"/>
    </row>
    <row r="288" spans="3:6">
      <c r="C288" s="8"/>
      <c r="D288" s="8"/>
      <c r="F288" s="52"/>
    </row>
    <row r="289" spans="3:6">
      <c r="C289" s="8"/>
      <c r="D289" s="8"/>
      <c r="F289" s="52"/>
    </row>
    <row r="290" spans="3:6">
      <c r="C290" s="8"/>
      <c r="D290" s="8"/>
      <c r="F290" s="52"/>
    </row>
    <row r="291" spans="3:6">
      <c r="C291" s="8"/>
      <c r="D291" s="8"/>
      <c r="F291" s="52"/>
    </row>
    <row r="292" spans="3:6">
      <c r="C292" s="8"/>
      <c r="D292" s="8"/>
      <c r="F292" s="52"/>
    </row>
    <row r="293" spans="3:6">
      <c r="C293" s="8"/>
      <c r="D293" s="8"/>
      <c r="F293" s="52"/>
    </row>
    <row r="294" spans="3:6">
      <c r="C294" s="8"/>
      <c r="D294" s="8"/>
      <c r="F294" s="52"/>
    </row>
    <row r="295" spans="3:6">
      <c r="C295" s="8"/>
      <c r="D295" s="8"/>
      <c r="F295" s="52"/>
    </row>
    <row r="296" spans="3:6">
      <c r="C296" s="8"/>
      <c r="D296" s="8"/>
      <c r="F296" s="52"/>
    </row>
    <row r="297" spans="3:6">
      <c r="C297" s="8"/>
      <c r="D297" s="8"/>
      <c r="F297" s="52"/>
    </row>
    <row r="298" spans="3:6">
      <c r="C298" s="8"/>
      <c r="D298" s="8"/>
      <c r="F298" s="52"/>
    </row>
    <row r="299" spans="3:6">
      <c r="C299" s="8"/>
      <c r="D299" s="8"/>
      <c r="F299" s="52"/>
    </row>
    <row r="300" spans="3:6">
      <c r="C300" s="8"/>
      <c r="D300" s="8"/>
      <c r="F300" s="52"/>
    </row>
    <row r="301" spans="3:6">
      <c r="C301" s="8"/>
      <c r="D301" s="8"/>
      <c r="F301" s="52"/>
    </row>
    <row r="302" spans="3:6">
      <c r="C302" s="8"/>
      <c r="D302" s="8"/>
      <c r="F302" s="52"/>
    </row>
    <row r="303" spans="3:6">
      <c r="C303" s="8"/>
      <c r="D303" s="8"/>
      <c r="F303" s="52"/>
    </row>
    <row r="304" spans="3:6">
      <c r="C304" s="8"/>
      <c r="D304" s="8"/>
      <c r="F304" s="52"/>
    </row>
    <row r="305" spans="3:6">
      <c r="C305" s="8"/>
      <c r="D305" s="8"/>
      <c r="F305" s="52"/>
    </row>
    <row r="306" spans="3:6">
      <c r="C306" s="8"/>
      <c r="D306" s="8"/>
      <c r="F306" s="52"/>
    </row>
    <row r="307" spans="3:6">
      <c r="C307" s="8"/>
      <c r="D307" s="8"/>
    </row>
    <row r="308" spans="3:6">
      <c r="C308" s="8"/>
      <c r="D308" s="8"/>
    </row>
    <row r="309" spans="3:6">
      <c r="C309" s="8"/>
      <c r="D309" s="8"/>
    </row>
    <row r="310" spans="3:6">
      <c r="C310" s="8"/>
      <c r="D310" s="8"/>
    </row>
    <row r="311" spans="3:6">
      <c r="C311" s="8"/>
      <c r="D311" s="8"/>
    </row>
    <row r="312" spans="3:6">
      <c r="C312" s="8"/>
      <c r="D312" s="8"/>
    </row>
    <row r="313" spans="3:6">
      <c r="C313" s="8"/>
      <c r="D313" s="8"/>
    </row>
    <row r="314" spans="3:6">
      <c r="C314" s="8"/>
      <c r="D314" s="8"/>
    </row>
    <row r="315" spans="3:6">
      <c r="C315" s="8"/>
      <c r="D315" s="8"/>
    </row>
    <row r="316" spans="3:6">
      <c r="C316" s="8"/>
      <c r="D316" s="8"/>
    </row>
    <row r="317" spans="3:6">
      <c r="C317" s="8"/>
      <c r="D317" s="8"/>
    </row>
    <row r="318" spans="3:6">
      <c r="C318" s="8"/>
      <c r="D318" s="8"/>
    </row>
    <row r="319" spans="3:6">
      <c r="C319" s="8"/>
      <c r="D319" s="8"/>
    </row>
    <row r="320" spans="3:6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9:D32" name="Range1"/>
  </protectedRanges>
  <phoneticPr fontId="7" type="noConversion"/>
  <hyperlinks>
    <hyperlink ref="H310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2024-01-15T03:30:14Z</dcterms:modified>
</cp:coreProperties>
</file>