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C8BB624-DFEB-4671-A709-266BD537B2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2" i="1" l="1"/>
  <c r="S22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<sst xmlns="http://schemas.openxmlformats.org/spreadsheetml/2006/main" count="53" uniqueCount="50">
  <si>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</si>
  <si>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</si>
  <si>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</si>
  <si>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</si>
  <si>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</si>
  <si>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</si>
  <si>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</si>
  <si>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</si>
  <si>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</si>
  <si>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</si>
  <si>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</si>
  <si>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</si>
  <si>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</si>
  <si>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</si>
  <si>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</si>
  <si>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</si>
  <si>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</si>
  <si>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</si>
  <si>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</si>
  <si>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</si>
  <si>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</si>
  <si>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</si>
  <si>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</si>
  <si>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</si>
  <si>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</si>
  <si>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</si>
  <si>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</si>
  <si>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</si>
  <si>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</si>
  <si>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</si>
  <si>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</si>
  <si>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</si>
  <si>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</si>
  <si>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</si>
  <si>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</si>
  <si>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</si>
  <si>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</si>
  <si>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</si>
  <si>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</si>
  <si>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</si>
  <si>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</si>
  <si>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</si>
  <si>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G2411-0613</t>
  </si>
  <si>
    <t>G2411-0613_0.xls</t>
  </si>
  <si>
    <t>EB</t>
  </si>
  <si>
    <t>VSX</t>
  </si>
  <si>
    <t>IBVS 6048</t>
  </si>
  <si>
    <t>I</t>
  </si>
  <si>
    <t>CCD</t>
  </si>
  <si>
    <t>V0727 Aur / GSC 2411-0613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</si>
</sst>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V0727 Aur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F5-459B-98F0-EADE364E34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-3.5224999999627471E-2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F5-459B-98F0-EADE364E34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F5-459B-98F0-EADE364E34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F5-459B-98F0-EADE364E34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F5-459B-98F0-EADE364E34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F5-459B-98F0-EADE364E34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F5-459B-98F0-EADE364E34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-3.5224999999627471E-2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F5-459B-98F0-EADE364E34C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F5-459B-98F0-EADE364E3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48656"/>
        <c:axId val="1"/>
      </c:scatterChart>
      <c:valAx>
        <c:axId val="67664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48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EF62CD-792A-C96B-E38C-DAE4AA578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49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>
        <v>0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51531.735000000001</v>
      </c>
      <c r="D7" s="29" t="s">
        <v>45</v>
      </c>
    </row>
    <row r="8" spans="1:7" x14ac:dyDescent="0.2">
      <c r="A8" t="s">
        <v>3</v>
      </c>
      <c r="C8" s="7">
        <v>0.84175</v>
      </c>
      <c r="D8" s="29" t="s">
        <v>45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-6.6218629569748044E-6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60324.696533680552</v>
      </c>
    </row>
    <row r="15" spans="1:7" x14ac:dyDescent="0.2">
      <c r="A15" s="11" t="s">
        <v>17</v>
      </c>
      <c r="B15" s="9"/>
      <c r="C15" s="12">
        <f ca="1">(C7+C11)+(C8+C12)*INT(MAX(F21:F3533))</f>
        <v>56008.968028310934</v>
      </c>
      <c r="D15" s="13" t="s">
        <v>38</v>
      </c>
      <c r="E15" s="14">
        <f ca="1">ROUND(2*(E14-$C$7)/$C$8,0)/2+E13</f>
        <v>10447</v>
      </c>
    </row>
    <row r="16" spans="1:7" x14ac:dyDescent="0.2">
      <c r="A16" s="15" t="s">
        <v>4</v>
      </c>
      <c r="B16" s="9"/>
      <c r="C16" s="16">
        <f ca="1">+C8+C12</f>
        <v>0.84174337813704303</v>
      </c>
      <c r="D16" s="13" t="s">
        <v>39</v>
      </c>
      <c r="E16" s="23">
        <f ca="1">ROUND(2*(E14-$C$15)/$C$16,0)/2+E13</f>
        <v>5128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45307.323904731027</v>
      </c>
    </row>
    <row r="18" spans="1:19" ht="14.25" thickTop="1" thickBot="1" x14ac:dyDescent="0.25">
      <c r="A18" s="15" t="s">
        <v>5</v>
      </c>
      <c r="B18" s="9"/>
      <c r="C18" s="18">
        <f ca="1">+C15</f>
        <v>56008.968028310934</v>
      </c>
      <c r="D18" s="19">
        <f ca="1">+C16</f>
        <v>0.84174337813704303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48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51531.735000000001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36513.235000000001</v>
      </c>
      <c r="S21">
        <f ca="1">+(O21-G21)^2</f>
        <v>0</v>
      </c>
    </row>
    <row r="22" spans="1:19" x14ac:dyDescent="0.2">
      <c r="A22" s="32" t="s">
        <v>46</v>
      </c>
      <c r="B22" s="33" t="s">
        <v>47</v>
      </c>
      <c r="C22" s="34">
        <v>56009.388899999998</v>
      </c>
      <c r="D22" s="34">
        <v>1E-4</v>
      </c>
      <c r="E22">
        <f>+(C22-C$7)/C$8</f>
        <v>5319.4581526581496</v>
      </c>
      <c r="F22">
        <f>ROUND(2*E22,0)/2</f>
        <v>5319.5</v>
      </c>
      <c r="G22">
        <f>+C22-(C$7+F22*C$8)</f>
        <v>-3.5224999999627471E-2</v>
      </c>
      <c r="I22">
        <f>+G22</f>
        <v>-3.5224999999627471E-2</v>
      </c>
      <c r="O22">
        <f ca="1">+C$11+C$12*$F22</f>
        <v>-3.5224999999627471E-2</v>
      </c>
      <c r="Q22" s="1">
        <f>+C22-15018.5</f>
        <v>40990.888899999998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2024-01-15T03:43:00Z</dcterms:modified>
</cp:coreProperties>
</file>