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14AB5B4-E288-4EF7-935F-E6D9196CC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28" i="1"/>
  <c r="F28" i="1" s="1"/>
  <c r="G28" i="1" s="1"/>
  <c r="K28" i="1" s="1"/>
  <c r="Q28" i="1"/>
  <c r="E31" i="1"/>
  <c r="F31" i="1"/>
  <c r="G31" i="1" s="1"/>
  <c r="K31" i="1" s="1"/>
  <c r="Q31" i="1"/>
  <c r="E26" i="1"/>
  <c r="F26" i="1"/>
  <c r="G26" i="1" s="1"/>
  <c r="K26" i="1" s="1"/>
  <c r="Q26" i="1"/>
  <c r="E27" i="1"/>
  <c r="F27" i="1" s="1"/>
  <c r="G27" i="1" s="1"/>
  <c r="K27" i="1" s="1"/>
  <c r="Q27" i="1"/>
  <c r="E29" i="1"/>
  <c r="F29" i="1"/>
  <c r="G29" i="1" s="1"/>
  <c r="K29" i="1" s="1"/>
  <c r="Q29" i="1"/>
  <c r="E30" i="1"/>
  <c r="F30" i="1" s="1"/>
  <c r="G30" i="1" s="1"/>
  <c r="K30" i="1" s="1"/>
  <c r="Q30" i="1"/>
  <c r="Q25" i="1"/>
  <c r="E25" i="1"/>
  <c r="F25" i="1" s="1"/>
  <c r="G25" i="1" s="1"/>
  <c r="K25" i="1" s="1"/>
  <c r="C9" i="1"/>
  <c r="D9" i="1"/>
  <c r="F16" i="1"/>
  <c r="F17" i="1" s="1"/>
  <c r="C17" i="1"/>
  <c r="E21" i="1"/>
  <c r="F21" i="1" s="1"/>
  <c r="G21" i="1" s="1"/>
  <c r="I21" i="1" s="1"/>
  <c r="Q21" i="1"/>
  <c r="E22" i="1"/>
  <c r="F22" i="1"/>
  <c r="G22" i="1"/>
  <c r="I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12" i="1"/>
  <c r="C11" i="1"/>
  <c r="O32" i="1" l="1"/>
  <c r="O28" i="1"/>
  <c r="O31" i="1"/>
  <c r="O27" i="1"/>
  <c r="O29" i="1"/>
  <c r="O30" i="1"/>
  <c r="O26" i="1"/>
  <c r="O23" i="1"/>
  <c r="O22" i="1"/>
  <c r="O24" i="1"/>
  <c r="O25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<sst xmlns="http://schemas.openxmlformats.org/spreadsheetml/2006/main" count="79" uniqueCount="62">
  <si>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</si>
  <si>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</si>
  <si>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</si>
  <si>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</si>
  <si>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</si>
  <si>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</si>
  <si>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</si>
  <si>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</si>
  <si>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</si>
  <si>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</si>
  <si>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</si>
  <si>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</si>
  <si>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</si>
  <si>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</si>
  <si>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</si>
  <si>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</si>
  <si>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</si>
  <si>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</si>
  <si>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</si>
  <si>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</si>
  <si>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</si>
  <si>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</si>
  <si>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</si>
  <si>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</si>
  <si>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</si>
  <si>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</si>
  <si>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</si>
  <si>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</si>
  <si>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</si>
  <si>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</si>
  <si>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</si>
  <si>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</si>
  <si>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</si>
  <si>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</si>
  <si>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</si>
  <si>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</si>
  <si>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</si>
  <si>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</si>
  <si>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</si>
  <si>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</si>
  <si>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</si>
  <si>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</si>
  <si>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V0826 Aur</t>
  </si>
  <si>
    <t>2019G</t>
  </si>
  <si>
    <t>G3344-1247</t>
  </si>
  <si>
    <t>EW</t>
  </si>
  <si>
    <t>pr_</t>
  </si>
  <si>
    <t>V0826</t>
  </si>
  <si>
    <t>0826</t>
  </si>
  <si>
    <t>Aur</t>
  </si>
  <si>
    <t>yes</t>
  </si>
  <si>
    <t>V0826 Aur / GSC 3344-1247</t>
  </si>
  <si>
    <t>IBVS 6070</t>
  </si>
  <si>
    <t>VSX</t>
  </si>
  <si>
    <t>I</t>
  </si>
  <si>
    <t>RHN 2020</t>
  </si>
  <si>
    <t>2020JAVSO..48….1</t>
  </si>
  <si>
    <t>RHN 2021</t>
  </si>
  <si>
    <t>VSB, 91</t>
  </si>
  <si>
    <t>JBAV, 60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</si>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</sst>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V0826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4-43B9-A843-9CB05DD1F2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-1.180920000479091E-3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4-43B9-A843-9CB05DD1F2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4-43B9-A843-9CB05DD1F2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-1.6363599999749567E-2</c:v>
                </c:pt>
                <c:pt idx="3">
                  <c:v>-2.1635800003423356E-2</c:v>
                </c:pt>
                <c:pt idx="4">
                  <c:v>-2.5569040000846144E-2</c:v>
                </c:pt>
                <c:pt idx="5">
                  <c:v>-2.5212080130586401E-2</c:v>
                </c:pt>
                <c:pt idx="6">
                  <c:v>-2.5092999800108373E-2</c:v>
                </c:pt>
                <c:pt idx="7">
                  <c:v>-2.5978520214266609E-2</c:v>
                </c:pt>
                <c:pt idx="8">
                  <c:v>-2.5019240143592469E-2</c:v>
                </c:pt>
                <c:pt idx="9">
                  <c:v>-2.5826400000369176E-2</c:v>
                </c:pt>
                <c:pt idx="10">
                  <c:v>-2.5007320000440814E-2</c:v>
                </c:pt>
                <c:pt idx="11">
                  <c:v>7.7032200002577156E-2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4-43B9-A843-9CB05DD1F2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64-43B9-A843-9CB05DD1F2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64-43B9-A843-9CB05DD1F2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64-43B9-A843-9CB05DD1F2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-5.9724159613795173E-2</c:v>
                </c:pt>
                <c:pt idx="1">
                  <c:v>-5.9721775456595176E-2</c:v>
                </c:pt>
                <c:pt idx="2">
                  <c:v>-2.1982951137865456E-2</c:v>
                </c:pt>
                <c:pt idx="3">
                  <c:v>-1.7131191235874491E-2</c:v>
                </c:pt>
                <c:pt idx="4">
                  <c:v>-1.2846860747482473E-2</c:v>
                </c:pt>
                <c:pt idx="5">
                  <c:v>-1.2579835141082969E-2</c:v>
                </c:pt>
                <c:pt idx="6">
                  <c:v>-1.2577450983882972E-2</c:v>
                </c:pt>
                <c:pt idx="7">
                  <c:v>-1.2563146040683003E-2</c:v>
                </c:pt>
                <c:pt idx="8">
                  <c:v>-1.2405791665483293E-2</c:v>
                </c:pt>
                <c:pt idx="9">
                  <c:v>-1.2231748189883616E-2</c:v>
                </c:pt>
                <c:pt idx="10">
                  <c:v>-1.2229364032683619E-2</c:v>
                </c:pt>
                <c:pt idx="11">
                  <c:v>-1.2124461115883819E-2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64-43B9-A843-9CB05DD1F2B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64-43B9-A843-9CB05DD1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1832"/>
        <c:axId val="1"/>
      </c:scatterChart>
      <c:valAx>
        <c:axId val="60077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5AEF19-6675-3D22-9A7D-9A921194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4" ht="20.25" x14ac:dyDescent="0.3">
      <c r="A1" s="1" t="s">
        <v>51</v>
      </c>
      <c r="F1" s="6" t="s">
        <v>42</v>
      </c>
      <c r="G1" s="3" t="s">
        <v>43</v>
      </c>
      <c r="H1" s="4"/>
      <c r="I1" s="7" t="s">
        <v>44</v>
      </c>
      <c r="J1" s="8" t="s">
        <v>42</v>
      </c>
      <c r="K1" s="9">
        <v>4.5518999999999998</v>
      </c>
      <c r="L1" s="9">
        <v>45.142099999999999</v>
      </c>
      <c r="M1" s="10">
        <v>55953.326000000001</v>
      </c>
      <c r="N1" s="10">
        <v>0.36176184</v>
      </c>
      <c r="O1" s="9" t="s">
        <v>45</v>
      </c>
      <c r="P1" s="9">
        <v>11.35</v>
      </c>
      <c r="Q1" s="9">
        <v>12.06</v>
      </c>
      <c r="R1" s="11" t="s">
        <v>46</v>
      </c>
      <c r="S1" s="12" t="s">
        <v>13</v>
      </c>
      <c r="T1" s="13" t="s">
        <v>47</v>
      </c>
      <c r="U1" s="14" t="s">
        <v>48</v>
      </c>
      <c r="V1" s="5" t="s">
        <v>49</v>
      </c>
      <c r="W1" s="15" t="s">
        <v>50</v>
      </c>
      <c r="X1" s="16"/>
    </row>
    <row r="2" spans="1:24" s="22" customFormat="1" ht="12.95" customHeight="1" x14ac:dyDescent="0.2">
      <c r="A2" s="22" t="s">
        <v>23</v>
      </c>
      <c r="B2" s="22" t="s">
        <v>45</v>
      </c>
      <c r="C2" s="23"/>
      <c r="D2" s="24"/>
    </row>
    <row r="3" spans="1:24" s="22" customFormat="1" ht="12.95" customHeight="1" thickBot="1" x14ac:dyDescent="0.25"/>
    <row r="4" spans="1:24" s="22" customFormat="1" ht="12.95" customHeight="1" thickTop="1" thickBot="1" x14ac:dyDescent="0.25">
      <c r="A4" s="25" t="s">
        <v>0</v>
      </c>
      <c r="C4" s="26" t="s">
        <v>37</v>
      </c>
      <c r="D4" s="27" t="s">
        <v>37</v>
      </c>
    </row>
    <row r="5" spans="1:24" s="22" customFormat="1" ht="12.95" customHeight="1" thickTop="1" x14ac:dyDescent="0.2">
      <c r="A5" s="28" t="s">
        <v>28</v>
      </c>
      <c r="C5" s="29">
        <v>-9.5</v>
      </c>
      <c r="D5" s="22" t="s">
        <v>29</v>
      </c>
    </row>
    <row r="6" spans="1:24" s="22" customFormat="1" ht="12.95" customHeight="1" x14ac:dyDescent="0.2">
      <c r="A6" s="25" t="s">
        <v>1</v>
      </c>
    </row>
    <row r="7" spans="1:24" s="22" customFormat="1" ht="12.95" customHeight="1" x14ac:dyDescent="0.2">
      <c r="A7" s="22" t="s">
        <v>2</v>
      </c>
      <c r="C7" s="30">
        <v>55953.326000000001</v>
      </c>
      <c r="D7" s="31" t="s">
        <v>52</v>
      </c>
    </row>
    <row r="8" spans="1:24" s="22" customFormat="1" ht="12.95" customHeight="1" x14ac:dyDescent="0.2">
      <c r="A8" s="22" t="s">
        <v>3</v>
      </c>
      <c r="C8" s="30">
        <v>0.36176184</v>
      </c>
      <c r="D8" s="31" t="s">
        <v>53</v>
      </c>
    </row>
    <row r="9" spans="1:24" s="22" customFormat="1" ht="12.95" customHeight="1" x14ac:dyDescent="0.2">
      <c r="A9" s="32" t="s">
        <v>32</v>
      </c>
      <c r="B9" s="33">
        <v>23</v>
      </c>
      <c r="C9" s="34" t="str">
        <f>"F"&amp;B9</f>
        <v>F23</v>
      </c>
      <c r="D9" s="35" t="str">
        <f>"G"&amp;B9</f>
        <v>G23</v>
      </c>
    </row>
    <row r="10" spans="1:24" s="22" customFormat="1" ht="12.95" customHeight="1" thickBot="1" x14ac:dyDescent="0.25">
      <c r="C10" s="36" t="s">
        <v>19</v>
      </c>
      <c r="D10" s="36" t="s">
        <v>20</v>
      </c>
    </row>
    <row r="11" spans="1:24" s="22" customFormat="1" ht="12.95" customHeight="1" x14ac:dyDescent="0.2">
      <c r="A11" s="22" t="s">
        <v>15</v>
      </c>
      <c r="C11" s="35">
        <f ca="1">INTERCEPT(INDIRECT($D$9):G991,INDIRECT($C$9):F991)</f>
        <v>-5.9724159613795173E-2</v>
      </c>
      <c r="D11" s="24"/>
    </row>
    <row r="12" spans="1:24" s="22" customFormat="1" ht="12.95" customHeight="1" x14ac:dyDescent="0.2">
      <c r="A12" s="22" t="s">
        <v>16</v>
      </c>
      <c r="C12" s="35">
        <f ca="1">SLOPE(INDIRECT($D$9):G991,INDIRECT($C$9):F991)</f>
        <v>4.76831439999112E-6</v>
      </c>
      <c r="D12" s="24"/>
    </row>
    <row r="13" spans="1:24" s="22" customFormat="1" ht="12.95" customHeight="1" x14ac:dyDescent="0.2">
      <c r="A13" s="22" t="s">
        <v>18</v>
      </c>
      <c r="C13" s="24" t="s">
        <v>13</v>
      </c>
    </row>
    <row r="14" spans="1:24" s="22" customFormat="1" ht="12.95" customHeight="1" x14ac:dyDescent="0.2"/>
    <row r="15" spans="1:24" s="22" customFormat="1" ht="12.95" customHeight="1" x14ac:dyDescent="0.2">
      <c r="A15" s="37" t="s">
        <v>17</v>
      </c>
      <c r="C15" s="38">
        <f ca="1">(C7+C11)+(C8+C12)*INT(MAX(F21:F3532))</f>
        <v>59564.420560034727</v>
      </c>
      <c r="E15" s="39" t="s">
        <v>34</v>
      </c>
      <c r="F15" s="40">
        <v>1</v>
      </c>
    </row>
    <row r="16" spans="1:24" s="22" customFormat="1" ht="12.95" customHeight="1" x14ac:dyDescent="0.2">
      <c r="A16" s="25" t="s">
        <v>4</v>
      </c>
      <c r="C16" s="41">
        <f ca="1">+C8+C12</f>
        <v>0.3617666083144</v>
      </c>
      <c r="E16" s="39" t="s">
        <v>30</v>
      </c>
      <c r="F16" s="41">
        <f ca="1">NOW()+15018.5+$C$5/24</f>
        <v>60313.828831134255</v>
      </c>
    </row>
    <row r="17" spans="1:21" s="22" customFormat="1" ht="12.95" customHeight="1" thickBot="1" x14ac:dyDescent="0.25">
      <c r="A17" s="39" t="s">
        <v>27</v>
      </c>
      <c r="C17" s="22">
        <f>COUNT(C21:C2190)</f>
        <v>12</v>
      </c>
      <c r="E17" s="39" t="s">
        <v>35</v>
      </c>
      <c r="F17" s="42">
        <f ca="1">ROUND(2*(F16-$C$7)/$C$8,0)/2+F15</f>
        <v>12054.5</v>
      </c>
    </row>
    <row r="18" spans="1:21" s="22" customFormat="1" ht="12.95" customHeight="1" thickTop="1" thickBot="1" x14ac:dyDescent="0.25">
      <c r="A18" s="25" t="s">
        <v>5</v>
      </c>
      <c r="C18" s="43">
        <f ca="1">+C15</f>
        <v>59564.420560034727</v>
      </c>
      <c r="D18" s="44">
        <f ca="1">+C16</f>
        <v>0.3617666083144</v>
      </c>
      <c r="E18" s="39" t="s">
        <v>36</v>
      </c>
      <c r="F18" s="35">
        <f ca="1">ROUND(2*(F16-$C$15)/$C$16,0)/2+F15</f>
        <v>2072.5</v>
      </c>
    </row>
    <row r="19" spans="1:21" s="22" customFormat="1" ht="12.95" customHeight="1" thickTop="1" x14ac:dyDescent="0.2">
      <c r="E19" s="39" t="s">
        <v>31</v>
      </c>
      <c r="F19" s="45">
        <f ca="1">+$C$15+$C$16*F18-15018.5-$C$5/24</f>
        <v>45296.077689099657</v>
      </c>
    </row>
    <row r="20" spans="1:21" s="22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6" t="s">
        <v>38</v>
      </c>
      <c r="I20" s="46" t="s">
        <v>39</v>
      </c>
      <c r="J20" s="46" t="s">
        <v>40</v>
      </c>
      <c r="K20" s="46" t="s">
        <v>41</v>
      </c>
      <c r="L20" s="46" t="s">
        <v>24</v>
      </c>
      <c r="M20" s="46" t="s">
        <v>25</v>
      </c>
      <c r="N20" s="46" t="s">
        <v>26</v>
      </c>
      <c r="O20" s="46" t="s">
        <v>22</v>
      </c>
      <c r="P20" s="47" t="s">
        <v>21</v>
      </c>
      <c r="Q20" s="36" t="s">
        <v>14</v>
      </c>
      <c r="U20" s="48" t="s">
        <v>33</v>
      </c>
    </row>
    <row r="21" spans="1:21" s="22" customFormat="1" ht="12.95" customHeight="1" x14ac:dyDescent="0.2">
      <c r="A21" s="17" t="s">
        <v>52</v>
      </c>
      <c r="B21" s="18" t="s">
        <v>54</v>
      </c>
      <c r="C21" s="17">
        <v>55953.326000000001</v>
      </c>
      <c r="D21" s="17">
        <v>5.9999999999999995E-4</v>
      </c>
      <c r="E21" s="22">
        <f t="shared" ref="E21:E31" si="0">+(C21-C$7)/C$8</f>
        <v>0</v>
      </c>
      <c r="F21" s="22">
        <f t="shared" ref="F21:F32" si="1">ROUND(2*E21,0)/2</f>
        <v>0</v>
      </c>
      <c r="G21" s="22">
        <f t="shared" ref="G21:G31" si="2">+C21-(C$7+F21*C$8)</f>
        <v>0</v>
      </c>
      <c r="I21" s="22">
        <f>+G21</f>
        <v>0</v>
      </c>
      <c r="O21" s="22">
        <f t="shared" ref="O21:O31" ca="1" si="3">+C$11+C$12*$F21</f>
        <v>-5.9724159613795173E-2</v>
      </c>
      <c r="Q21" s="49">
        <f t="shared" ref="Q21:Q31" si="4">+C21-15018.5</f>
        <v>40934.826000000001</v>
      </c>
    </row>
    <row r="22" spans="1:21" s="22" customFormat="1" ht="12.95" customHeight="1" x14ac:dyDescent="0.2">
      <c r="A22" s="17" t="s">
        <v>52</v>
      </c>
      <c r="B22" s="18" t="s">
        <v>54</v>
      </c>
      <c r="C22" s="17">
        <v>55953.505700000002</v>
      </c>
      <c r="D22" s="17">
        <v>5.0000000000000001E-4</v>
      </c>
      <c r="E22" s="22">
        <f t="shared" si="0"/>
        <v>0.49673564243424267</v>
      </c>
      <c r="F22" s="22">
        <f t="shared" si="1"/>
        <v>0.5</v>
      </c>
      <c r="G22" s="22">
        <f t="shared" si="2"/>
        <v>-1.180920000479091E-3</v>
      </c>
      <c r="I22" s="22">
        <f>+G22</f>
        <v>-1.180920000479091E-3</v>
      </c>
      <c r="O22" s="22">
        <f t="shared" ca="1" si="3"/>
        <v>-5.9721775456595176E-2</v>
      </c>
      <c r="Q22" s="49">
        <f t="shared" si="4"/>
        <v>40935.005700000002</v>
      </c>
    </row>
    <row r="23" spans="1:21" s="22" customFormat="1" ht="12.95" customHeight="1" x14ac:dyDescent="0.2">
      <c r="A23" s="25" t="s">
        <v>56</v>
      </c>
      <c r="B23" s="24"/>
      <c r="C23" s="30">
        <v>58816.654600000002</v>
      </c>
      <c r="D23" s="30">
        <v>2.0000000000000001E-4</v>
      </c>
      <c r="E23" s="22">
        <f t="shared" si="0"/>
        <v>7914.9547669262211</v>
      </c>
      <c r="F23" s="22">
        <f t="shared" si="1"/>
        <v>7915</v>
      </c>
      <c r="G23" s="22">
        <f t="shared" si="2"/>
        <v>-1.6363599999749567E-2</v>
      </c>
      <c r="K23" s="22">
        <f t="shared" ref="K23:K31" si="5">+G23</f>
        <v>-1.6363599999749567E-2</v>
      </c>
      <c r="O23" s="22">
        <f t="shared" ca="1" si="3"/>
        <v>-2.1982951137865456E-2</v>
      </c>
      <c r="Q23" s="49">
        <f t="shared" si="4"/>
        <v>43798.154600000002</v>
      </c>
    </row>
    <row r="24" spans="1:21" s="22" customFormat="1" ht="12.95" customHeight="1" x14ac:dyDescent="0.2">
      <c r="A24" s="25" t="s">
        <v>55</v>
      </c>
      <c r="B24" s="24"/>
      <c r="C24" s="30">
        <v>59184.741999999998</v>
      </c>
      <c r="D24" s="30">
        <v>2.0000000000000001E-4</v>
      </c>
      <c r="E24" s="22">
        <f t="shared" si="0"/>
        <v>8932.440193249784</v>
      </c>
      <c r="F24" s="22">
        <f t="shared" si="1"/>
        <v>8932.5</v>
      </c>
      <c r="G24" s="22">
        <f t="shared" si="2"/>
        <v>-2.1635800003423356E-2</v>
      </c>
      <c r="K24" s="22">
        <f t="shared" si="5"/>
        <v>-2.1635800003423356E-2</v>
      </c>
      <c r="O24" s="22">
        <f t="shared" ca="1" si="3"/>
        <v>-1.7131191235874491E-2</v>
      </c>
      <c r="Q24" s="49">
        <f t="shared" si="4"/>
        <v>44166.241999999998</v>
      </c>
    </row>
    <row r="25" spans="1:21" s="22" customFormat="1" ht="12.95" customHeight="1" x14ac:dyDescent="0.2">
      <c r="A25" s="25" t="s">
        <v>57</v>
      </c>
      <c r="B25" s="24"/>
      <c r="C25" s="30">
        <v>59509.781080000001</v>
      </c>
      <c r="D25" s="30">
        <v>2.0000000000000001E-4</v>
      </c>
      <c r="E25" s="22">
        <f t="shared" si="0"/>
        <v>9830.9293207929277</v>
      </c>
      <c r="F25" s="22">
        <f t="shared" si="1"/>
        <v>9831</v>
      </c>
      <c r="G25" s="22">
        <f t="shared" si="2"/>
        <v>-2.5569040000846144E-2</v>
      </c>
      <c r="K25" s="22">
        <f t="shared" si="5"/>
        <v>-2.5569040000846144E-2</v>
      </c>
      <c r="O25" s="22">
        <f t="shared" ca="1" si="3"/>
        <v>-1.2846860747482473E-2</v>
      </c>
      <c r="Q25" s="49">
        <f t="shared" si="4"/>
        <v>44491.281080000001</v>
      </c>
    </row>
    <row r="26" spans="1:21" s="22" customFormat="1" ht="12.95" customHeight="1" x14ac:dyDescent="0.2">
      <c r="A26" s="19" t="s">
        <v>58</v>
      </c>
      <c r="B26" s="20" t="s">
        <v>54</v>
      </c>
      <c r="C26" s="52">
        <v>59530.040099999867</v>
      </c>
      <c r="D26" s="53"/>
      <c r="E26" s="22">
        <f t="shared" si="0"/>
        <v>9886.9303075190746</v>
      </c>
      <c r="F26" s="22">
        <f t="shared" si="1"/>
        <v>9887</v>
      </c>
      <c r="G26" s="22">
        <f t="shared" si="2"/>
        <v>-2.5212080130586401E-2</v>
      </c>
      <c r="K26" s="22">
        <f t="shared" si="5"/>
        <v>-2.5212080130586401E-2</v>
      </c>
      <c r="O26" s="22">
        <f t="shared" ca="1" si="3"/>
        <v>-1.2579835141082969E-2</v>
      </c>
      <c r="Q26" s="49">
        <f t="shared" si="4"/>
        <v>44511.540099999867</v>
      </c>
    </row>
    <row r="27" spans="1:21" s="22" customFormat="1" ht="12.95" customHeight="1" x14ac:dyDescent="0.2">
      <c r="A27" s="19" t="s">
        <v>58</v>
      </c>
      <c r="B27" s="20" t="s">
        <v>54</v>
      </c>
      <c r="C27" s="52">
        <v>59530.221100000199</v>
      </c>
      <c r="D27" s="53"/>
      <c r="E27" s="22">
        <f t="shared" si="0"/>
        <v>9887.4306366868277</v>
      </c>
      <c r="F27" s="22">
        <f t="shared" si="1"/>
        <v>9887.5</v>
      </c>
      <c r="G27" s="22">
        <f t="shared" si="2"/>
        <v>-2.5092999800108373E-2</v>
      </c>
      <c r="K27" s="22">
        <f t="shared" si="5"/>
        <v>-2.5092999800108373E-2</v>
      </c>
      <c r="O27" s="22">
        <f t="shared" ca="1" si="3"/>
        <v>-1.2577450983882972E-2</v>
      </c>
      <c r="Q27" s="49">
        <f t="shared" si="4"/>
        <v>44511.721100000199</v>
      </c>
    </row>
    <row r="28" spans="1:21" s="22" customFormat="1" ht="12.95" customHeight="1" x14ac:dyDescent="0.2">
      <c r="A28" s="50" t="s">
        <v>60</v>
      </c>
      <c r="B28" s="51" t="s">
        <v>54</v>
      </c>
      <c r="C28" s="54">
        <v>59531.305499999784</v>
      </c>
      <c r="D28" s="30"/>
      <c r="E28" s="22">
        <f t="shared" si="0"/>
        <v>9890.4281888874266</v>
      </c>
      <c r="F28" s="22">
        <f t="shared" si="1"/>
        <v>9890.5</v>
      </c>
      <c r="G28" s="22">
        <f t="shared" si="2"/>
        <v>-2.5978520214266609E-2</v>
      </c>
      <c r="K28" s="22">
        <f t="shared" si="5"/>
        <v>-2.5978520214266609E-2</v>
      </c>
      <c r="O28" s="22">
        <f t="shared" ca="1" si="3"/>
        <v>-1.2563146040683003E-2</v>
      </c>
      <c r="Q28" s="49">
        <f t="shared" si="4"/>
        <v>44512.805499999784</v>
      </c>
    </row>
    <row r="29" spans="1:21" s="22" customFormat="1" ht="12.95" customHeight="1" x14ac:dyDescent="0.2">
      <c r="A29" s="19" t="s">
        <v>58</v>
      </c>
      <c r="B29" s="20" t="s">
        <v>54</v>
      </c>
      <c r="C29" s="52">
        <v>59543.24459999986</v>
      </c>
      <c r="D29" s="53"/>
      <c r="E29" s="22">
        <f t="shared" si="0"/>
        <v>9923.4308405769352</v>
      </c>
      <c r="F29" s="22">
        <f t="shared" si="1"/>
        <v>9923.5</v>
      </c>
      <c r="G29" s="22">
        <f t="shared" si="2"/>
        <v>-2.5019240143592469E-2</v>
      </c>
      <c r="K29" s="22">
        <f t="shared" si="5"/>
        <v>-2.5019240143592469E-2</v>
      </c>
      <c r="O29" s="22">
        <f t="shared" ca="1" si="3"/>
        <v>-1.2405791665483293E-2</v>
      </c>
      <c r="Q29" s="49">
        <f t="shared" si="4"/>
        <v>44524.74459999986</v>
      </c>
    </row>
    <row r="30" spans="1:21" s="22" customFormat="1" ht="12.95" customHeight="1" x14ac:dyDescent="0.2">
      <c r="A30" s="19" t="s">
        <v>59</v>
      </c>
      <c r="B30" s="20" t="s">
        <v>54</v>
      </c>
      <c r="C30" s="52">
        <v>59556.448100000001</v>
      </c>
      <c r="D30" s="53">
        <v>5.0000000000000001E-4</v>
      </c>
      <c r="E30" s="22">
        <f t="shared" si="0"/>
        <v>9959.9286093856681</v>
      </c>
      <c r="F30" s="22">
        <f t="shared" si="1"/>
        <v>9960</v>
      </c>
      <c r="G30" s="22">
        <f t="shared" si="2"/>
        <v>-2.5826400000369176E-2</v>
      </c>
      <c r="K30" s="22">
        <f t="shared" si="5"/>
        <v>-2.5826400000369176E-2</v>
      </c>
      <c r="O30" s="22">
        <f t="shared" ca="1" si="3"/>
        <v>-1.2231748189883616E-2</v>
      </c>
      <c r="Q30" s="49">
        <f t="shared" si="4"/>
        <v>44537.948100000001</v>
      </c>
    </row>
    <row r="31" spans="1:21" s="22" customFormat="1" ht="12.95" customHeight="1" x14ac:dyDescent="0.2">
      <c r="A31" s="19" t="s">
        <v>59</v>
      </c>
      <c r="B31" s="20" t="s">
        <v>54</v>
      </c>
      <c r="C31" s="52">
        <v>59556.629800000002</v>
      </c>
      <c r="D31" s="53">
        <v>8.0000000000000004E-4</v>
      </c>
      <c r="E31" s="22">
        <f t="shared" si="0"/>
        <v>9960.4308735271843</v>
      </c>
      <c r="F31" s="22">
        <f t="shared" si="1"/>
        <v>9960.5</v>
      </c>
      <c r="G31" s="22">
        <f t="shared" si="2"/>
        <v>-2.5007320000440814E-2</v>
      </c>
      <c r="K31" s="22">
        <f t="shared" si="5"/>
        <v>-2.5007320000440814E-2</v>
      </c>
      <c r="O31" s="22">
        <f t="shared" ca="1" si="3"/>
        <v>-1.2229364032683619E-2</v>
      </c>
      <c r="Q31" s="49">
        <f t="shared" si="4"/>
        <v>44538.129800000002</v>
      </c>
    </row>
    <row r="32" spans="1:21" s="22" customFormat="1" ht="12.95" customHeight="1" x14ac:dyDescent="0.2">
      <c r="A32" s="21" t="s">
        <v>61</v>
      </c>
      <c r="B32" s="57" t="s">
        <v>54</v>
      </c>
      <c r="C32" s="55">
        <v>59564.690600000002</v>
      </c>
      <c r="D32" s="56">
        <v>2.0000000000000001E-4</v>
      </c>
      <c r="E32" s="22">
        <f t="shared" ref="E32" si="6">+(C32-C$7)/C$8</f>
        <v>9982.7129362234573</v>
      </c>
      <c r="F32" s="22">
        <f t="shared" si="1"/>
        <v>9982.5</v>
      </c>
      <c r="G32" s="22">
        <f t="shared" ref="G32" si="7">+C32-(C$7+F32*C$8)</f>
        <v>7.7032200002577156E-2</v>
      </c>
      <c r="K32" s="22">
        <f t="shared" ref="K32" si="8">+G32</f>
        <v>7.7032200002577156E-2</v>
      </c>
      <c r="O32" s="22">
        <f t="shared" ref="O32" ca="1" si="9">+C$11+C$12*$F32</f>
        <v>-1.2124461115883819E-2</v>
      </c>
      <c r="Q32" s="49">
        <f t="shared" ref="Q32" si="10">+C32-15018.5</f>
        <v>44546.190600000002</v>
      </c>
    </row>
    <row r="33" spans="2:4" s="22" customFormat="1" ht="12.95" customHeight="1" x14ac:dyDescent="0.2">
      <c r="B33" s="24"/>
      <c r="C33" s="30"/>
      <c r="D33" s="30"/>
    </row>
    <row r="34" spans="2:4" s="22" customFormat="1" ht="12.95" customHeight="1" x14ac:dyDescent="0.2">
      <c r="B34" s="24"/>
      <c r="C34" s="30"/>
      <c r="D34" s="30"/>
    </row>
    <row r="35" spans="2:4" s="22" customFormat="1" ht="12.95" customHeight="1" x14ac:dyDescent="0.2">
      <c r="B35" s="24"/>
      <c r="C35" s="30"/>
      <c r="D35" s="30"/>
    </row>
    <row r="36" spans="2:4" s="22" customFormat="1" ht="12.95" customHeight="1" x14ac:dyDescent="0.2">
      <c r="B36" s="24"/>
      <c r="C36" s="30"/>
      <c r="D36" s="30"/>
    </row>
    <row r="37" spans="2:4" s="22" customFormat="1" ht="12.95" customHeight="1" x14ac:dyDescent="0.2">
      <c r="B37" s="24"/>
      <c r="C37" s="30"/>
      <c r="D37" s="30"/>
    </row>
    <row r="38" spans="2:4" s="22" customFormat="1" ht="12.95" customHeight="1" x14ac:dyDescent="0.2">
      <c r="B38" s="24"/>
      <c r="C38" s="30"/>
      <c r="D38" s="30"/>
    </row>
    <row r="39" spans="2:4" s="22" customFormat="1" ht="12.95" customHeight="1" x14ac:dyDescent="0.2">
      <c r="B39" s="24"/>
      <c r="C39" s="30"/>
      <c r="D39" s="30"/>
    </row>
    <row r="40" spans="2:4" s="22" customFormat="1" ht="12.95" customHeight="1" x14ac:dyDescent="0.2">
      <c r="B40" s="24"/>
      <c r="C40" s="30"/>
      <c r="D40" s="30"/>
    </row>
    <row r="41" spans="2:4" s="22" customFormat="1" ht="12.95" customHeight="1" x14ac:dyDescent="0.2">
      <c r="B41" s="24"/>
      <c r="C41" s="30"/>
      <c r="D41" s="30"/>
    </row>
    <row r="42" spans="2:4" s="22" customFormat="1" ht="12.95" customHeight="1" x14ac:dyDescent="0.2">
      <c r="B42" s="24"/>
      <c r="C42" s="30"/>
      <c r="D42" s="30"/>
    </row>
    <row r="43" spans="2:4" s="22" customFormat="1" ht="12.95" customHeight="1" x14ac:dyDescent="0.2">
      <c r="B43" s="24"/>
      <c r="C43" s="30"/>
      <c r="D43" s="30"/>
    </row>
    <row r="44" spans="2:4" s="22" customFormat="1" ht="12.95" customHeight="1" x14ac:dyDescent="0.2">
      <c r="B44" s="24"/>
      <c r="C44" s="30"/>
      <c r="D44" s="30"/>
    </row>
    <row r="45" spans="2:4" s="22" customFormat="1" ht="12.95" customHeight="1" x14ac:dyDescent="0.2">
      <c r="B45" s="24"/>
      <c r="C45" s="30"/>
      <c r="D45" s="30"/>
    </row>
    <row r="46" spans="2:4" s="22" customFormat="1" ht="12.95" customHeight="1" x14ac:dyDescent="0.2">
      <c r="B46" s="24"/>
      <c r="C46" s="30"/>
      <c r="D46" s="30"/>
    </row>
    <row r="47" spans="2:4" s="22" customFormat="1" ht="12.95" customHeight="1" x14ac:dyDescent="0.2">
      <c r="B47" s="24"/>
      <c r="C47" s="30"/>
      <c r="D47" s="30"/>
    </row>
    <row r="48" spans="2:4" s="22" customFormat="1" ht="12.95" customHeight="1" x14ac:dyDescent="0.2">
      <c r="B48" s="24"/>
      <c r="C48" s="30"/>
      <c r="D48" s="30"/>
    </row>
    <row r="49" spans="2:4" s="22" customFormat="1" ht="12.95" customHeight="1" x14ac:dyDescent="0.2">
      <c r="B49" s="24"/>
      <c r="C49" s="30"/>
      <c r="D49" s="30"/>
    </row>
    <row r="50" spans="2:4" s="22" customFormat="1" ht="12.95" customHeight="1" x14ac:dyDescent="0.2">
      <c r="B50" s="24"/>
      <c r="C50" s="30"/>
      <c r="D50" s="30"/>
    </row>
    <row r="51" spans="2:4" s="22" customFormat="1" ht="12.95" customHeight="1" x14ac:dyDescent="0.2">
      <c r="B51" s="24"/>
      <c r="C51" s="30"/>
      <c r="D51" s="30"/>
    </row>
    <row r="52" spans="2:4" s="22" customFormat="1" ht="12.95" customHeight="1" x14ac:dyDescent="0.2">
      <c r="B52" s="24"/>
      <c r="C52" s="30"/>
      <c r="D52" s="30"/>
    </row>
    <row r="53" spans="2:4" s="22" customFormat="1" ht="12.95" customHeight="1" x14ac:dyDescent="0.2">
      <c r="B53" s="24"/>
      <c r="C53" s="30"/>
      <c r="D53" s="30"/>
    </row>
    <row r="54" spans="2:4" s="22" customFormat="1" ht="12.95" customHeight="1" x14ac:dyDescent="0.2">
      <c r="B54" s="24"/>
      <c r="C54" s="30"/>
      <c r="D54" s="30"/>
    </row>
    <row r="55" spans="2:4" s="22" customFormat="1" ht="12.95" customHeight="1" x14ac:dyDescent="0.2">
      <c r="B55" s="24"/>
      <c r="C55" s="30"/>
      <c r="D55" s="30"/>
    </row>
    <row r="56" spans="2:4" s="22" customFormat="1" ht="12.95" customHeight="1" x14ac:dyDescent="0.2">
      <c r="B56" s="24"/>
      <c r="C56" s="30"/>
      <c r="D56" s="30"/>
    </row>
    <row r="57" spans="2:4" s="22" customFormat="1" ht="12.95" customHeight="1" x14ac:dyDescent="0.2">
      <c r="B57" s="24"/>
      <c r="C57" s="30"/>
      <c r="D57" s="30"/>
    </row>
    <row r="58" spans="2:4" s="22" customFormat="1" ht="12.95" customHeight="1" x14ac:dyDescent="0.2">
      <c r="B58" s="24"/>
      <c r="C58" s="30"/>
      <c r="D58" s="30"/>
    </row>
    <row r="59" spans="2:4" s="22" customFormat="1" ht="12.95" customHeight="1" x14ac:dyDescent="0.2">
      <c r="B59" s="24"/>
      <c r="C59" s="30"/>
      <c r="D59" s="30"/>
    </row>
    <row r="60" spans="2:4" s="22" customFormat="1" ht="12.95" customHeight="1" x14ac:dyDescent="0.2">
      <c r="B60" s="24"/>
      <c r="C60" s="30"/>
      <c r="D60" s="30"/>
    </row>
    <row r="61" spans="2:4" s="22" customFormat="1" ht="12.95" customHeight="1" x14ac:dyDescent="0.2">
      <c r="B61" s="24"/>
      <c r="C61" s="30"/>
      <c r="D61" s="30"/>
    </row>
    <row r="62" spans="2:4" s="22" customFormat="1" ht="12.95" customHeight="1" x14ac:dyDescent="0.2">
      <c r="B62" s="24"/>
      <c r="C62" s="30"/>
      <c r="D62" s="30"/>
    </row>
    <row r="63" spans="2:4" s="22" customFormat="1" ht="12.95" customHeight="1" x14ac:dyDescent="0.2">
      <c r="B63" s="24"/>
      <c r="C63" s="30"/>
      <c r="D63" s="30"/>
    </row>
    <row r="64" spans="2:4" s="22" customFormat="1" ht="12.95" customHeight="1" x14ac:dyDescent="0.2">
      <c r="B64" s="24"/>
      <c r="C64" s="30"/>
      <c r="D64" s="30"/>
    </row>
    <row r="65" spans="3:4" s="22" customFormat="1" ht="12.95" customHeight="1" x14ac:dyDescent="0.2">
      <c r="C65" s="30"/>
      <c r="D65" s="30"/>
    </row>
    <row r="66" spans="3:4" s="22" customFormat="1" ht="12.95" customHeight="1" x14ac:dyDescent="0.2">
      <c r="C66" s="30"/>
      <c r="D66" s="30"/>
    </row>
    <row r="67" spans="3:4" s="22" customFormat="1" ht="12.95" customHeight="1" x14ac:dyDescent="0.2">
      <c r="C67" s="30"/>
      <c r="D67" s="30"/>
    </row>
    <row r="68" spans="3:4" s="22" customFormat="1" ht="12.95" customHeight="1" x14ac:dyDescent="0.2">
      <c r="C68" s="30"/>
      <c r="D68" s="30"/>
    </row>
    <row r="69" spans="3:4" s="22" customFormat="1" ht="12.95" customHeight="1" x14ac:dyDescent="0.2">
      <c r="C69" s="30"/>
      <c r="D69" s="30"/>
    </row>
    <row r="70" spans="3:4" s="22" customFormat="1" ht="12.95" customHeight="1" x14ac:dyDescent="0.2">
      <c r="C70" s="30"/>
      <c r="D70" s="30"/>
    </row>
    <row r="71" spans="3:4" s="22" customFormat="1" ht="12.95" customHeight="1" x14ac:dyDescent="0.2">
      <c r="C71" s="30"/>
      <c r="D71" s="30"/>
    </row>
    <row r="72" spans="3:4" s="22" customFormat="1" ht="12.95" customHeight="1" x14ac:dyDescent="0.2">
      <c r="C72" s="30"/>
      <c r="D72" s="30"/>
    </row>
    <row r="73" spans="3:4" s="22" customFormat="1" ht="12.95" customHeight="1" x14ac:dyDescent="0.2">
      <c r="C73" s="30"/>
      <c r="D73" s="30"/>
    </row>
    <row r="74" spans="3:4" s="22" customFormat="1" ht="12.95" customHeight="1" x14ac:dyDescent="0.2">
      <c r="C74" s="30"/>
      <c r="D74" s="30"/>
    </row>
    <row r="75" spans="3:4" s="22" customFormat="1" ht="12.95" customHeight="1" x14ac:dyDescent="0.2">
      <c r="C75" s="30"/>
      <c r="D75" s="30"/>
    </row>
    <row r="76" spans="3:4" s="22" customFormat="1" ht="12.95" customHeight="1" x14ac:dyDescent="0.2">
      <c r="C76" s="30"/>
      <c r="D76" s="30"/>
    </row>
    <row r="77" spans="3:4" s="22" customFormat="1" ht="12.95" customHeight="1" x14ac:dyDescent="0.2">
      <c r="C77" s="30"/>
      <c r="D77" s="30"/>
    </row>
    <row r="78" spans="3:4" s="22" customFormat="1" ht="12.95" customHeight="1" x14ac:dyDescent="0.2">
      <c r="C78" s="30"/>
      <c r="D78" s="30"/>
    </row>
    <row r="79" spans="3:4" s="22" customFormat="1" ht="12.95" customHeight="1" x14ac:dyDescent="0.2">
      <c r="C79" s="30"/>
      <c r="D79" s="30"/>
    </row>
    <row r="80" spans="3:4" s="22" customFormat="1" ht="12.95" customHeight="1" x14ac:dyDescent="0.2">
      <c r="C80" s="30"/>
      <c r="D80" s="30"/>
    </row>
    <row r="81" spans="3:4" s="22" customFormat="1" ht="12.95" customHeight="1" x14ac:dyDescent="0.2">
      <c r="C81" s="30"/>
      <c r="D81" s="30"/>
    </row>
    <row r="82" spans="3:4" s="22" customFormat="1" ht="12.95" customHeight="1" x14ac:dyDescent="0.2">
      <c r="C82" s="30"/>
      <c r="D82" s="30"/>
    </row>
    <row r="83" spans="3:4" s="22" customFormat="1" ht="12.95" customHeight="1" x14ac:dyDescent="0.2">
      <c r="C83" s="30"/>
      <c r="D83" s="30"/>
    </row>
    <row r="84" spans="3:4" s="22" customFormat="1" ht="12.95" customHeight="1" x14ac:dyDescent="0.2">
      <c r="C84" s="30"/>
      <c r="D84" s="30"/>
    </row>
    <row r="85" spans="3:4" s="22" customFormat="1" ht="12.95" customHeight="1" x14ac:dyDescent="0.2">
      <c r="C85" s="30"/>
      <c r="D85" s="30"/>
    </row>
    <row r="86" spans="3:4" s="22" customFormat="1" ht="12.95" customHeight="1" x14ac:dyDescent="0.2">
      <c r="C86" s="30"/>
      <c r="D86" s="30"/>
    </row>
    <row r="87" spans="3:4" s="22" customFormat="1" ht="12.95" customHeight="1" x14ac:dyDescent="0.2">
      <c r="C87" s="30"/>
      <c r="D87" s="30"/>
    </row>
    <row r="88" spans="3:4" s="22" customFormat="1" ht="12.95" customHeight="1" x14ac:dyDescent="0.2">
      <c r="C88" s="30"/>
      <c r="D88" s="30"/>
    </row>
    <row r="89" spans="3:4" s="22" customFormat="1" ht="12.95" customHeight="1" x14ac:dyDescent="0.2">
      <c r="C89" s="30"/>
      <c r="D89" s="30"/>
    </row>
    <row r="90" spans="3:4" s="22" customFormat="1" ht="12.95" customHeight="1" x14ac:dyDescent="0.2">
      <c r="C90" s="30"/>
      <c r="D90" s="30"/>
    </row>
    <row r="91" spans="3:4" s="22" customFormat="1" ht="12.95" customHeight="1" x14ac:dyDescent="0.2">
      <c r="C91" s="30"/>
      <c r="D91" s="30"/>
    </row>
    <row r="92" spans="3:4" s="22" customFormat="1" ht="12.95" customHeight="1" x14ac:dyDescent="0.2">
      <c r="C92" s="30"/>
      <c r="D92" s="30"/>
    </row>
    <row r="93" spans="3:4" s="22" customFormat="1" ht="12.95" customHeight="1" x14ac:dyDescent="0.2">
      <c r="C93" s="30"/>
      <c r="D93" s="30"/>
    </row>
    <row r="94" spans="3:4" s="22" customFormat="1" ht="12.95" customHeight="1" x14ac:dyDescent="0.2">
      <c r="C94" s="30"/>
      <c r="D94" s="30"/>
    </row>
    <row r="95" spans="3:4" s="22" customFormat="1" ht="12.95" customHeight="1" x14ac:dyDescent="0.2">
      <c r="C95" s="30"/>
      <c r="D95" s="30"/>
    </row>
    <row r="96" spans="3:4" s="22" customFormat="1" ht="12.95" customHeight="1" x14ac:dyDescent="0.2">
      <c r="C96" s="30"/>
      <c r="D96" s="30"/>
    </row>
    <row r="97" spans="3:4" s="22" customFormat="1" ht="12.95" customHeight="1" x14ac:dyDescent="0.2">
      <c r="C97" s="30"/>
      <c r="D97" s="30"/>
    </row>
    <row r="98" spans="3:4" s="22" customFormat="1" ht="12.95" customHeight="1" x14ac:dyDescent="0.2">
      <c r="C98" s="30"/>
      <c r="D98" s="30"/>
    </row>
    <row r="99" spans="3:4" s="22" customFormat="1" ht="12.95" customHeight="1" x14ac:dyDescent="0.2">
      <c r="C99" s="30"/>
      <c r="D99" s="30"/>
    </row>
    <row r="100" spans="3:4" s="22" customFormat="1" ht="12.95" customHeight="1" x14ac:dyDescent="0.2">
      <c r="C100" s="30"/>
      <c r="D100" s="30"/>
    </row>
    <row r="101" spans="3:4" s="22" customFormat="1" ht="12.95" customHeight="1" x14ac:dyDescent="0.2">
      <c r="C101" s="30"/>
      <c r="D101" s="30"/>
    </row>
    <row r="102" spans="3:4" s="22" customFormat="1" ht="12.95" customHeight="1" x14ac:dyDescent="0.2">
      <c r="C102" s="30"/>
      <c r="D102" s="30"/>
    </row>
    <row r="103" spans="3:4" s="22" customFormat="1" ht="12.95" customHeight="1" x14ac:dyDescent="0.2">
      <c r="C103" s="30"/>
      <c r="D103" s="30"/>
    </row>
    <row r="104" spans="3:4" s="22" customFormat="1" ht="12.95" customHeight="1" x14ac:dyDescent="0.2">
      <c r="C104" s="30"/>
      <c r="D104" s="30"/>
    </row>
    <row r="105" spans="3:4" s="22" customFormat="1" ht="12.95" customHeight="1" x14ac:dyDescent="0.2">
      <c r="C105" s="30"/>
      <c r="D105" s="30"/>
    </row>
    <row r="106" spans="3:4" s="22" customFormat="1" ht="12.95" customHeight="1" x14ac:dyDescent="0.2">
      <c r="C106" s="30"/>
      <c r="D106" s="30"/>
    </row>
    <row r="107" spans="3:4" s="22" customFormat="1" ht="12.95" customHeight="1" x14ac:dyDescent="0.2">
      <c r="C107" s="30"/>
      <c r="D107" s="30"/>
    </row>
    <row r="108" spans="3:4" s="22" customFormat="1" ht="12.95" customHeight="1" x14ac:dyDescent="0.2">
      <c r="C108" s="30"/>
      <c r="D108" s="30"/>
    </row>
    <row r="109" spans="3:4" s="22" customFormat="1" ht="12.95" customHeight="1" x14ac:dyDescent="0.2">
      <c r="C109" s="30"/>
      <c r="D109" s="30"/>
    </row>
    <row r="110" spans="3:4" s="22" customFormat="1" ht="12.95" customHeight="1" x14ac:dyDescent="0.2">
      <c r="C110" s="30"/>
      <c r="D110" s="30"/>
    </row>
    <row r="111" spans="3:4" s="22" customFormat="1" ht="12.95" customHeight="1" x14ac:dyDescent="0.2">
      <c r="C111" s="30"/>
      <c r="D111" s="30"/>
    </row>
    <row r="112" spans="3:4" s="22" customFormat="1" ht="12.95" customHeight="1" x14ac:dyDescent="0.2">
      <c r="C112" s="30"/>
      <c r="D112" s="30"/>
    </row>
    <row r="113" spans="3:4" s="22" customFormat="1" ht="12.95" customHeight="1" x14ac:dyDescent="0.2">
      <c r="C113" s="30"/>
      <c r="D113" s="30"/>
    </row>
    <row r="114" spans="3:4" s="22" customFormat="1" ht="12.95" customHeight="1" x14ac:dyDescent="0.2">
      <c r="C114" s="30"/>
      <c r="D114" s="30"/>
    </row>
    <row r="115" spans="3:4" s="22" customFormat="1" ht="12.95" customHeight="1" x14ac:dyDescent="0.2">
      <c r="C115" s="30"/>
      <c r="D115" s="30"/>
    </row>
    <row r="116" spans="3:4" s="22" customFormat="1" ht="12.95" customHeight="1" x14ac:dyDescent="0.2">
      <c r="C116" s="30"/>
      <c r="D116" s="30"/>
    </row>
    <row r="117" spans="3:4" s="22" customFormat="1" ht="12.95" customHeight="1" x14ac:dyDescent="0.2">
      <c r="C117" s="30"/>
      <c r="D117" s="30"/>
    </row>
    <row r="118" spans="3:4" s="22" customFormat="1" ht="12.95" customHeight="1" x14ac:dyDescent="0.2">
      <c r="C118" s="30"/>
      <c r="D118" s="30"/>
    </row>
    <row r="119" spans="3:4" s="22" customFormat="1" ht="12.95" customHeight="1" x14ac:dyDescent="0.2">
      <c r="C119" s="30"/>
      <c r="D119" s="30"/>
    </row>
    <row r="120" spans="3:4" s="22" customFormat="1" ht="12.95" customHeight="1" x14ac:dyDescent="0.2">
      <c r="C120" s="30"/>
      <c r="D120" s="30"/>
    </row>
    <row r="121" spans="3:4" s="22" customFormat="1" ht="12.95" customHeight="1" x14ac:dyDescent="0.2">
      <c r="C121" s="30"/>
      <c r="D121" s="30"/>
    </row>
    <row r="122" spans="3:4" s="22" customFormat="1" ht="12.95" customHeight="1" x14ac:dyDescent="0.2">
      <c r="C122" s="30"/>
      <c r="D122" s="30"/>
    </row>
    <row r="123" spans="3:4" s="22" customFormat="1" ht="12.95" customHeight="1" x14ac:dyDescent="0.2">
      <c r="C123" s="30"/>
      <c r="D123" s="30"/>
    </row>
    <row r="124" spans="3:4" s="22" customFormat="1" ht="12.95" customHeight="1" x14ac:dyDescent="0.2">
      <c r="C124" s="30"/>
      <c r="D124" s="30"/>
    </row>
    <row r="125" spans="3:4" s="22" customFormat="1" ht="12.95" customHeight="1" x14ac:dyDescent="0.2">
      <c r="C125" s="30"/>
      <c r="D125" s="30"/>
    </row>
    <row r="126" spans="3:4" s="22" customFormat="1" ht="12.95" customHeight="1" x14ac:dyDescent="0.2">
      <c r="C126" s="30"/>
      <c r="D126" s="30"/>
    </row>
    <row r="127" spans="3:4" s="22" customFormat="1" ht="12.95" customHeight="1" x14ac:dyDescent="0.2">
      <c r="C127" s="30"/>
      <c r="D127" s="30"/>
    </row>
    <row r="128" spans="3:4" s="22" customFormat="1" ht="12.95" customHeight="1" x14ac:dyDescent="0.2">
      <c r="C128" s="30"/>
      <c r="D128" s="30"/>
    </row>
    <row r="129" spans="3:4" s="22" customFormat="1" ht="12.95" customHeight="1" x14ac:dyDescent="0.2">
      <c r="C129" s="30"/>
      <c r="D129" s="30"/>
    </row>
    <row r="130" spans="3:4" s="22" customFormat="1" ht="12.95" customHeight="1" x14ac:dyDescent="0.2">
      <c r="C130" s="30"/>
      <c r="D130" s="30"/>
    </row>
    <row r="131" spans="3:4" s="22" customFormat="1" ht="12.95" customHeight="1" x14ac:dyDescent="0.2">
      <c r="C131" s="30"/>
      <c r="D131" s="30"/>
    </row>
    <row r="132" spans="3:4" s="22" customFormat="1" ht="12.95" customHeight="1" x14ac:dyDescent="0.2">
      <c r="C132" s="30"/>
      <c r="D132" s="30"/>
    </row>
    <row r="133" spans="3:4" s="22" customFormat="1" ht="12.95" customHeight="1" x14ac:dyDescent="0.2">
      <c r="C133" s="30"/>
      <c r="D133" s="30"/>
    </row>
    <row r="134" spans="3:4" s="22" customFormat="1" ht="12.95" customHeight="1" x14ac:dyDescent="0.2">
      <c r="C134" s="30"/>
      <c r="D134" s="30"/>
    </row>
    <row r="135" spans="3:4" s="22" customFormat="1" ht="12.95" customHeight="1" x14ac:dyDescent="0.2">
      <c r="C135" s="30"/>
      <c r="D135" s="30"/>
    </row>
    <row r="136" spans="3:4" s="22" customFormat="1" ht="12.95" customHeight="1" x14ac:dyDescent="0.2">
      <c r="C136" s="30"/>
      <c r="D136" s="30"/>
    </row>
    <row r="137" spans="3:4" s="22" customFormat="1" ht="12.95" customHeight="1" x14ac:dyDescent="0.2">
      <c r="C137" s="30"/>
      <c r="D137" s="30"/>
    </row>
    <row r="138" spans="3:4" s="22" customFormat="1" ht="12.95" customHeight="1" x14ac:dyDescent="0.2">
      <c r="C138" s="30"/>
      <c r="D138" s="30"/>
    </row>
    <row r="139" spans="3:4" s="22" customFormat="1" ht="12.95" customHeight="1" x14ac:dyDescent="0.2">
      <c r="C139" s="30"/>
      <c r="D139" s="30"/>
    </row>
    <row r="140" spans="3:4" s="22" customFormat="1" ht="12.95" customHeight="1" x14ac:dyDescent="0.2">
      <c r="C140" s="30"/>
      <c r="D140" s="30"/>
    </row>
    <row r="141" spans="3:4" s="22" customFormat="1" ht="12.95" customHeight="1" x14ac:dyDescent="0.2">
      <c r="C141" s="30"/>
      <c r="D141" s="30"/>
    </row>
    <row r="142" spans="3:4" s="22" customFormat="1" ht="12.95" customHeight="1" x14ac:dyDescent="0.2">
      <c r="C142" s="30"/>
      <c r="D142" s="30"/>
    </row>
    <row r="143" spans="3:4" s="22" customFormat="1" ht="12.95" customHeight="1" x14ac:dyDescent="0.2">
      <c r="C143" s="30"/>
      <c r="D143" s="30"/>
    </row>
    <row r="144" spans="3:4" s="22" customFormat="1" ht="12.95" customHeight="1" x14ac:dyDescent="0.2">
      <c r="C144" s="30"/>
      <c r="D144" s="30"/>
    </row>
    <row r="145" spans="3:4" s="22" customFormat="1" ht="12.95" customHeight="1" x14ac:dyDescent="0.2">
      <c r="C145" s="30"/>
      <c r="D145" s="30"/>
    </row>
    <row r="146" spans="3:4" s="22" customFormat="1" ht="12.95" customHeight="1" x14ac:dyDescent="0.2">
      <c r="C146" s="30"/>
      <c r="D146" s="30"/>
    </row>
    <row r="147" spans="3:4" s="22" customFormat="1" ht="12.95" customHeight="1" x14ac:dyDescent="0.2">
      <c r="C147" s="30"/>
      <c r="D147" s="30"/>
    </row>
    <row r="148" spans="3:4" s="22" customFormat="1" ht="12.95" customHeight="1" x14ac:dyDescent="0.2">
      <c r="C148" s="30"/>
      <c r="D148" s="30"/>
    </row>
    <row r="149" spans="3:4" s="22" customFormat="1" ht="12.95" customHeight="1" x14ac:dyDescent="0.2">
      <c r="C149" s="30"/>
      <c r="D149" s="30"/>
    </row>
    <row r="150" spans="3:4" s="22" customFormat="1" ht="12.95" customHeight="1" x14ac:dyDescent="0.2">
      <c r="C150" s="30"/>
      <c r="D150" s="30"/>
    </row>
    <row r="151" spans="3:4" s="22" customFormat="1" ht="12.95" customHeight="1" x14ac:dyDescent="0.2">
      <c r="C151" s="30"/>
      <c r="D151" s="30"/>
    </row>
    <row r="152" spans="3:4" s="22" customFormat="1" ht="12.95" customHeight="1" x14ac:dyDescent="0.2">
      <c r="C152" s="30"/>
      <c r="D152" s="30"/>
    </row>
    <row r="153" spans="3:4" s="22" customFormat="1" ht="12.95" customHeight="1" x14ac:dyDescent="0.2">
      <c r="C153" s="30"/>
      <c r="D153" s="30"/>
    </row>
    <row r="154" spans="3:4" s="22" customFormat="1" ht="12.95" customHeight="1" x14ac:dyDescent="0.2">
      <c r="C154" s="30"/>
      <c r="D154" s="30"/>
    </row>
    <row r="155" spans="3:4" s="22" customFormat="1" ht="12.95" customHeight="1" x14ac:dyDescent="0.2">
      <c r="C155" s="30"/>
      <c r="D155" s="30"/>
    </row>
    <row r="156" spans="3:4" s="22" customFormat="1" ht="12.95" customHeight="1" x14ac:dyDescent="0.2">
      <c r="C156" s="30"/>
      <c r="D156" s="30"/>
    </row>
    <row r="157" spans="3:4" s="22" customFormat="1" ht="12.95" customHeight="1" x14ac:dyDescent="0.2">
      <c r="C157" s="30"/>
      <c r="D157" s="30"/>
    </row>
    <row r="158" spans="3:4" s="22" customFormat="1" ht="12.95" customHeight="1" x14ac:dyDescent="0.2">
      <c r="C158" s="30"/>
      <c r="D158" s="30"/>
    </row>
    <row r="159" spans="3:4" s="22" customFormat="1" ht="12.95" customHeight="1" x14ac:dyDescent="0.2">
      <c r="C159" s="30"/>
      <c r="D159" s="30"/>
    </row>
    <row r="160" spans="3:4" s="22" customFormat="1" ht="12.95" customHeight="1" x14ac:dyDescent="0.2">
      <c r="C160" s="30"/>
      <c r="D160" s="30"/>
    </row>
    <row r="161" spans="3:4" s="22" customFormat="1" ht="12.95" customHeight="1" x14ac:dyDescent="0.2">
      <c r="C161" s="30"/>
      <c r="D161" s="30"/>
    </row>
    <row r="162" spans="3:4" s="22" customFormat="1" ht="12.95" customHeight="1" x14ac:dyDescent="0.2">
      <c r="C162" s="30"/>
      <c r="D162" s="30"/>
    </row>
    <row r="163" spans="3:4" s="22" customFormat="1" ht="12.95" customHeight="1" x14ac:dyDescent="0.2">
      <c r="C163" s="30"/>
      <c r="D163" s="30"/>
    </row>
    <row r="164" spans="3:4" s="22" customFormat="1" ht="12.95" customHeight="1" x14ac:dyDescent="0.2">
      <c r="C164" s="30"/>
      <c r="D164" s="30"/>
    </row>
    <row r="165" spans="3:4" s="22" customFormat="1" ht="12.95" customHeight="1" x14ac:dyDescent="0.2">
      <c r="C165" s="30"/>
      <c r="D165" s="30"/>
    </row>
    <row r="166" spans="3:4" s="22" customFormat="1" ht="12.95" customHeight="1" x14ac:dyDescent="0.2">
      <c r="C166" s="30"/>
      <c r="D166" s="30"/>
    </row>
    <row r="167" spans="3:4" s="22" customFormat="1" ht="12.95" customHeight="1" x14ac:dyDescent="0.2">
      <c r="C167" s="30"/>
      <c r="D167" s="30"/>
    </row>
    <row r="168" spans="3:4" s="22" customFormat="1" ht="12.95" customHeight="1" x14ac:dyDescent="0.2">
      <c r="C168" s="30"/>
      <c r="D168" s="30"/>
    </row>
    <row r="169" spans="3:4" s="22" customFormat="1" ht="12.95" customHeight="1" x14ac:dyDescent="0.2">
      <c r="C169" s="30"/>
      <c r="D169" s="30"/>
    </row>
    <row r="170" spans="3:4" s="22" customFormat="1" ht="12.95" customHeight="1" x14ac:dyDescent="0.2">
      <c r="C170" s="30"/>
      <c r="D170" s="30"/>
    </row>
    <row r="171" spans="3:4" s="22" customFormat="1" ht="12.95" customHeight="1" x14ac:dyDescent="0.2">
      <c r="C171" s="30"/>
      <c r="D171" s="30"/>
    </row>
    <row r="172" spans="3:4" s="22" customFormat="1" ht="12.95" customHeight="1" x14ac:dyDescent="0.2">
      <c r="C172" s="30"/>
      <c r="D172" s="30"/>
    </row>
    <row r="173" spans="3:4" s="22" customFormat="1" ht="12.95" customHeight="1" x14ac:dyDescent="0.2">
      <c r="C173" s="30"/>
      <c r="D173" s="30"/>
    </row>
    <row r="174" spans="3:4" s="22" customFormat="1" ht="12.95" customHeight="1" x14ac:dyDescent="0.2">
      <c r="C174" s="30"/>
      <c r="D174" s="30"/>
    </row>
    <row r="175" spans="3:4" s="22" customFormat="1" ht="12.95" customHeight="1" x14ac:dyDescent="0.2">
      <c r="C175" s="30"/>
      <c r="D175" s="30"/>
    </row>
    <row r="176" spans="3:4" s="22" customFormat="1" ht="12.95" customHeight="1" x14ac:dyDescent="0.2">
      <c r="C176" s="30"/>
      <c r="D176" s="30"/>
    </row>
    <row r="177" spans="3:4" s="22" customFormat="1" ht="12.95" customHeight="1" x14ac:dyDescent="0.2">
      <c r="C177" s="30"/>
      <c r="D177" s="30"/>
    </row>
    <row r="178" spans="3:4" s="22" customFormat="1" ht="12.95" customHeight="1" x14ac:dyDescent="0.2">
      <c r="C178" s="30"/>
      <c r="D178" s="30"/>
    </row>
    <row r="179" spans="3:4" s="22" customFormat="1" ht="12.95" customHeight="1" x14ac:dyDescent="0.2">
      <c r="C179" s="30"/>
      <c r="D179" s="30"/>
    </row>
    <row r="180" spans="3:4" s="22" customFormat="1" ht="12.95" customHeight="1" x14ac:dyDescent="0.2">
      <c r="C180" s="30"/>
      <c r="D180" s="30"/>
    </row>
    <row r="181" spans="3:4" s="22" customFormat="1" ht="12.95" customHeight="1" x14ac:dyDescent="0.2">
      <c r="C181" s="30"/>
      <c r="D181" s="30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2024-01-04T06:53:31Z</dcterms:modified>
</cp:coreProperties>
</file>