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784D988-9950-47E3-A20A-FAB9565742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3" i="1" l="1"/>
  <c r="Q23" i="1" s="1"/>
  <c r="E21" i="1"/>
  <c r="F21" i="1"/>
  <c r="G21" i="1"/>
  <c r="N21" i="1"/>
  <c r="E22" i="1"/>
  <c r="F22" i="1"/>
  <c r="G22" i="1"/>
  <c r="N22" i="1"/>
  <c r="E23" i="1"/>
  <c r="F23" i="1" s="1"/>
  <c r="G23" i="1" s="1"/>
  <c r="H23" i="1" s="1"/>
  <c r="Q21" i="1"/>
  <c r="Q22" i="1"/>
  <c r="D9" i="1"/>
  <c r="E9" i="1"/>
  <c r="F16" i="1"/>
  <c r="F17" i="1" s="1"/>
  <c r="C17" i="1"/>
  <c r="C12" i="1"/>
  <c r="C11" i="1"/>
  <c r="O23" i="1" l="1"/>
  <c r="O22" i="1"/>
  <c r="C15" i="1"/>
  <c r="F18" i="1" s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<sst xmlns="http://schemas.openxmlformats.org/spreadsheetml/2006/main" count="53" uniqueCount="47">
  <si>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</si>
  <si>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</si>
  <si>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</si>
  <si>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</si>
  <si>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</si>
  <si>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</si>
  <si>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</si>
  <si>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</si>
  <si>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</si>
  <si>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</si>
  <si>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</si>
  <si>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</si>
  <si>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</si>
  <si>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</si>
  <si>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</si>
  <si>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</si>
  <si>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</si>
  <si>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</si>
  <si>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</si>
  <si>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</si>
  <si>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</si>
  <si>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</si>
  <si>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</si>
  <si>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</si>
  <si>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</si>
  <si>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</si>
  <si>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</si>
  <si>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</si>
  <si>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</si>
  <si>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</si>
  <si>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</si>
  <si>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</si>
  <si>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</si>
  <si>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</si>
  <si>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</si>
  <si>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</si>
  <si>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</si>
  <si>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</si>
  <si>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</si>
  <si>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</si>
  <si>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</si>
  <si>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</si>
  <si>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Aur</t>
  </si>
  <si>
    <t>IBVS 6118</t>
  </si>
  <si>
    <t>I</t>
  </si>
  <si>
    <t>V0846 Aur / GSC 2409-0305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</si>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</sst>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V0846 Aur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1-4E69-B9E0-343465FC50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E1-4E69-B9E0-343465FC50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1-4E69-B9E0-343465FC50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1-4E69-B9E0-343465FC50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E1-4E69-B9E0-343465FC50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E1-4E69-B9E0-343465FC50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0">
                  <c:v>5.5480000002717134E-2</c:v>
                </c:pt>
                <c:pt idx="1">
                  <c:v>5.6420000000798609E-2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E1-4E69-B9E0-343465FC50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5.5956973325053103E-2</c:v>
                </c:pt>
                <c:pt idx="1">
                  <c:v>5.5942906745517634E-2</c:v>
                </c:pt>
                <c:pt idx="2">
                  <c:v>1.19932945012724E-7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E1-4E69-B9E0-343465FC50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-1989</c:v>
                </c:pt>
                <c:pt idx="1">
                  <c:v>-1988.5</c:v>
                </c:pt>
                <c:pt idx="2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E1-4E69-B9E0-343465FC5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3024"/>
        <c:axId val="1"/>
      </c:scatterChart>
      <c:valAx>
        <c:axId val="66829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19</xdr:col>
      <xdr:colOff>590550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699C4C-CA88-FCAB-9754-6C70983B8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0" t="s">
        <v>45</v>
      </c>
    </row>
    <row r="2" spans="1:6" x14ac:dyDescent="0.2">
      <c r="A2" t="s">
        <v>24</v>
      </c>
      <c r="B2" t="s">
        <v>41</v>
      </c>
      <c r="C2" s="2"/>
      <c r="D2" s="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41">
        <v>54437.453000000001</v>
      </c>
      <c r="D7" s="28" t="s">
        <v>40</v>
      </c>
    </row>
    <row r="8" spans="1:6" x14ac:dyDescent="0.2">
      <c r="A8" t="s">
        <v>3</v>
      </c>
      <c r="C8" s="41">
        <v>0.33792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1.19932945012724E-7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-2.8133159070944239E-5</v>
      </c>
      <c r="D12" s="2"/>
      <c r="E12" s="9"/>
    </row>
    <row r="13" spans="1:6" x14ac:dyDescent="0.2">
      <c r="A13" s="9" t="s">
        <v>19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54437.453000119931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0.33789186684092903</v>
      </c>
      <c r="E16" s="13" t="s">
        <v>32</v>
      </c>
      <c r="F16" s="14">
        <f ca="1">NOW()+15018.5+$C$5/24</f>
        <v>60324.701720949073</v>
      </c>
    </row>
    <row r="17" spans="1:18" ht="13.5" thickBot="1" x14ac:dyDescent="0.25">
      <c r="A17" s="13" t="s">
        <v>29</v>
      </c>
      <c r="B17" s="9"/>
      <c r="C17" s="9">
        <f>COUNT(C21:C2191)</f>
        <v>3</v>
      </c>
      <c r="E17" s="13" t="s">
        <v>37</v>
      </c>
      <c r="F17" s="14">
        <f ca="1">ROUND(2*(F16-$C$7)/$C$8,0)/2+F15</f>
        <v>17423</v>
      </c>
    </row>
    <row r="18" spans="1:18" ht="14.25" thickTop="1" thickBot="1" x14ac:dyDescent="0.25">
      <c r="A18" s="15" t="s">
        <v>5</v>
      </c>
      <c r="B18" s="9"/>
      <c r="C18" s="18">
        <f ca="1">+C15</f>
        <v>54437.453000119931</v>
      </c>
      <c r="D18" s="19">
        <f ca="1">+C16</f>
        <v>0.33789186684092903</v>
      </c>
      <c r="E18" s="13" t="s">
        <v>38</v>
      </c>
      <c r="F18" s="22">
        <f ca="1">ROUND(2*(F16-$C$15)/$C$16,0)/2+F15</f>
        <v>17424.5</v>
      </c>
    </row>
    <row r="19" spans="1:18" ht="13.5" thickTop="1" x14ac:dyDescent="0.2">
      <c r="E19" s="13" t="s">
        <v>33</v>
      </c>
      <c r="F19" s="17">
        <f ca="1">+$C$15+$C$16*F18-15018.5-$C$5/24</f>
        <v>45306.945667223037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46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5" t="s">
        <v>35</v>
      </c>
    </row>
    <row r="21" spans="1:18" x14ac:dyDescent="0.2">
      <c r="A21" s="36" t="s">
        <v>43</v>
      </c>
      <c r="B21" s="37" t="s">
        <v>44</v>
      </c>
      <c r="C21" s="38">
        <v>53765.385600000001</v>
      </c>
      <c r="D21" s="39">
        <v>5.9999999999999995E-4</v>
      </c>
      <c r="E21">
        <f>+(C21-C$7)/C$8</f>
        <v>-1988.8358191287875</v>
      </c>
      <c r="F21" s="35">
        <f>ROUND(2*E21,0)/2</f>
        <v>-1989</v>
      </c>
      <c r="G21">
        <f>+C21-(C$7+F21*C$8)</f>
        <v>5.5480000002717134E-2</v>
      </c>
      <c r="N21">
        <f>+G21</f>
        <v>5.5480000002717134E-2</v>
      </c>
      <c r="O21">
        <f ca="1">+C$11+C$12*$F21</f>
        <v>5.5956973325053103E-2</v>
      </c>
      <c r="Q21" s="1">
        <f>+C21-15018.5</f>
        <v>38746.885600000001</v>
      </c>
    </row>
    <row r="22" spans="1:18" x14ac:dyDescent="0.2">
      <c r="A22" s="36" t="s">
        <v>43</v>
      </c>
      <c r="B22" s="37" t="s">
        <v>44</v>
      </c>
      <c r="C22" s="38">
        <v>53765.555500000002</v>
      </c>
      <c r="D22" s="39">
        <v>1.1000000000000001E-3</v>
      </c>
      <c r="E22">
        <f>+(C22-C$7)/C$8</f>
        <v>-1988.3330374053005</v>
      </c>
      <c r="F22" s="35">
        <f>ROUND(2*E22,0)/2</f>
        <v>-1988.5</v>
      </c>
      <c r="G22">
        <f>+C22-(C$7+F22*C$8)</f>
        <v>5.6420000000798609E-2</v>
      </c>
      <c r="N22">
        <f>+G22</f>
        <v>5.6420000000798609E-2</v>
      </c>
      <c r="O22">
        <f ca="1">+C$11+C$12*$F22</f>
        <v>5.5942906745517634E-2</v>
      </c>
      <c r="Q22" s="1">
        <f>+C22-15018.5</f>
        <v>38747.055500000002</v>
      </c>
    </row>
    <row r="23" spans="1:18" x14ac:dyDescent="0.2">
      <c r="A23" t="s">
        <v>40</v>
      </c>
      <c r="C23" s="7">
        <f>C7</f>
        <v>54437.453000000001</v>
      </c>
      <c r="D23" s="7"/>
      <c r="E23">
        <f>+(C23-C$7)/C$8</f>
        <v>0</v>
      </c>
      <c r="F23" s="35">
        <f>ROUND(2*E23,0)/2</f>
        <v>0</v>
      </c>
      <c r="G23">
        <f>+C23-(C$7+F23*C$8)</f>
        <v>0</v>
      </c>
      <c r="H23">
        <f>+G23</f>
        <v>0</v>
      </c>
      <c r="O23">
        <f ca="1">+C$11+C$12*$F23</f>
        <v>1.19932945012724E-7</v>
      </c>
      <c r="Q23" s="1">
        <f>+C23-15018.5</f>
        <v>39418.953000000001</v>
      </c>
    </row>
    <row r="24" spans="1:18" x14ac:dyDescent="0.2">
      <c r="A24" s="33"/>
      <c r="B24" s="34"/>
      <c r="C24" s="33"/>
      <c r="D24" s="33"/>
      <c r="Q24" s="1"/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2024-01-15T03:50:28Z</dcterms:modified>
</cp:coreProperties>
</file>