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802D8AB-B671-4C39-80CA-0057CB92BA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K32" i="1" s="1"/>
  <c r="Q32" i="1"/>
  <c r="E33" i="1"/>
  <c r="F33" i="1"/>
  <c r="G33" i="1"/>
  <c r="K33" i="1" s="1"/>
  <c r="Q33" i="1"/>
  <c r="F31" i="1"/>
  <c r="G31" i="1" s="1"/>
  <c r="K31" i="1" s="1"/>
  <c r="E30" i="1"/>
  <c r="F30" i="1"/>
  <c r="G30" i="1"/>
  <c r="K30" i="1" s="1"/>
  <c r="E31" i="1"/>
  <c r="Q30" i="1"/>
  <c r="Q31" i="1"/>
  <c r="E28" i="1"/>
  <c r="F28" i="1" s="1"/>
  <c r="G28" i="1" s="1"/>
  <c r="K28" i="1" s="1"/>
  <c r="E29" i="1"/>
  <c r="F29" i="1"/>
  <c r="G29" i="1"/>
  <c r="K29" i="1" s="1"/>
  <c r="Q28" i="1"/>
  <c r="Q29" i="1"/>
  <c r="E24" i="1"/>
  <c r="F24" i="1"/>
  <c r="G24" i="1" s="1"/>
  <c r="J24" i="1" s="1"/>
  <c r="E25" i="1"/>
  <c r="F25" i="1" s="1"/>
  <c r="G25" i="1" s="1"/>
  <c r="J25" i="1" s="1"/>
  <c r="E26" i="1"/>
  <c r="F26" i="1"/>
  <c r="G26" i="1" s="1"/>
  <c r="J26" i="1" s="1"/>
  <c r="E21" i="1"/>
  <c r="F21" i="1" s="1"/>
  <c r="G21" i="1" s="1"/>
  <c r="J21" i="1" s="1"/>
  <c r="E22" i="1"/>
  <c r="F22" i="1"/>
  <c r="G22" i="1" s="1"/>
  <c r="J22" i="1" s="1"/>
  <c r="E23" i="1"/>
  <c r="F23" i="1" s="1"/>
  <c r="G23" i="1" s="1"/>
  <c r="J23" i="1" s="1"/>
  <c r="E27" i="1"/>
  <c r="F27" i="1"/>
  <c r="G27" i="1" s="1"/>
  <c r="J27" i="1" s="1"/>
  <c r="D9" i="1"/>
  <c r="C9" i="1"/>
  <c r="Q24" i="1"/>
  <c r="Q25" i="1"/>
  <c r="Q26" i="1"/>
  <c r="Q21" i="1"/>
  <c r="Q22" i="1"/>
  <c r="Q23" i="1"/>
  <c r="Q27" i="1"/>
  <c r="F16" i="1"/>
  <c r="F17" i="1" s="1"/>
  <c r="C17" i="1"/>
  <c r="C11" i="1"/>
  <c r="C12" i="1"/>
  <c r="O32" i="1" l="1"/>
  <c r="C16" i="1"/>
  <c r="D18" i="1" s="1"/>
  <c r="C15" i="1"/>
  <c r="F18" i="1" s="1"/>
  <c r="O23" i="1"/>
  <c r="S23" i="1" s="1"/>
  <c r="O28" i="1"/>
  <c r="S28" i="1" s="1"/>
  <c r="O29" i="1"/>
  <c r="S29" i="1" s="1"/>
  <c r="O27" i="1"/>
  <c r="S27" i="1" s="1"/>
  <c r="O30" i="1"/>
  <c r="O25" i="1"/>
  <c r="S25" i="1" s="1"/>
  <c r="O21" i="1"/>
  <c r="S21" i="1" s="1"/>
  <c r="O24" i="1"/>
  <c r="S24" i="1" s="1"/>
  <c r="O22" i="1"/>
  <c r="S22" i="1" s="1"/>
  <c r="O33" i="1"/>
  <c r="O31" i="1"/>
  <c r="O26" i="1"/>
  <c r="S26" i="1" s="1"/>
  <c r="S19" i="1" l="1"/>
  <c r="F19" i="1"/>
  <c r="C18" i="1"/>
</calcChain>
</file>

<file path=xl/sharedStrings.xml><?xml version="1.0" encoding="utf-8"?>
<sst xmlns="http://schemas.openxmlformats.org/spreadsheetml/2006/main" count="76" uniqueCount="57">
  <si>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</si>
  <si>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</si>
  <si>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</si>
  <si>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</si>
  <si>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</si>
  <si>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</si>
  <si>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</si>
  <si>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</si>
  <si>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</si>
  <si>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</si>
  <si>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</si>
  <si>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</si>
  <si>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</si>
  <si>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</si>
  <si>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</si>
  <si>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</si>
  <si>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</si>
  <si>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</si>
  <si>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</si>
  <si>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</si>
  <si>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</si>
  <si>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</si>
  <si>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</si>
  <si>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</si>
  <si>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</si>
  <si>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</si>
  <si>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</si>
  <si>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</si>
  <si>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</si>
  <si>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</si>
  <si>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</si>
  <si>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</si>
  <si>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</si>
  <si>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</si>
  <si>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</si>
  <si>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</si>
  <si>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</si>
  <si>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Constell:</t>
  </si>
  <si>
    <t>G2423-0517</t>
  </si>
  <si>
    <t>EW</t>
  </si>
  <si>
    <t>VSX</t>
  </si>
  <si>
    <t>IBVS 6010</t>
  </si>
  <si>
    <t>I</t>
  </si>
  <si>
    <t>IBVS 6048</t>
  </si>
  <si>
    <t>IBVS 6196</t>
  </si>
  <si>
    <t>pg</t>
  </si>
  <si>
    <t>vis</t>
  </si>
  <si>
    <t>PE</t>
  </si>
  <si>
    <t>CCD</t>
  </si>
  <si>
    <t>V0855 Aur / GSC 2423-0517</t>
  </si>
  <si>
    <t>Aur</t>
  </si>
  <si>
    <t>2019-07-12</t>
  </si>
  <si>
    <t>VSB 069</t>
  </si>
  <si>
    <t>V</t>
  </si>
  <si>
    <t>II</t>
  </si>
  <si>
    <t>RHN 2021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</si>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</sst>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4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32" fillId="0" borderId="0" xfId="41" applyFont="1" applyAlignment="1">
      <alignment vertical="center" wrapText="1"/>
    </xf>
    <xf numFmtId="0" fontId="32" fillId="0" borderId="0" xfId="41" applyFont="1" applyAlignment="1">
      <alignment horizontal="center" vertical="center" wrapText="1"/>
    </xf>
    <xf numFmtId="0" fontId="32" fillId="0" borderId="0" xfId="41" applyFont="1" applyAlignment="1">
      <alignment horizontal="left" vertical="center" wrapText="1"/>
    </xf>
    <xf numFmtId="0" fontId="16" fillId="0" borderId="0" xfId="41" applyFont="1" applyAlignment="1">
      <alignment vertical="center"/>
    </xf>
    <xf numFmtId="0" fontId="16" fillId="0" borderId="0" xfId="41" applyFont="1" applyAlignment="1">
      <alignment horizontal="center" vertical="center"/>
    </xf>
    <xf numFmtId="0" fontId="16" fillId="0" borderId="0" xfId="41" applyFont="1" applyAlignment="1">
      <alignment horizontal="left" vertical="center"/>
    </xf>
    <xf numFmtId="0" fontId="0" fillId="25" borderId="0" xfId="0" applyFill="1" applyAlignment="1">
      <alignment vertical="center"/>
    </xf>
    <xf numFmtId="165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V0855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87-4858-9D10-5F5EC9D0A3B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87-4858-9D10-5F5EC9D0A3B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0">
                  <c:v>3.1791560002602637E-2</c:v>
                </c:pt>
                <c:pt idx="1">
                  <c:v>3.0949100000725593E-2</c:v>
                </c:pt>
                <c:pt idx="2">
                  <c:v>2.4006640000152402E-2</c:v>
                </c:pt>
                <c:pt idx="3">
                  <c:v>0</c:v>
                </c:pt>
                <c:pt idx="4">
                  <c:v>-2.2424599956138991E-3</c:v>
                </c:pt>
                <c:pt idx="5">
                  <c:v>-1.5849199990043417E-3</c:v>
                </c:pt>
                <c:pt idx="6">
                  <c:v>-1.7976699993596412E-2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87-4858-9D10-5F5EC9D0A3B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7">
                  <c:v>-7.1766039996873587E-2</c:v>
                </c:pt>
                <c:pt idx="8">
                  <c:v>-7.5308499996026512E-2</c:v>
                </c:pt>
                <c:pt idx="9">
                  <c:v>-0.11680545999843162</c:v>
                </c:pt>
                <c:pt idx="10">
                  <c:v>-0.12264791999768931</c:v>
                </c:pt>
                <c:pt idx="11">
                  <c:v>-0.20771870000316994</c:v>
                </c:pt>
                <c:pt idx="12">
                  <c:v>-0.12822275999496924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87-4858-9D10-5F5EC9D0A3B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87-4858-9D10-5F5EC9D0A3B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87-4858-9D10-5F5EC9D0A3B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87-4858-9D10-5F5EC9D0A3B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2.8190310431286378E-2</c:v>
                </c:pt>
                <c:pt idx="1">
                  <c:v>2.8183033257760084E-2</c:v>
                </c:pt>
                <c:pt idx="2">
                  <c:v>2.8175756084233793E-2</c:v>
                </c:pt>
                <c:pt idx="3">
                  <c:v>-1.54422059714171E-3</c:v>
                </c:pt>
                <c:pt idx="4">
                  <c:v>-1.5514977706680018E-3</c:v>
                </c:pt>
                <c:pt idx="5">
                  <c:v>-1.5587749441942935E-3</c:v>
                </c:pt>
                <c:pt idx="6">
                  <c:v>-1.7153757811037514E-2</c:v>
                </c:pt>
                <c:pt idx="7">
                  <c:v>-7.0488162585229733E-2</c:v>
                </c:pt>
                <c:pt idx="8">
                  <c:v>-7.0495439758756037E-2</c:v>
                </c:pt>
                <c:pt idx="9">
                  <c:v>-0.14018165344652581</c:v>
                </c:pt>
                <c:pt idx="10">
                  <c:v>-0.14018893062005211</c:v>
                </c:pt>
                <c:pt idx="11">
                  <c:v>-0.14595972922640146</c:v>
                </c:pt>
                <c:pt idx="12">
                  <c:v>-0.15295309298516785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87-4858-9D10-5F5EC9D0A3B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87-4858-9D10-5F5EC9D0A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694536"/>
        <c:axId val="1"/>
      </c:scatterChart>
      <c:valAx>
        <c:axId val="690694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694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C616DB-D053-043A-96DE-73C8A3F8A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B2" sqref="B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49</v>
      </c>
    </row>
    <row r="2" spans="1:6" s="7" customFormat="1" ht="12.95" customHeight="1" x14ac:dyDescent="0.2">
      <c r="A2" s="7" t="s">
        <v>23</v>
      </c>
      <c r="B2" s="7" t="s">
        <v>39</v>
      </c>
      <c r="C2" s="8" t="s">
        <v>37</v>
      </c>
      <c r="D2" s="9" t="s">
        <v>50</v>
      </c>
      <c r="E2" s="3" t="s">
        <v>38</v>
      </c>
      <c r="F2" s="7" t="e">
        <v>#N/A</v>
      </c>
    </row>
    <row r="3" spans="1:6" s="7" customFormat="1" ht="12.95" customHeight="1" thickBot="1" x14ac:dyDescent="0.25"/>
    <row r="4" spans="1:6" s="7" customFormat="1" ht="12.95" customHeight="1" thickTop="1" thickBot="1" x14ac:dyDescent="0.25">
      <c r="A4" s="10" t="s">
        <v>0</v>
      </c>
      <c r="C4" s="11">
        <v>58073.966699999997</v>
      </c>
      <c r="D4" s="12">
        <v>0.3768725</v>
      </c>
      <c r="E4" s="13" t="s">
        <v>51</v>
      </c>
    </row>
    <row r="5" spans="1:6" s="7" customFormat="1" ht="12.95" customHeight="1" thickTop="1" x14ac:dyDescent="0.2">
      <c r="A5" s="14" t="s">
        <v>28</v>
      </c>
      <c r="C5" s="15">
        <v>-9.5</v>
      </c>
      <c r="D5" s="7" t="s">
        <v>29</v>
      </c>
    </row>
    <row r="6" spans="1:6" s="7" customFormat="1" ht="12.95" customHeight="1" x14ac:dyDescent="0.2">
      <c r="A6" s="10" t="s">
        <v>1</v>
      </c>
    </row>
    <row r="7" spans="1:6" s="7" customFormat="1" ht="12.95" customHeight="1" x14ac:dyDescent="0.2">
      <c r="A7" s="7" t="s">
        <v>2</v>
      </c>
      <c r="C7" s="16">
        <v>55599.244599999998</v>
      </c>
      <c r="D7" s="17" t="s">
        <v>40</v>
      </c>
    </row>
    <row r="8" spans="1:6" s="7" customFormat="1" ht="12.95" customHeight="1" x14ac:dyDescent="0.2">
      <c r="A8" s="7" t="s">
        <v>3</v>
      </c>
      <c r="C8" s="16">
        <v>0.37688492000000001</v>
      </c>
      <c r="D8" s="17" t="s">
        <v>40</v>
      </c>
    </row>
    <row r="9" spans="1:6" s="7" customFormat="1" ht="12.95" customHeight="1" x14ac:dyDescent="0.2">
      <c r="A9" s="18" t="s">
        <v>32</v>
      </c>
      <c r="B9" s="19">
        <v>21</v>
      </c>
      <c r="C9" s="20" t="str">
        <f>"F"&amp;B9</f>
        <v>F21</v>
      </c>
      <c r="D9" s="21" t="str">
        <f>"G"&amp;B9</f>
        <v>G21</v>
      </c>
    </row>
    <row r="10" spans="1:6" s="7" customFormat="1" ht="12.95" customHeight="1" thickBot="1" x14ac:dyDescent="0.25">
      <c r="C10" s="22" t="s">
        <v>19</v>
      </c>
      <c r="D10" s="22" t="s">
        <v>20</v>
      </c>
    </row>
    <row r="11" spans="1:6" s="7" customFormat="1" ht="12.95" customHeight="1" x14ac:dyDescent="0.2">
      <c r="A11" s="7" t="s">
        <v>15</v>
      </c>
      <c r="C11" s="21">
        <f ca="1">INTERCEPT(INDIRECT($D$9):G991,INDIRECT($C$9):F991)</f>
        <v>-1.54422059714171E-3</v>
      </c>
      <c r="D11" s="9"/>
    </row>
    <row r="12" spans="1:6" s="7" customFormat="1" ht="12.95" customHeight="1" x14ac:dyDescent="0.2">
      <c r="A12" s="7" t="s">
        <v>16</v>
      </c>
      <c r="C12" s="21">
        <f ca="1">SLOPE(INDIRECT($D$9):G991,INDIRECT($C$9):F991)</f>
        <v>-1.4554347052583498E-5</v>
      </c>
      <c r="D12" s="9"/>
    </row>
    <row r="13" spans="1:6" s="7" customFormat="1" ht="12.95" customHeight="1" x14ac:dyDescent="0.2">
      <c r="A13" s="7" t="s">
        <v>18</v>
      </c>
      <c r="C13" s="9" t="s">
        <v>13</v>
      </c>
    </row>
    <row r="14" spans="1:6" s="7" customFormat="1" ht="12.95" customHeight="1" x14ac:dyDescent="0.2"/>
    <row r="15" spans="1:6" s="7" customFormat="1" ht="12.95" customHeight="1" x14ac:dyDescent="0.2">
      <c r="A15" s="23" t="s">
        <v>17</v>
      </c>
      <c r="C15" s="24">
        <f ca="1">(C7+C11)+(C8+C12)*INT(MAX(F21:F3532))</f>
        <v>59519.825469667012</v>
      </c>
      <c r="E15" s="25" t="s">
        <v>34</v>
      </c>
      <c r="F15" s="15">
        <v>1</v>
      </c>
    </row>
    <row r="16" spans="1:6" s="7" customFormat="1" ht="12.95" customHeight="1" x14ac:dyDescent="0.2">
      <c r="A16" s="10" t="s">
        <v>4</v>
      </c>
      <c r="C16" s="26">
        <f ca="1">+C8+C12</f>
        <v>0.3768703656529474</v>
      </c>
      <c r="E16" s="25" t="s">
        <v>30</v>
      </c>
      <c r="F16" s="27">
        <f ca="1">NOW()+15018.5+$C$5/24</f>
        <v>60313.827921180557</v>
      </c>
    </row>
    <row r="17" spans="1:21" s="7" customFormat="1" ht="12.95" customHeight="1" thickBot="1" x14ac:dyDescent="0.25">
      <c r="A17" s="25" t="s">
        <v>27</v>
      </c>
      <c r="C17" s="7">
        <f>COUNT(C21:C2190)</f>
        <v>13</v>
      </c>
      <c r="E17" s="25" t="s">
        <v>35</v>
      </c>
      <c r="F17" s="27">
        <f ca="1">ROUND(2*(F16-$C$7)/$C$8,0)/2+F15</f>
        <v>12510.5</v>
      </c>
    </row>
    <row r="18" spans="1:21" s="7" customFormat="1" ht="12.95" customHeight="1" thickTop="1" thickBot="1" x14ac:dyDescent="0.25">
      <c r="A18" s="10" t="s">
        <v>5</v>
      </c>
      <c r="C18" s="28">
        <f ca="1">+C15</f>
        <v>59519.825469667012</v>
      </c>
      <c r="D18" s="29">
        <f ca="1">+C16</f>
        <v>0.3768703656529474</v>
      </c>
      <c r="E18" s="25" t="s">
        <v>36</v>
      </c>
      <c r="F18" s="21">
        <f ca="1">ROUND(2*(F16-$C$15)/$C$16,0)/2+F15</f>
        <v>2108</v>
      </c>
    </row>
    <row r="19" spans="1:21" s="7" customFormat="1" ht="12.95" customHeight="1" thickTop="1" x14ac:dyDescent="0.2">
      <c r="E19" s="25" t="s">
        <v>31</v>
      </c>
      <c r="F19" s="30">
        <f ca="1">+$C$15+$C$16*F18-15018.5-$C$5/24</f>
        <v>45296.164033796762</v>
      </c>
      <c r="S19" s="7">
        <f ca="1">SQRT(SUM(S21:S49)/(COUNT(S21:S49)-1))</f>
        <v>2.8796730630281614E-3</v>
      </c>
    </row>
    <row r="20" spans="1:21" s="7" customFormat="1" ht="12.95" customHeight="1" thickBot="1" x14ac:dyDescent="0.25">
      <c r="A20" s="22" t="s">
        <v>6</v>
      </c>
      <c r="B20" s="22" t="s">
        <v>7</v>
      </c>
      <c r="C20" s="22" t="s">
        <v>8</v>
      </c>
      <c r="D20" s="22" t="s">
        <v>12</v>
      </c>
      <c r="E20" s="22" t="s">
        <v>9</v>
      </c>
      <c r="F20" s="22" t="s">
        <v>10</v>
      </c>
      <c r="G20" s="22" t="s">
        <v>11</v>
      </c>
      <c r="H20" s="31" t="s">
        <v>45</v>
      </c>
      <c r="I20" s="31" t="s">
        <v>46</v>
      </c>
      <c r="J20" s="31" t="s">
        <v>47</v>
      </c>
      <c r="K20" s="31" t="s">
        <v>48</v>
      </c>
      <c r="L20" s="31" t="s">
        <v>24</v>
      </c>
      <c r="M20" s="31" t="s">
        <v>25</v>
      </c>
      <c r="N20" s="31" t="s">
        <v>26</v>
      </c>
      <c r="O20" s="31" t="s">
        <v>22</v>
      </c>
      <c r="P20" s="32" t="s">
        <v>21</v>
      </c>
      <c r="Q20" s="22" t="s">
        <v>14</v>
      </c>
      <c r="U20" s="33" t="s">
        <v>33</v>
      </c>
    </row>
    <row r="21" spans="1:21" s="7" customFormat="1" ht="12.95" customHeight="1" x14ac:dyDescent="0.2">
      <c r="A21" s="34" t="s">
        <v>43</v>
      </c>
      <c r="B21" s="5" t="s">
        <v>42</v>
      </c>
      <c r="C21" s="4">
        <v>54829.300499999998</v>
      </c>
      <c r="D21" s="4">
        <v>1.6999999999999999E-3</v>
      </c>
      <c r="E21" s="7">
        <f t="shared" ref="E21:E33" si="0">+(C21-C$7)/C$8</f>
        <v>-2042.9156465055714</v>
      </c>
      <c r="F21" s="7">
        <f t="shared" ref="F21:F29" si="1">ROUND(2*E21,0)/2</f>
        <v>-2043</v>
      </c>
      <c r="G21" s="7">
        <f t="shared" ref="G21:G33" si="2">+C21-(C$7+F21*C$8)</f>
        <v>3.1791560002602637E-2</v>
      </c>
      <c r="J21" s="7">
        <f t="shared" ref="J21:J27" si="3">+G21</f>
        <v>3.1791560002602637E-2</v>
      </c>
      <c r="O21" s="7">
        <f t="shared" ref="O21:O33" ca="1" si="4">+C$11+C$12*$F21</f>
        <v>2.8190310431286378E-2</v>
      </c>
      <c r="Q21" s="35">
        <f t="shared" ref="Q21:Q33" si="5">+C21-15018.5</f>
        <v>39810.800499999998</v>
      </c>
      <c r="S21" s="7">
        <f t="shared" ref="S21:S29" ca="1" si="6">+(O21-G21)^2</f>
        <v>1.2968998474905539E-5</v>
      </c>
    </row>
    <row r="22" spans="1:21" s="7" customFormat="1" ht="12.95" customHeight="1" x14ac:dyDescent="0.2">
      <c r="A22" s="34" t="s">
        <v>43</v>
      </c>
      <c r="B22" s="5" t="s">
        <v>42</v>
      </c>
      <c r="C22" s="4">
        <v>54829.488100000002</v>
      </c>
      <c r="D22" s="4">
        <v>3.0000000000000001E-3</v>
      </c>
      <c r="E22" s="7">
        <f t="shared" si="0"/>
        <v>-2042.417881829806</v>
      </c>
      <c r="F22" s="7">
        <f t="shared" si="1"/>
        <v>-2042.5</v>
      </c>
      <c r="G22" s="7">
        <f t="shared" si="2"/>
        <v>3.0949100000725593E-2</v>
      </c>
      <c r="J22" s="7">
        <f t="shared" si="3"/>
        <v>3.0949100000725593E-2</v>
      </c>
      <c r="O22" s="7">
        <f t="shared" ca="1" si="4"/>
        <v>2.8183033257760084E-2</v>
      </c>
      <c r="Q22" s="35">
        <f t="shared" si="5"/>
        <v>39810.988100000002</v>
      </c>
      <c r="S22" s="7">
        <f t="shared" ca="1" si="6"/>
        <v>7.6511252265398227E-6</v>
      </c>
    </row>
    <row r="23" spans="1:21" s="7" customFormat="1" ht="12.95" customHeight="1" x14ac:dyDescent="0.2">
      <c r="A23" s="34" t="s">
        <v>43</v>
      </c>
      <c r="B23" s="5" t="s">
        <v>42</v>
      </c>
      <c r="C23" s="4">
        <v>54829.669600000001</v>
      </c>
      <c r="D23" s="4">
        <v>2E-3</v>
      </c>
      <c r="E23" s="7">
        <f t="shared" si="0"/>
        <v>-2041.9363024660076</v>
      </c>
      <c r="F23" s="7">
        <f t="shared" si="1"/>
        <v>-2042</v>
      </c>
      <c r="G23" s="7">
        <f t="shared" si="2"/>
        <v>2.4006640000152402E-2</v>
      </c>
      <c r="J23" s="7">
        <f t="shared" si="3"/>
        <v>2.4006640000152402E-2</v>
      </c>
      <c r="O23" s="7">
        <f t="shared" ca="1" si="4"/>
        <v>2.8175756084233793E-2</v>
      </c>
      <c r="Q23" s="35">
        <f t="shared" si="5"/>
        <v>39811.169600000001</v>
      </c>
      <c r="S23" s="7">
        <f t="shared" ca="1" si="6"/>
        <v>1.7381528922546158E-5</v>
      </c>
    </row>
    <row r="24" spans="1:21" s="7" customFormat="1" ht="12.95" customHeight="1" x14ac:dyDescent="0.2">
      <c r="A24" s="4" t="s">
        <v>41</v>
      </c>
      <c r="B24" s="5" t="s">
        <v>42</v>
      </c>
      <c r="C24" s="4">
        <v>55599.244599999998</v>
      </c>
      <c r="D24" s="4">
        <v>4.0000000000000002E-4</v>
      </c>
      <c r="E24" s="7">
        <f t="shared" si="0"/>
        <v>0</v>
      </c>
      <c r="F24" s="7">
        <f t="shared" si="1"/>
        <v>0</v>
      </c>
      <c r="G24" s="7">
        <f t="shared" si="2"/>
        <v>0</v>
      </c>
      <c r="J24" s="7">
        <f t="shared" si="3"/>
        <v>0</v>
      </c>
      <c r="O24" s="7">
        <f t="shared" ca="1" si="4"/>
        <v>-1.54422059714171E-3</v>
      </c>
      <c r="Q24" s="35">
        <f t="shared" si="5"/>
        <v>40580.744599999998</v>
      </c>
      <c r="S24" s="7">
        <f t="shared" ca="1" si="6"/>
        <v>2.3846172526366993E-6</v>
      </c>
    </row>
    <row r="25" spans="1:21" s="7" customFormat="1" ht="12.95" customHeight="1" x14ac:dyDescent="0.2">
      <c r="A25" s="4" t="s">
        <v>41</v>
      </c>
      <c r="B25" s="5" t="s">
        <v>42</v>
      </c>
      <c r="C25" s="4">
        <v>55599.430800000002</v>
      </c>
      <c r="D25" s="4">
        <v>1E-4</v>
      </c>
      <c r="E25" s="7">
        <f t="shared" si="0"/>
        <v>0.49405001400357679</v>
      </c>
      <c r="F25" s="7">
        <f t="shared" si="1"/>
        <v>0.5</v>
      </c>
      <c r="G25" s="7">
        <f t="shared" si="2"/>
        <v>-2.2424599956138991E-3</v>
      </c>
      <c r="J25" s="7">
        <f t="shared" si="3"/>
        <v>-2.2424599956138991E-3</v>
      </c>
      <c r="O25" s="7">
        <f t="shared" ca="1" si="4"/>
        <v>-1.5514977706680018E-3</v>
      </c>
      <c r="Q25" s="35">
        <f t="shared" si="5"/>
        <v>40580.930800000002</v>
      </c>
      <c r="S25" s="7">
        <f t="shared" ca="1" si="6"/>
        <v>4.7742879630218465E-7</v>
      </c>
    </row>
    <row r="26" spans="1:21" s="7" customFormat="1" ht="12.95" customHeight="1" x14ac:dyDescent="0.2">
      <c r="A26" s="4" t="s">
        <v>41</v>
      </c>
      <c r="B26" s="5" t="s">
        <v>42</v>
      </c>
      <c r="C26" s="4">
        <v>55599.619899999998</v>
      </c>
      <c r="D26" s="4">
        <v>5.9999999999999995E-4</v>
      </c>
      <c r="E26" s="7">
        <f t="shared" si="0"/>
        <v>0.99579468448803232</v>
      </c>
      <c r="F26" s="7">
        <f t="shared" si="1"/>
        <v>1</v>
      </c>
      <c r="G26" s="7">
        <f t="shared" si="2"/>
        <v>-1.5849199990043417E-3</v>
      </c>
      <c r="J26" s="7">
        <f t="shared" si="3"/>
        <v>-1.5849199990043417E-3</v>
      </c>
      <c r="O26" s="7">
        <f t="shared" ca="1" si="4"/>
        <v>-1.5587749441942935E-3</v>
      </c>
      <c r="Q26" s="35">
        <f t="shared" si="5"/>
        <v>40581.119899999998</v>
      </c>
      <c r="S26" s="7">
        <f t="shared" ca="1" si="6"/>
        <v>6.835638910204244E-10</v>
      </c>
    </row>
    <row r="27" spans="1:21" s="7" customFormat="1" ht="12.95" customHeight="1" x14ac:dyDescent="0.2">
      <c r="A27" s="34" t="s">
        <v>43</v>
      </c>
      <c r="B27" s="5" t="s">
        <v>42</v>
      </c>
      <c r="C27" s="4">
        <v>56003.435700000002</v>
      </c>
      <c r="D27" s="4">
        <v>1E-4</v>
      </c>
      <c r="E27" s="7">
        <f t="shared" si="0"/>
        <v>1072.4523018856887</v>
      </c>
      <c r="F27" s="7">
        <f t="shared" si="1"/>
        <v>1072.5</v>
      </c>
      <c r="G27" s="7">
        <f t="shared" si="2"/>
        <v>-1.7976699993596412E-2</v>
      </c>
      <c r="J27" s="7">
        <f t="shared" si="3"/>
        <v>-1.7976699993596412E-2</v>
      </c>
      <c r="O27" s="7">
        <f t="shared" ca="1" si="4"/>
        <v>-1.7153757811037514E-2</v>
      </c>
      <c r="Q27" s="35">
        <f t="shared" si="5"/>
        <v>40984.935700000002</v>
      </c>
      <c r="S27" s="7">
        <f t="shared" ca="1" si="6"/>
        <v>6.7723383583480367E-7</v>
      </c>
    </row>
    <row r="28" spans="1:21" s="7" customFormat="1" ht="12.95" customHeight="1" x14ac:dyDescent="0.2">
      <c r="A28" s="36" t="s">
        <v>44</v>
      </c>
      <c r="B28" s="37" t="s">
        <v>42</v>
      </c>
      <c r="C28" s="38">
        <v>57384.476699999999</v>
      </c>
      <c r="D28" s="38">
        <v>5.8999999999999999E-3</v>
      </c>
      <c r="E28" s="7">
        <f t="shared" si="0"/>
        <v>4736.8095810254254</v>
      </c>
      <c r="F28" s="7">
        <f t="shared" si="1"/>
        <v>4737</v>
      </c>
      <c r="G28" s="7">
        <f t="shared" si="2"/>
        <v>-7.1766039996873587E-2</v>
      </c>
      <c r="K28" s="7">
        <f t="shared" ref="K28:K33" si="7">+G28</f>
        <v>-7.1766039996873587E-2</v>
      </c>
      <c r="O28" s="7">
        <f t="shared" ca="1" si="4"/>
        <v>-7.0488162585229733E-2</v>
      </c>
      <c r="Q28" s="35">
        <f t="shared" si="5"/>
        <v>42365.976699999999</v>
      </c>
      <c r="S28" s="7">
        <f t="shared" ca="1" si="6"/>
        <v>1.6329706791895974E-6</v>
      </c>
    </row>
    <row r="29" spans="1:21" s="7" customFormat="1" ht="12.95" customHeight="1" x14ac:dyDescent="0.2">
      <c r="A29" s="36" t="s">
        <v>44</v>
      </c>
      <c r="B29" s="37" t="s">
        <v>42</v>
      </c>
      <c r="C29" s="38">
        <v>57384.661599999999</v>
      </c>
      <c r="D29" s="38">
        <v>4.3E-3</v>
      </c>
      <c r="E29" s="7">
        <f t="shared" si="0"/>
        <v>4737.3001817106433</v>
      </c>
      <c r="F29" s="7">
        <f t="shared" si="1"/>
        <v>4737.5</v>
      </c>
      <c r="G29" s="7">
        <f t="shared" si="2"/>
        <v>-7.5308499996026512E-2</v>
      </c>
      <c r="K29" s="7">
        <f t="shared" si="7"/>
        <v>-7.5308499996026512E-2</v>
      </c>
      <c r="O29" s="7">
        <f t="shared" ca="1" si="4"/>
        <v>-7.0495439758756037E-2</v>
      </c>
      <c r="Q29" s="35">
        <f t="shared" si="5"/>
        <v>42366.161599999999</v>
      </c>
      <c r="S29" s="7">
        <f t="shared" ca="1" si="6"/>
        <v>2.3165548847594122E-5</v>
      </c>
    </row>
    <row r="30" spans="1:21" s="7" customFormat="1" ht="12.95" customHeight="1" x14ac:dyDescent="0.2">
      <c r="A30" s="39" t="s">
        <v>52</v>
      </c>
      <c r="B30" s="40" t="s">
        <v>42</v>
      </c>
      <c r="C30" s="41">
        <v>59189.145100000002</v>
      </c>
      <c r="D30" s="41" t="s">
        <v>53</v>
      </c>
      <c r="E30" s="7">
        <f t="shared" si="0"/>
        <v>9525.190076588904</v>
      </c>
      <c r="F30" s="42">
        <f>ROUND(2*E30,0)/2+0.5</f>
        <v>9525.5</v>
      </c>
      <c r="G30" s="7">
        <f t="shared" si="2"/>
        <v>-0.11680545999843162</v>
      </c>
      <c r="K30" s="7">
        <f t="shared" si="7"/>
        <v>-0.11680545999843162</v>
      </c>
      <c r="O30" s="7">
        <f t="shared" ca="1" si="4"/>
        <v>-0.14018165344652581</v>
      </c>
      <c r="Q30" s="35">
        <f t="shared" si="5"/>
        <v>44170.645100000002</v>
      </c>
    </row>
    <row r="31" spans="1:21" s="7" customFormat="1" ht="12.95" customHeight="1" x14ac:dyDescent="0.2">
      <c r="A31" s="39" t="s">
        <v>52</v>
      </c>
      <c r="B31" s="40" t="s">
        <v>54</v>
      </c>
      <c r="C31" s="41">
        <v>59189.327700000002</v>
      </c>
      <c r="D31" s="41" t="s">
        <v>53</v>
      </c>
      <c r="E31" s="7">
        <f t="shared" si="0"/>
        <v>9525.6745746155175</v>
      </c>
      <c r="F31" s="42">
        <f>ROUND(2*E31,0)/2+0.5</f>
        <v>9526</v>
      </c>
      <c r="G31" s="7">
        <f t="shared" si="2"/>
        <v>-0.12264791999768931</v>
      </c>
      <c r="K31" s="7">
        <f t="shared" si="7"/>
        <v>-0.12264791999768931</v>
      </c>
      <c r="O31" s="7">
        <f t="shared" ca="1" si="4"/>
        <v>-0.14018893062005211</v>
      </c>
      <c r="Q31" s="35">
        <f t="shared" si="5"/>
        <v>44170.827700000002</v>
      </c>
    </row>
    <row r="32" spans="1:21" s="7" customFormat="1" ht="12.95" customHeight="1" x14ac:dyDescent="0.2">
      <c r="A32" s="6" t="s">
        <v>56</v>
      </c>
      <c r="B32" s="45" t="s">
        <v>42</v>
      </c>
      <c r="C32" s="43">
        <v>59338.677499999998</v>
      </c>
      <c r="D32" s="44">
        <v>2.9999999999999997E-4</v>
      </c>
      <c r="E32" s="7">
        <f t="shared" si="0"/>
        <v>9921.9488537774341</v>
      </c>
      <c r="F32" s="42">
        <f>ROUND(2*E32,0)/2+0.5</f>
        <v>9922.5</v>
      </c>
      <c r="G32" s="7">
        <f t="shared" si="2"/>
        <v>-0.20771870000316994</v>
      </c>
      <c r="K32" s="7">
        <f t="shared" si="7"/>
        <v>-0.20771870000316994</v>
      </c>
      <c r="O32" s="7">
        <f t="shared" ca="1" si="4"/>
        <v>-0.14595972922640146</v>
      </c>
      <c r="Q32" s="35">
        <f t="shared" si="5"/>
        <v>44320.177499999998</v>
      </c>
    </row>
    <row r="33" spans="1:17" s="7" customFormat="1" ht="12.95" customHeight="1" x14ac:dyDescent="0.2">
      <c r="A33" s="10" t="s">
        <v>55</v>
      </c>
      <c r="B33" s="9"/>
      <c r="C33" s="16">
        <v>59519.850200000001</v>
      </c>
      <c r="D33" s="16">
        <v>5.0000000000000001E-4</v>
      </c>
      <c r="E33" s="7">
        <f t="shared" si="0"/>
        <v>10402.659782726256</v>
      </c>
      <c r="F33" s="42">
        <f>ROUND(2*E33,0)/2+0.5</f>
        <v>10403</v>
      </c>
      <c r="G33" s="7">
        <f t="shared" si="2"/>
        <v>-0.12822275999496924</v>
      </c>
      <c r="K33" s="7">
        <f t="shared" si="7"/>
        <v>-0.12822275999496924</v>
      </c>
      <c r="O33" s="7">
        <f t="shared" ca="1" si="4"/>
        <v>-0.15295309298516785</v>
      </c>
      <c r="Q33" s="35">
        <f t="shared" si="5"/>
        <v>44501.350200000001</v>
      </c>
    </row>
    <row r="34" spans="1:17" s="7" customFormat="1" ht="12.95" customHeight="1" x14ac:dyDescent="0.2">
      <c r="B34" s="9"/>
      <c r="C34" s="16"/>
      <c r="D34" s="16"/>
    </row>
    <row r="35" spans="1:17" s="7" customFormat="1" ht="12.95" customHeight="1" x14ac:dyDescent="0.2">
      <c r="B35" s="9"/>
      <c r="C35" s="16"/>
      <c r="D35" s="16"/>
    </row>
    <row r="36" spans="1:17" s="7" customFormat="1" ht="12.95" customHeight="1" x14ac:dyDescent="0.2">
      <c r="B36" s="9"/>
      <c r="C36" s="16"/>
      <c r="D36" s="16"/>
    </row>
    <row r="37" spans="1:17" s="7" customFormat="1" ht="12.95" customHeight="1" x14ac:dyDescent="0.2">
      <c r="B37" s="9"/>
    </row>
    <row r="38" spans="1:17" s="7" customFormat="1" ht="12.95" customHeight="1" x14ac:dyDescent="0.2">
      <c r="B38" s="9"/>
    </row>
    <row r="39" spans="1:17" s="7" customFormat="1" ht="12.95" customHeight="1" x14ac:dyDescent="0.2">
      <c r="B39" s="9"/>
    </row>
    <row r="40" spans="1:17" s="7" customFormat="1" ht="12.95" customHeight="1" x14ac:dyDescent="0.2">
      <c r="B40" s="9"/>
    </row>
    <row r="41" spans="1:17" s="7" customFormat="1" ht="12.95" customHeight="1" x14ac:dyDescent="0.2">
      <c r="B41" s="9"/>
    </row>
    <row r="42" spans="1:17" s="7" customFormat="1" ht="12.95" customHeight="1" x14ac:dyDescent="0.2">
      <c r="B42" s="9"/>
    </row>
    <row r="43" spans="1:17" s="7" customFormat="1" ht="12.95" customHeight="1" x14ac:dyDescent="0.2">
      <c r="B43" s="9"/>
    </row>
    <row r="44" spans="1:17" s="7" customFormat="1" ht="12.95" customHeight="1" x14ac:dyDescent="0.2"/>
    <row r="45" spans="1:17" s="7" customFormat="1" ht="12.95" customHeight="1" x14ac:dyDescent="0.2"/>
    <row r="46" spans="1:17" s="7" customFormat="1" ht="12.95" customHeight="1" x14ac:dyDescent="0.2"/>
    <row r="47" spans="1:17" s="7" customFormat="1" ht="12.95" customHeight="1" x14ac:dyDescent="0.2"/>
    <row r="48" spans="1:17" s="7" customFormat="1" ht="12.95" customHeight="1" x14ac:dyDescent="0.2"/>
    <row r="49" s="7" customFormat="1" ht="12.95" customHeight="1" x14ac:dyDescent="0.2"/>
    <row r="50" s="7" customFormat="1" ht="12.95" customHeight="1" x14ac:dyDescent="0.2"/>
    <row r="51" s="7" customFormat="1" ht="12.95" customHeight="1" x14ac:dyDescent="0.2"/>
    <row r="52" s="7" customFormat="1" ht="12.95" customHeight="1" x14ac:dyDescent="0.2"/>
    <row r="53" s="7" customFormat="1" ht="12.95" customHeight="1" x14ac:dyDescent="0.2"/>
    <row r="54" s="7" customFormat="1" ht="12.95" customHeight="1" x14ac:dyDescent="0.2"/>
    <row r="55" s="7" customFormat="1" ht="12.95" customHeight="1" x14ac:dyDescent="0.2"/>
    <row r="56" s="7" customFormat="1" ht="12.95" customHeight="1" x14ac:dyDescent="0.2"/>
    <row r="57" s="7" customFormat="1" ht="12.95" customHeight="1" x14ac:dyDescent="0.2"/>
    <row r="58" s="7" customFormat="1" ht="12.95" customHeight="1" x14ac:dyDescent="0.2"/>
    <row r="59" s="7" customFormat="1" ht="12.95" customHeight="1" x14ac:dyDescent="0.2"/>
    <row r="60" s="7" customFormat="1" ht="12.95" customHeight="1" x14ac:dyDescent="0.2"/>
    <row r="61" s="7" customFormat="1" ht="12.95" customHeight="1" x14ac:dyDescent="0.2"/>
    <row r="62" s="7" customFormat="1" ht="12.95" customHeight="1" x14ac:dyDescent="0.2"/>
    <row r="63" s="7" customFormat="1" ht="12.95" customHeight="1" x14ac:dyDescent="0.2"/>
    <row r="64" s="7" customFormat="1" ht="12.95" customHeight="1" x14ac:dyDescent="0.2"/>
    <row r="65" s="7" customFormat="1" ht="12.95" customHeight="1" x14ac:dyDescent="0.2"/>
    <row r="66" s="7" customFormat="1" ht="12.95" customHeight="1" x14ac:dyDescent="0.2"/>
    <row r="67" s="7" customFormat="1" ht="12.95" customHeight="1" x14ac:dyDescent="0.2"/>
    <row r="68" s="7" customFormat="1" ht="12.95" customHeight="1" x14ac:dyDescent="0.2"/>
    <row r="69" s="7" customFormat="1" ht="12.95" customHeight="1" x14ac:dyDescent="0.2"/>
    <row r="70" s="7" customFormat="1" ht="12.95" customHeight="1" x14ac:dyDescent="0.2"/>
    <row r="71" s="7" customFormat="1" ht="12.95" customHeight="1" x14ac:dyDescent="0.2"/>
    <row r="72" s="7" customFormat="1" ht="12.95" customHeight="1" x14ac:dyDescent="0.2"/>
    <row r="73" s="7" customFormat="1" ht="12.95" customHeight="1" x14ac:dyDescent="0.2"/>
    <row r="74" s="7" customFormat="1" ht="12.95" customHeight="1" x14ac:dyDescent="0.2"/>
    <row r="75" s="7" customFormat="1" ht="12.95" customHeight="1" x14ac:dyDescent="0.2"/>
    <row r="76" s="7" customFormat="1" ht="12.95" customHeight="1" x14ac:dyDescent="0.2"/>
    <row r="77" s="7" customFormat="1" ht="12.95" customHeight="1" x14ac:dyDescent="0.2"/>
    <row r="78" s="7" customFormat="1" ht="12.95" customHeight="1" x14ac:dyDescent="0.2"/>
    <row r="79" s="7" customFormat="1" ht="12.95" customHeight="1" x14ac:dyDescent="0.2"/>
    <row r="80" s="7" customFormat="1" ht="12.95" customHeight="1" x14ac:dyDescent="0.2"/>
    <row r="81" s="7" customFormat="1" ht="12.95" customHeight="1" x14ac:dyDescent="0.2"/>
    <row r="82" s="7" customFormat="1" ht="12.95" customHeight="1" x14ac:dyDescent="0.2"/>
    <row r="83" s="7" customFormat="1" ht="12.95" customHeight="1" x14ac:dyDescent="0.2"/>
    <row r="84" s="7" customFormat="1" ht="12.95" customHeight="1" x14ac:dyDescent="0.2"/>
    <row r="85" s="7" customFormat="1" ht="12.95" customHeight="1" x14ac:dyDescent="0.2"/>
    <row r="86" s="7" customFormat="1" ht="12.95" customHeight="1" x14ac:dyDescent="0.2"/>
    <row r="87" s="7" customFormat="1" ht="12.95" customHeight="1" x14ac:dyDescent="0.2"/>
    <row r="88" s="7" customFormat="1" ht="12.95" customHeight="1" x14ac:dyDescent="0.2"/>
    <row r="89" s="7" customFormat="1" ht="12.95" customHeight="1" x14ac:dyDescent="0.2"/>
    <row r="90" s="7" customFormat="1" ht="12.95" customHeight="1" x14ac:dyDescent="0.2"/>
    <row r="91" s="7" customFormat="1" ht="12.95" customHeight="1" x14ac:dyDescent="0.2"/>
    <row r="92" s="7" customFormat="1" ht="12.95" customHeight="1" x14ac:dyDescent="0.2"/>
    <row r="93" s="7" customFormat="1" ht="12.95" customHeight="1" x14ac:dyDescent="0.2"/>
    <row r="94" s="7" customFormat="1" ht="12.95" customHeight="1" x14ac:dyDescent="0.2"/>
    <row r="95" s="7" customFormat="1" ht="12.95" customHeight="1" x14ac:dyDescent="0.2"/>
    <row r="96" s="7" customFormat="1" ht="12.95" customHeight="1" x14ac:dyDescent="0.2"/>
    <row r="97" s="7" customFormat="1" ht="12.95" customHeight="1" x14ac:dyDescent="0.2"/>
    <row r="98" s="7" customFormat="1" ht="12.95" customHeight="1" x14ac:dyDescent="0.2"/>
    <row r="99" s="7" customFormat="1" ht="12.95" customHeight="1" x14ac:dyDescent="0.2"/>
    <row r="100" s="7" customFormat="1" ht="12.95" customHeight="1" x14ac:dyDescent="0.2"/>
    <row r="101" s="7" customFormat="1" ht="12.95" customHeight="1" x14ac:dyDescent="0.2"/>
    <row r="102" s="7" customFormat="1" ht="12.95" customHeight="1" x14ac:dyDescent="0.2"/>
    <row r="103" s="7" customFormat="1" ht="12.95" customHeight="1" x14ac:dyDescent="0.2"/>
    <row r="104" s="7" customFormat="1" ht="12.95" customHeight="1" x14ac:dyDescent="0.2"/>
    <row r="105" s="7" customFormat="1" ht="12.95" customHeight="1" x14ac:dyDescent="0.2"/>
    <row r="106" s="7" customFormat="1" ht="12.95" customHeight="1" x14ac:dyDescent="0.2"/>
    <row r="107" s="7" customFormat="1" ht="12.95" customHeight="1" x14ac:dyDescent="0.2"/>
    <row r="108" s="7" customFormat="1" ht="12.95" customHeight="1" x14ac:dyDescent="0.2"/>
    <row r="109" s="7" customFormat="1" ht="12.95" customHeight="1" x14ac:dyDescent="0.2"/>
    <row r="110" s="7" customFormat="1" ht="12.95" customHeight="1" x14ac:dyDescent="0.2"/>
    <row r="111" s="7" customFormat="1" ht="12.95" customHeight="1" x14ac:dyDescent="0.2"/>
    <row r="112" s="7" customFormat="1" ht="12.95" customHeight="1" x14ac:dyDescent="0.2"/>
    <row r="113" s="7" customFormat="1" ht="12.95" customHeight="1" x14ac:dyDescent="0.2"/>
    <row r="114" s="7" customFormat="1" ht="12.95" customHeight="1" x14ac:dyDescent="0.2"/>
    <row r="115" s="7" customFormat="1" ht="12.95" customHeight="1" x14ac:dyDescent="0.2"/>
    <row r="116" s="7" customFormat="1" ht="12.95" customHeight="1" x14ac:dyDescent="0.2"/>
    <row r="117" s="7" customFormat="1" ht="12.95" customHeight="1" x14ac:dyDescent="0.2"/>
    <row r="118" s="7" customFormat="1" ht="12.95" customHeight="1" x14ac:dyDescent="0.2"/>
    <row r="119" s="7" customFormat="1" ht="12.95" customHeight="1" x14ac:dyDescent="0.2"/>
    <row r="120" s="7" customFormat="1" ht="12.95" customHeight="1" x14ac:dyDescent="0.2"/>
    <row r="121" s="7" customFormat="1" ht="12.95" customHeight="1" x14ac:dyDescent="0.2"/>
    <row r="122" s="7" customFormat="1" ht="12.95" customHeight="1" x14ac:dyDescent="0.2"/>
    <row r="123" s="7" customFormat="1" ht="12.95" customHeight="1" x14ac:dyDescent="0.2"/>
    <row r="124" s="7" customFormat="1" ht="12.95" customHeight="1" x14ac:dyDescent="0.2"/>
    <row r="125" s="7" customFormat="1" ht="12.95" customHeight="1" x14ac:dyDescent="0.2"/>
    <row r="126" s="7" customFormat="1" ht="12.95" customHeight="1" x14ac:dyDescent="0.2"/>
    <row r="127" s="7" customFormat="1" ht="12.95" customHeight="1" x14ac:dyDescent="0.2"/>
    <row r="128" s="7" customFormat="1" ht="12.95" customHeight="1" x14ac:dyDescent="0.2"/>
    <row r="129" s="7" customFormat="1" ht="12.95" customHeight="1" x14ac:dyDescent="0.2"/>
    <row r="130" s="7" customFormat="1" ht="12.95" customHeight="1" x14ac:dyDescent="0.2"/>
    <row r="131" s="7" customFormat="1" ht="12.95" customHeight="1" x14ac:dyDescent="0.2"/>
    <row r="132" s="7" customFormat="1" ht="12.95" customHeight="1" x14ac:dyDescent="0.2"/>
    <row r="133" s="7" customFormat="1" ht="12.95" customHeight="1" x14ac:dyDescent="0.2"/>
    <row r="134" s="7" customFormat="1" ht="12.95" customHeight="1" x14ac:dyDescent="0.2"/>
    <row r="135" s="7" customFormat="1" ht="12.95" customHeight="1" x14ac:dyDescent="0.2"/>
    <row r="136" s="7" customFormat="1" ht="12.95" customHeight="1" x14ac:dyDescent="0.2"/>
    <row r="137" s="7" customFormat="1" ht="12.95" customHeight="1" x14ac:dyDescent="0.2"/>
    <row r="138" s="7" customFormat="1" ht="12.95" customHeight="1" x14ac:dyDescent="0.2"/>
    <row r="139" s="7" customFormat="1" ht="12.95" customHeight="1" x14ac:dyDescent="0.2"/>
    <row r="140" s="7" customFormat="1" ht="12.95" customHeight="1" x14ac:dyDescent="0.2"/>
    <row r="141" s="7" customFormat="1" ht="12.95" customHeight="1" x14ac:dyDescent="0.2"/>
    <row r="142" s="7" customFormat="1" ht="12.95" customHeight="1" x14ac:dyDescent="0.2"/>
    <row r="143" s="7" customFormat="1" ht="12.95" customHeight="1" x14ac:dyDescent="0.2"/>
    <row r="144" s="7" customFormat="1" ht="12.95" customHeight="1" x14ac:dyDescent="0.2"/>
    <row r="145" s="7" customFormat="1" ht="12.95" customHeight="1" x14ac:dyDescent="0.2"/>
    <row r="146" s="7" customFormat="1" ht="12.95" customHeight="1" x14ac:dyDescent="0.2"/>
    <row r="147" s="7" customFormat="1" ht="12.95" customHeight="1" x14ac:dyDescent="0.2"/>
    <row r="148" s="7" customFormat="1" ht="12.95" customHeight="1" x14ac:dyDescent="0.2"/>
    <row r="149" s="7" customFormat="1" ht="12.95" customHeight="1" x14ac:dyDescent="0.2"/>
    <row r="150" s="7" customFormat="1" ht="12.95" customHeight="1" x14ac:dyDescent="0.2"/>
    <row r="151" s="7" customFormat="1" ht="12.95" customHeight="1" x14ac:dyDescent="0.2"/>
    <row r="152" s="7" customFormat="1" ht="12.95" customHeight="1" x14ac:dyDescent="0.2"/>
    <row r="153" s="7" customFormat="1" ht="12.95" customHeight="1" x14ac:dyDescent="0.2"/>
    <row r="154" s="7" customFormat="1" ht="12.95" customHeight="1" x14ac:dyDescent="0.2"/>
    <row r="155" s="7" customFormat="1" ht="12.95" customHeight="1" x14ac:dyDescent="0.2"/>
    <row r="156" s="7" customFormat="1" ht="12.95" customHeight="1" x14ac:dyDescent="0.2"/>
    <row r="157" s="7" customFormat="1" ht="12.95" customHeight="1" x14ac:dyDescent="0.2"/>
    <row r="158" s="7" customFormat="1" ht="12.95" customHeight="1" x14ac:dyDescent="0.2"/>
    <row r="159" s="7" customFormat="1" ht="12.95" customHeight="1" x14ac:dyDescent="0.2"/>
    <row r="160" s="7" customFormat="1" ht="12.95" customHeight="1" x14ac:dyDescent="0.2"/>
    <row r="161" spans="3:4" s="7" customFormat="1" ht="12.95" customHeight="1" x14ac:dyDescent="0.2"/>
    <row r="162" spans="3:4" s="7" customFormat="1" ht="12.95" customHeight="1" x14ac:dyDescent="0.2"/>
    <row r="163" spans="3:4" s="7" customFormat="1" ht="12.95" customHeight="1" x14ac:dyDescent="0.2"/>
    <row r="164" spans="3:4" s="7" customFormat="1" ht="12.95" customHeight="1" x14ac:dyDescent="0.2">
      <c r="C164" s="16"/>
      <c r="D164" s="16"/>
    </row>
    <row r="165" spans="3:4" s="7" customFormat="1" ht="12.95" customHeight="1" x14ac:dyDescent="0.2">
      <c r="C165" s="16"/>
      <c r="D165" s="16"/>
    </row>
    <row r="166" spans="3:4" s="7" customFormat="1" ht="12.95" customHeight="1" x14ac:dyDescent="0.2">
      <c r="C166" s="16"/>
      <c r="D166" s="16"/>
    </row>
    <row r="167" spans="3:4" s="7" customFormat="1" ht="12.95" customHeight="1" x14ac:dyDescent="0.2">
      <c r="C167" s="16"/>
      <c r="D167" s="16"/>
    </row>
    <row r="168" spans="3:4" s="7" customFormat="1" ht="12.95" customHeight="1" x14ac:dyDescent="0.2">
      <c r="C168" s="16"/>
      <c r="D168" s="16"/>
    </row>
    <row r="169" spans="3:4" s="7" customFormat="1" ht="12.95" customHeight="1" x14ac:dyDescent="0.2">
      <c r="C169" s="16"/>
      <c r="D169" s="16"/>
    </row>
    <row r="170" spans="3:4" s="7" customFormat="1" ht="12.95" customHeight="1" x14ac:dyDescent="0.2">
      <c r="C170" s="16"/>
      <c r="D170" s="16"/>
    </row>
    <row r="171" spans="3:4" s="7" customFormat="1" ht="12.95" customHeight="1" x14ac:dyDescent="0.2">
      <c r="C171" s="16"/>
      <c r="D171" s="16"/>
    </row>
    <row r="172" spans="3:4" s="7" customFormat="1" ht="12.95" customHeight="1" x14ac:dyDescent="0.2">
      <c r="C172" s="16"/>
      <c r="D172" s="16"/>
    </row>
    <row r="173" spans="3:4" s="7" customFormat="1" ht="12.95" customHeight="1" x14ac:dyDescent="0.2">
      <c r="C173" s="16"/>
      <c r="D173" s="16"/>
    </row>
    <row r="174" spans="3:4" s="7" customFormat="1" ht="12.95" customHeight="1" x14ac:dyDescent="0.2">
      <c r="C174" s="16"/>
      <c r="D174" s="16"/>
    </row>
    <row r="175" spans="3:4" s="7" customFormat="1" ht="12.95" customHeight="1" x14ac:dyDescent="0.2">
      <c r="C175" s="16"/>
      <c r="D175" s="16"/>
    </row>
    <row r="176" spans="3:4" s="7" customFormat="1" ht="12.95" customHeight="1" x14ac:dyDescent="0.2">
      <c r="C176" s="16"/>
      <c r="D176" s="16"/>
    </row>
    <row r="177" spans="3:4" s="7" customFormat="1" ht="12.95" customHeight="1" x14ac:dyDescent="0.2">
      <c r="C177" s="16"/>
      <c r="D177" s="16"/>
    </row>
    <row r="178" spans="3:4" s="7" customFormat="1" ht="12.95" customHeight="1" x14ac:dyDescent="0.2">
      <c r="C178" s="16"/>
      <c r="D178" s="16"/>
    </row>
    <row r="179" spans="3:4" s="7" customFormat="1" ht="12.95" customHeight="1" x14ac:dyDescent="0.2">
      <c r="C179" s="16"/>
      <c r="D179" s="16"/>
    </row>
    <row r="180" spans="3:4" s="7" customFormat="1" ht="12.95" customHeight="1" x14ac:dyDescent="0.2">
      <c r="C180" s="16"/>
      <c r="D180" s="16"/>
    </row>
    <row r="181" spans="3:4" s="7" customFormat="1" ht="12.95" customHeight="1" x14ac:dyDescent="0.2">
      <c r="C181" s="16"/>
      <c r="D181" s="16"/>
    </row>
    <row r="182" spans="3:4" s="7" customFormat="1" ht="12.95" customHeight="1" x14ac:dyDescent="0.2">
      <c r="C182" s="16"/>
      <c r="D182" s="16"/>
    </row>
    <row r="183" spans="3:4" s="7" customFormat="1" ht="12.95" customHeight="1" x14ac:dyDescent="0.2">
      <c r="C183" s="16"/>
      <c r="D183" s="16"/>
    </row>
    <row r="184" spans="3:4" s="7" customFormat="1" ht="12.95" customHeight="1" x14ac:dyDescent="0.2">
      <c r="C184" s="16"/>
      <c r="D184" s="16"/>
    </row>
    <row r="185" spans="3:4" s="7" customFormat="1" ht="12.95" customHeight="1" x14ac:dyDescent="0.2">
      <c r="C185" s="16"/>
      <c r="D185" s="16"/>
    </row>
    <row r="186" spans="3:4" s="7" customFormat="1" ht="12.95" customHeight="1" x14ac:dyDescent="0.2">
      <c r="C186" s="16"/>
      <c r="D186" s="16"/>
    </row>
    <row r="187" spans="3:4" s="7" customFormat="1" ht="12.95" customHeight="1" x14ac:dyDescent="0.2">
      <c r="C187" s="16"/>
      <c r="D187" s="16"/>
    </row>
    <row r="188" spans="3:4" s="7" customFormat="1" ht="12.95" customHeight="1" x14ac:dyDescent="0.2">
      <c r="C188" s="16"/>
      <c r="D188" s="16"/>
    </row>
    <row r="189" spans="3:4" s="7" customFormat="1" ht="12.95" customHeight="1" x14ac:dyDescent="0.2">
      <c r="C189" s="16"/>
      <c r="D189" s="16"/>
    </row>
    <row r="190" spans="3:4" s="7" customFormat="1" ht="12.95" customHeight="1" x14ac:dyDescent="0.2">
      <c r="C190" s="16"/>
      <c r="D190" s="16"/>
    </row>
    <row r="191" spans="3:4" s="7" customFormat="1" ht="12.95" customHeight="1" x14ac:dyDescent="0.2">
      <c r="C191" s="16"/>
      <c r="D191" s="16"/>
    </row>
    <row r="192" spans="3:4" s="7" customFormat="1" ht="12.95" customHeight="1" x14ac:dyDescent="0.2">
      <c r="C192" s="16"/>
      <c r="D192" s="16"/>
    </row>
    <row r="193" spans="3:4" s="7" customFormat="1" ht="12.95" customHeight="1" x14ac:dyDescent="0.2">
      <c r="C193" s="16"/>
      <c r="D193" s="16"/>
    </row>
    <row r="194" spans="3:4" s="7" customFormat="1" ht="12.95" customHeight="1" x14ac:dyDescent="0.2">
      <c r="C194" s="16"/>
      <c r="D194" s="16"/>
    </row>
    <row r="195" spans="3:4" s="7" customFormat="1" ht="12.95" customHeight="1" x14ac:dyDescent="0.2">
      <c r="C195" s="16"/>
      <c r="D195" s="16"/>
    </row>
    <row r="196" spans="3:4" s="7" customFormat="1" ht="12.95" customHeight="1" x14ac:dyDescent="0.2">
      <c r="C196" s="16"/>
      <c r="D196" s="16"/>
    </row>
    <row r="197" spans="3:4" s="7" customFormat="1" ht="12.95" customHeight="1" x14ac:dyDescent="0.2">
      <c r="C197" s="16"/>
      <c r="D197" s="16"/>
    </row>
    <row r="198" spans="3:4" s="7" customFormat="1" ht="12.95" customHeight="1" x14ac:dyDescent="0.2">
      <c r="C198" s="16"/>
      <c r="D198" s="16"/>
    </row>
    <row r="199" spans="3:4" s="7" customFormat="1" ht="12.95" customHeight="1" x14ac:dyDescent="0.2">
      <c r="C199" s="16"/>
      <c r="D199" s="16"/>
    </row>
    <row r="200" spans="3:4" s="7" customFormat="1" ht="12.95" customHeight="1" x14ac:dyDescent="0.2">
      <c r="C200" s="16"/>
      <c r="D200" s="16"/>
    </row>
    <row r="201" spans="3:4" s="7" customFormat="1" ht="12.95" customHeight="1" x14ac:dyDescent="0.2">
      <c r="C201" s="16"/>
      <c r="D201" s="16"/>
    </row>
    <row r="202" spans="3:4" s="7" customFormat="1" ht="12.95" customHeight="1" x14ac:dyDescent="0.2">
      <c r="C202" s="16"/>
      <c r="D202" s="16"/>
    </row>
    <row r="203" spans="3:4" s="7" customFormat="1" ht="12.95" customHeight="1" x14ac:dyDescent="0.2">
      <c r="C203" s="16"/>
      <c r="D203" s="16"/>
    </row>
    <row r="204" spans="3:4" s="7" customFormat="1" ht="12.95" customHeight="1" x14ac:dyDescent="0.2">
      <c r="C204" s="16"/>
      <c r="D204" s="16"/>
    </row>
    <row r="205" spans="3:4" s="7" customFormat="1" ht="12.95" customHeight="1" x14ac:dyDescent="0.2">
      <c r="C205" s="16"/>
      <c r="D205" s="16"/>
    </row>
    <row r="206" spans="3:4" s="7" customFormat="1" ht="12.95" customHeight="1" x14ac:dyDescent="0.2">
      <c r="C206" s="16"/>
      <c r="D206" s="16"/>
    </row>
    <row r="207" spans="3:4" s="7" customFormat="1" ht="12.95" customHeight="1" x14ac:dyDescent="0.2">
      <c r="C207" s="16"/>
      <c r="D207" s="16"/>
    </row>
    <row r="208" spans="3:4" s="7" customFormat="1" ht="12.95" customHeight="1" x14ac:dyDescent="0.2">
      <c r="C208" s="16"/>
      <c r="D208" s="16"/>
    </row>
    <row r="209" spans="3:4" s="7" customFormat="1" ht="12.95" customHeight="1" x14ac:dyDescent="0.2">
      <c r="C209" s="16"/>
      <c r="D209" s="16"/>
    </row>
    <row r="210" spans="3:4" s="7" customFormat="1" ht="12.95" customHeight="1" x14ac:dyDescent="0.2">
      <c r="C210" s="16"/>
      <c r="D210" s="16"/>
    </row>
    <row r="211" spans="3:4" s="7" customFormat="1" ht="12.95" customHeight="1" x14ac:dyDescent="0.2">
      <c r="C211" s="16"/>
      <c r="D211" s="16"/>
    </row>
    <row r="212" spans="3:4" s="7" customFormat="1" ht="12.95" customHeight="1" x14ac:dyDescent="0.2">
      <c r="C212" s="16"/>
      <c r="D212" s="16"/>
    </row>
    <row r="213" spans="3:4" s="7" customFormat="1" ht="12.95" customHeight="1" x14ac:dyDescent="0.2">
      <c r="C213" s="16"/>
      <c r="D213" s="16"/>
    </row>
    <row r="214" spans="3:4" s="7" customFormat="1" ht="12.95" customHeight="1" x14ac:dyDescent="0.2">
      <c r="C214" s="16"/>
      <c r="D214" s="16"/>
    </row>
    <row r="215" spans="3:4" s="7" customFormat="1" ht="12.95" customHeight="1" x14ac:dyDescent="0.2">
      <c r="C215" s="16"/>
      <c r="D215" s="16"/>
    </row>
    <row r="216" spans="3:4" s="7" customFormat="1" ht="12.95" customHeight="1" x14ac:dyDescent="0.2">
      <c r="C216" s="16"/>
      <c r="D216" s="16"/>
    </row>
    <row r="217" spans="3:4" s="7" customFormat="1" ht="12.95" customHeight="1" x14ac:dyDescent="0.2">
      <c r="C217" s="16"/>
      <c r="D217" s="16"/>
    </row>
    <row r="218" spans="3:4" s="7" customFormat="1" ht="12.95" customHeight="1" x14ac:dyDescent="0.2">
      <c r="C218" s="16"/>
      <c r="D218" s="16"/>
    </row>
    <row r="219" spans="3:4" s="7" customFormat="1" ht="12.95" customHeight="1" x14ac:dyDescent="0.2">
      <c r="C219" s="16"/>
      <c r="D219" s="16"/>
    </row>
    <row r="220" spans="3:4" s="7" customFormat="1" ht="12.95" customHeight="1" x14ac:dyDescent="0.2">
      <c r="C220" s="16"/>
      <c r="D220" s="16"/>
    </row>
    <row r="221" spans="3:4" s="7" customFormat="1" ht="12.95" customHeight="1" x14ac:dyDescent="0.2">
      <c r="C221" s="16"/>
      <c r="D221" s="16"/>
    </row>
    <row r="222" spans="3:4" s="7" customFormat="1" ht="12.95" customHeight="1" x14ac:dyDescent="0.2">
      <c r="C222" s="16"/>
      <c r="D222" s="16"/>
    </row>
    <row r="223" spans="3:4" s="7" customFormat="1" ht="12.95" customHeight="1" x14ac:dyDescent="0.2">
      <c r="C223" s="16"/>
      <c r="D223" s="16"/>
    </row>
    <row r="224" spans="3:4" s="7" customFormat="1" ht="12.95" customHeight="1" x14ac:dyDescent="0.2">
      <c r="C224" s="16"/>
      <c r="D224" s="16"/>
    </row>
    <row r="225" spans="3:4" s="7" customFormat="1" ht="12.95" customHeight="1" x14ac:dyDescent="0.2">
      <c r="C225" s="16"/>
      <c r="D225" s="16"/>
    </row>
    <row r="226" spans="3:4" s="7" customFormat="1" ht="12.95" customHeight="1" x14ac:dyDescent="0.2">
      <c r="C226" s="16"/>
      <c r="D226" s="16"/>
    </row>
    <row r="227" spans="3:4" s="7" customFormat="1" ht="12.95" customHeight="1" x14ac:dyDescent="0.2">
      <c r="C227" s="16"/>
      <c r="D227" s="16"/>
    </row>
    <row r="228" spans="3:4" s="7" customFormat="1" ht="12.95" customHeight="1" x14ac:dyDescent="0.2">
      <c r="C228" s="16"/>
      <c r="D228" s="16"/>
    </row>
    <row r="229" spans="3:4" s="7" customFormat="1" ht="12.95" customHeight="1" x14ac:dyDescent="0.2">
      <c r="C229" s="16"/>
      <c r="D229" s="16"/>
    </row>
    <row r="230" spans="3:4" s="7" customFormat="1" ht="12.95" customHeight="1" x14ac:dyDescent="0.2">
      <c r="C230" s="16"/>
      <c r="D230" s="16"/>
    </row>
    <row r="231" spans="3:4" s="7" customFormat="1" ht="12.95" customHeight="1" x14ac:dyDescent="0.2">
      <c r="C231" s="16"/>
      <c r="D231" s="16"/>
    </row>
    <row r="232" spans="3:4" s="7" customFormat="1" ht="12.95" customHeight="1" x14ac:dyDescent="0.2">
      <c r="C232" s="16"/>
      <c r="D232" s="16"/>
    </row>
    <row r="233" spans="3:4" s="7" customFormat="1" ht="12.95" customHeight="1" x14ac:dyDescent="0.2">
      <c r="C233" s="16"/>
      <c r="D233" s="16"/>
    </row>
    <row r="234" spans="3:4" s="7" customFormat="1" ht="12.95" customHeight="1" x14ac:dyDescent="0.2">
      <c r="C234" s="16"/>
      <c r="D234" s="16"/>
    </row>
    <row r="235" spans="3:4" s="7" customFormat="1" ht="12.95" customHeight="1" x14ac:dyDescent="0.2">
      <c r="C235" s="16"/>
      <c r="D235" s="16"/>
    </row>
    <row r="236" spans="3:4" s="7" customFormat="1" ht="12.95" customHeight="1" x14ac:dyDescent="0.2">
      <c r="C236" s="16"/>
      <c r="D236" s="16"/>
    </row>
    <row r="237" spans="3:4" s="7" customFormat="1" ht="12.95" customHeight="1" x14ac:dyDescent="0.2">
      <c r="C237" s="16"/>
      <c r="D237" s="16"/>
    </row>
    <row r="238" spans="3:4" s="7" customFormat="1" ht="12.95" customHeight="1" x14ac:dyDescent="0.2">
      <c r="C238" s="16"/>
      <c r="D238" s="16"/>
    </row>
    <row r="239" spans="3:4" s="7" customFormat="1" ht="12.95" customHeight="1" x14ac:dyDescent="0.2">
      <c r="C239" s="16"/>
      <c r="D239" s="16"/>
    </row>
    <row r="240" spans="3:4" s="7" customFormat="1" ht="12.95" customHeight="1" x14ac:dyDescent="0.2">
      <c r="C240" s="16"/>
      <c r="D240" s="16"/>
    </row>
    <row r="241" spans="3:4" s="7" customFormat="1" ht="12.95" customHeight="1" x14ac:dyDescent="0.2">
      <c r="C241" s="16"/>
      <c r="D241" s="16"/>
    </row>
    <row r="242" spans="3:4" s="7" customFormat="1" ht="12.95" customHeight="1" x14ac:dyDescent="0.2">
      <c r="C242" s="16"/>
      <c r="D242" s="16"/>
    </row>
    <row r="243" spans="3:4" s="7" customFormat="1" ht="12.95" customHeight="1" x14ac:dyDescent="0.2">
      <c r="C243" s="16"/>
      <c r="D243" s="16"/>
    </row>
    <row r="244" spans="3:4" s="7" customFormat="1" ht="12.95" customHeight="1" x14ac:dyDescent="0.2">
      <c r="C244" s="16"/>
      <c r="D244" s="16"/>
    </row>
    <row r="245" spans="3:4" s="7" customFormat="1" ht="12.95" customHeight="1" x14ac:dyDescent="0.2">
      <c r="C245" s="16"/>
      <c r="D245" s="16"/>
    </row>
    <row r="246" spans="3:4" s="7" customFormat="1" ht="12.95" customHeight="1" x14ac:dyDescent="0.2">
      <c r="C246" s="16"/>
      <c r="D246" s="16"/>
    </row>
    <row r="247" spans="3:4" s="7" customFormat="1" ht="12.95" customHeight="1" x14ac:dyDescent="0.2">
      <c r="C247" s="16"/>
      <c r="D247" s="16"/>
    </row>
    <row r="248" spans="3:4" s="7" customFormat="1" ht="12.95" customHeight="1" x14ac:dyDescent="0.2">
      <c r="C248" s="16"/>
      <c r="D248" s="16"/>
    </row>
    <row r="249" spans="3:4" s="7" customFormat="1" ht="12.95" customHeight="1" x14ac:dyDescent="0.2">
      <c r="C249" s="16"/>
      <c r="D249" s="16"/>
    </row>
    <row r="250" spans="3:4" s="7" customFormat="1" ht="12.95" customHeight="1" x14ac:dyDescent="0.2">
      <c r="C250" s="16"/>
      <c r="D250" s="16"/>
    </row>
    <row r="251" spans="3:4" s="7" customFormat="1" ht="12.95" customHeight="1" x14ac:dyDescent="0.2">
      <c r="C251" s="16"/>
      <c r="D251" s="16"/>
    </row>
    <row r="252" spans="3:4" s="7" customFormat="1" ht="12.95" customHeight="1" x14ac:dyDescent="0.2">
      <c r="C252" s="16"/>
      <c r="D252" s="16"/>
    </row>
    <row r="253" spans="3:4" s="7" customFormat="1" ht="12.95" customHeight="1" x14ac:dyDescent="0.2">
      <c r="C253" s="16"/>
      <c r="D253" s="16"/>
    </row>
    <row r="254" spans="3:4" s="7" customFormat="1" ht="12.95" customHeight="1" x14ac:dyDescent="0.2">
      <c r="C254" s="16"/>
      <c r="D254" s="16"/>
    </row>
    <row r="255" spans="3:4" s="7" customFormat="1" ht="12.95" customHeight="1" x14ac:dyDescent="0.2">
      <c r="C255" s="16"/>
      <c r="D255" s="16"/>
    </row>
    <row r="256" spans="3:4" s="7" customFormat="1" ht="12.95" customHeight="1" x14ac:dyDescent="0.2">
      <c r="C256" s="16"/>
      <c r="D256" s="16"/>
    </row>
    <row r="257" spans="3:4" s="7" customFormat="1" ht="12.95" customHeight="1" x14ac:dyDescent="0.2">
      <c r="C257" s="16"/>
      <c r="D257" s="16"/>
    </row>
    <row r="258" spans="3:4" s="7" customFormat="1" ht="12.95" customHeight="1" x14ac:dyDescent="0.2">
      <c r="C258" s="16"/>
      <c r="D258" s="16"/>
    </row>
    <row r="259" spans="3:4" s="7" customFormat="1" ht="12.95" customHeight="1" x14ac:dyDescent="0.2">
      <c r="C259" s="16"/>
      <c r="D259" s="16"/>
    </row>
    <row r="260" spans="3:4" s="7" customFormat="1" ht="12.95" customHeight="1" x14ac:dyDescent="0.2">
      <c r="C260" s="16"/>
      <c r="D260" s="16"/>
    </row>
    <row r="261" spans="3:4" s="7" customFormat="1" ht="12.95" customHeight="1" x14ac:dyDescent="0.2">
      <c r="C261" s="16"/>
      <c r="D261" s="16"/>
    </row>
    <row r="262" spans="3:4" s="7" customFormat="1" ht="12.95" customHeight="1" x14ac:dyDescent="0.2">
      <c r="C262" s="16"/>
      <c r="D262" s="16"/>
    </row>
    <row r="263" spans="3:4" s="7" customFormat="1" ht="12.95" customHeight="1" x14ac:dyDescent="0.2">
      <c r="C263" s="16"/>
      <c r="D263" s="16"/>
    </row>
    <row r="264" spans="3:4" s="7" customFormat="1" ht="12.95" customHeight="1" x14ac:dyDescent="0.2">
      <c r="C264" s="16"/>
      <c r="D264" s="16"/>
    </row>
    <row r="265" spans="3:4" s="7" customFormat="1" ht="12.95" customHeight="1" x14ac:dyDescent="0.2">
      <c r="C265" s="16"/>
      <c r="D265" s="16"/>
    </row>
    <row r="266" spans="3:4" s="7" customFormat="1" ht="12.95" customHeight="1" x14ac:dyDescent="0.2">
      <c r="C266" s="16"/>
      <c r="D266" s="16"/>
    </row>
    <row r="267" spans="3:4" s="7" customFormat="1" ht="12.95" customHeight="1" x14ac:dyDescent="0.2">
      <c r="C267" s="16"/>
      <c r="D267" s="16"/>
    </row>
    <row r="268" spans="3:4" s="7" customFormat="1" ht="12.95" customHeight="1" x14ac:dyDescent="0.2">
      <c r="C268" s="16"/>
      <c r="D268" s="16"/>
    </row>
    <row r="269" spans="3:4" s="7" customFormat="1" ht="12.95" customHeight="1" x14ac:dyDescent="0.2">
      <c r="C269" s="16"/>
      <c r="D269" s="16"/>
    </row>
    <row r="270" spans="3:4" s="7" customFormat="1" ht="12.95" customHeight="1" x14ac:dyDescent="0.2">
      <c r="C270" s="16"/>
      <c r="D270" s="16"/>
    </row>
    <row r="271" spans="3:4" s="7" customFormat="1" ht="12.95" customHeight="1" x14ac:dyDescent="0.2">
      <c r="C271" s="16"/>
      <c r="D271" s="16"/>
    </row>
    <row r="272" spans="3:4" s="7" customFormat="1" ht="12.95" customHeight="1" x14ac:dyDescent="0.2">
      <c r="C272" s="16"/>
      <c r="D272" s="16"/>
    </row>
    <row r="273" spans="3:4" s="7" customFormat="1" ht="12.95" customHeight="1" x14ac:dyDescent="0.2">
      <c r="C273" s="16"/>
      <c r="D273" s="16"/>
    </row>
    <row r="274" spans="3:4" s="7" customFormat="1" ht="12.95" customHeight="1" x14ac:dyDescent="0.2">
      <c r="C274" s="16"/>
      <c r="D274" s="16"/>
    </row>
    <row r="275" spans="3:4" s="7" customFormat="1" ht="12.95" customHeight="1" x14ac:dyDescent="0.2">
      <c r="C275" s="16"/>
      <c r="D275" s="16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rotectedRanges>
    <protectedRange sqref="A30:D31" name="Range1"/>
  </protectedRanges>
  <sortState xmlns:xlrd2="http://schemas.microsoft.com/office/spreadsheetml/2017/richdata2" ref="A21:U38">
    <sortCondition ref="C21:C38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2024-01-04T06:52:12Z</dcterms:modified>
</cp:coreProperties>
</file>