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8FF084F-74CB-48FD-8F0D-49C63EFFAFE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/>
  <c r="Q38" i="1"/>
  <c r="Q39" i="1"/>
  <c r="Q40" i="1"/>
  <c r="Q41" i="1"/>
  <c r="Q42" i="1"/>
  <c r="C7" i="1"/>
  <c r="E38" i="1"/>
  <c r="F38" i="1"/>
  <c r="C8" i="1"/>
  <c r="E9" i="1"/>
  <c r="D9" i="1"/>
  <c r="E23" i="1"/>
  <c r="F23" i="1"/>
  <c r="G23" i="1"/>
  <c r="K23" i="1"/>
  <c r="E27" i="1"/>
  <c r="F27" i="1"/>
  <c r="G27" i="1"/>
  <c r="K27" i="1"/>
  <c r="E31" i="1"/>
  <c r="F31" i="1"/>
  <c r="G31" i="1"/>
  <c r="K31" i="1"/>
  <c r="Q33" i="1"/>
  <c r="Q34" i="1"/>
  <c r="Q35" i="1"/>
  <c r="Q36" i="1"/>
  <c r="Q37" i="1"/>
  <c r="Q22" i="1"/>
  <c r="Q23" i="1"/>
  <c r="Q24" i="1"/>
  <c r="Q25" i="1"/>
  <c r="Q26" i="1"/>
  <c r="Q27" i="1"/>
  <c r="Q28" i="1"/>
  <c r="Q29" i="1"/>
  <c r="Q30" i="1"/>
  <c r="Q31" i="1"/>
  <c r="Q32" i="1"/>
  <c r="D8" i="1"/>
  <c r="F16" i="1"/>
  <c r="C17" i="1"/>
  <c r="Q21" i="1"/>
  <c r="G42" i="1"/>
  <c r="K42" i="1"/>
  <c r="E40" i="1"/>
  <c r="F40" i="1"/>
  <c r="G40" i="1"/>
  <c r="K40" i="1"/>
  <c r="E32" i="1"/>
  <c r="F32" i="1"/>
  <c r="G32" i="1"/>
  <c r="K32" i="1"/>
  <c r="E28" i="1"/>
  <c r="F28" i="1"/>
  <c r="G28" i="1"/>
  <c r="K28" i="1"/>
  <c r="E24" i="1"/>
  <c r="F24" i="1"/>
  <c r="G24" i="1"/>
  <c r="K24" i="1"/>
  <c r="E21" i="1"/>
  <c r="F21" i="1"/>
  <c r="E35" i="1"/>
  <c r="F35" i="1"/>
  <c r="G35" i="1"/>
  <c r="K35" i="1"/>
  <c r="E34" i="1"/>
  <c r="F34" i="1"/>
  <c r="G34" i="1"/>
  <c r="K34" i="1"/>
  <c r="G41" i="1"/>
  <c r="K41" i="1"/>
  <c r="E39" i="1"/>
  <c r="F39" i="1"/>
  <c r="G39" i="1"/>
  <c r="K39" i="1"/>
  <c r="G30" i="1"/>
  <c r="K30" i="1"/>
  <c r="E30" i="1"/>
  <c r="F30" i="1"/>
  <c r="E26" i="1"/>
  <c r="F26" i="1"/>
  <c r="G26" i="1"/>
  <c r="K26" i="1"/>
  <c r="E37" i="1"/>
  <c r="F37" i="1"/>
  <c r="U37" i="1"/>
  <c r="E41" i="1"/>
  <c r="F41" i="1"/>
  <c r="G38" i="1"/>
  <c r="K38" i="1"/>
  <c r="G29" i="1"/>
  <c r="K29" i="1"/>
  <c r="G25" i="1"/>
  <c r="K25" i="1"/>
  <c r="E22" i="1"/>
  <c r="F22" i="1"/>
  <c r="G22" i="1"/>
  <c r="I22" i="1"/>
  <c r="G36" i="1"/>
  <c r="K36" i="1"/>
  <c r="E33" i="1"/>
  <c r="F33" i="1"/>
  <c r="G33" i="1"/>
  <c r="K33" i="1"/>
  <c r="E29" i="1"/>
  <c r="F29" i="1"/>
  <c r="E25" i="1"/>
  <c r="F25" i="1"/>
  <c r="G21" i="1"/>
  <c r="E36" i="1"/>
  <c r="F36" i="1"/>
  <c r="I21" i="1"/>
  <c r="C11" i="1"/>
  <c r="C12" i="1"/>
  <c r="C16" i="1" l="1"/>
  <c r="D18" i="1" s="1"/>
  <c r="O28" i="1"/>
  <c r="O34" i="1"/>
  <c r="O22" i="1"/>
  <c r="O21" i="1"/>
  <c r="O32" i="1"/>
  <c r="C15" i="1"/>
  <c r="O36" i="1"/>
  <c r="O37" i="1"/>
  <c r="O30" i="1"/>
  <c r="O23" i="1"/>
  <c r="O29" i="1"/>
  <c r="O39" i="1"/>
  <c r="O38" i="1"/>
  <c r="O26" i="1"/>
  <c r="O42" i="1"/>
  <c r="O41" i="1"/>
  <c r="O31" i="1"/>
  <c r="O24" i="1"/>
  <c r="O25" i="1"/>
  <c r="O27" i="1"/>
  <c r="O40" i="1"/>
  <c r="O33" i="1"/>
  <c r="O35" i="1"/>
  <c r="F17" i="1"/>
  <c r="C18" i="1" l="1"/>
  <c r="F18" i="1"/>
  <c r="F19" i="1" s="1"/>
</calcChain>
</file>

<file path=xl/sharedStrings.xml><?xml version="1.0" encoding="utf-8"?>
<sst xmlns="http://schemas.openxmlformats.org/spreadsheetml/2006/main" count="92" uniqueCount="53">
  <si>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</si>
  <si>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</si>
  <si>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</si>
  <si>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</si>
  <si>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</si>
  <si>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</si>
  <si>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</si>
  <si>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</si>
  <si>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</si>
  <si>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</si>
  <si>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</si>
  <si>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</si>
  <si>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</si>
  <si>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</si>
  <si>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</si>
  <si>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</si>
  <si>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</si>
  <si>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</si>
  <si>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</si>
  <si>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</si>
  <si>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</si>
  <si>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</si>
  <si>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</si>
  <si>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</si>
  <si>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</si>
  <si>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</si>
  <si>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</si>
  <si>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</si>
  <si>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</si>
  <si>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</si>
  <si>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</si>
  <si>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</si>
  <si>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</si>
  <si>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</si>
  <si>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</si>
  <si>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</si>
  <si>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</si>
  <si>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</si>
  <si>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</si>
  <si>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</si>
  <si>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</si>
  <si>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KK Boo</t>
  </si>
  <si>
    <t>2013a</t>
  </si>
  <si>
    <t>G3041-0445</t>
  </si>
  <si>
    <t>EW</t>
  </si>
  <si>
    <t>KK Boo / GSC 3041-0445</t>
  </si>
  <si>
    <t>BRNO</t>
  </si>
  <si>
    <t>GCVS</t>
  </si>
  <si>
    <t>OEJV 0168</t>
  </si>
  <si>
    <t>I</t>
  </si>
  <si>
    <t>II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</si>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</sst>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7" fillId="0" borderId="0"/>
    <xf numFmtId="0" fontId="17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>
      <alignment vertical="top"/>
    </xf>
    <xf numFmtId="0" fontId="19" fillId="0" borderId="5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7" fillId="24" borderId="5" xfId="0" applyFont="1" applyFill="1" applyBorder="1">
      <alignment vertical="top"/>
    </xf>
    <xf numFmtId="0" fontId="18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26" borderId="0" xfId="0" applyFont="1" applyFill="1" applyAlignme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9" fillId="0" borderId="0" xfId="41" applyFont="1"/>
    <xf numFmtId="0" fontId="19" fillId="0" borderId="0" xfId="41" applyFont="1" applyAlignment="1">
      <alignment horizontal="center"/>
    </xf>
    <xf numFmtId="0" fontId="19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KK Boo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12532</c:v>
                </c:pt>
                <c:pt idx="2">
                  <c:v>19187</c:v>
                </c:pt>
                <c:pt idx="3">
                  <c:v>19187</c:v>
                </c:pt>
                <c:pt idx="4">
                  <c:v>19187.5</c:v>
                </c:pt>
                <c:pt idx="5">
                  <c:v>19187.5</c:v>
                </c:pt>
                <c:pt idx="6">
                  <c:v>19183</c:v>
                </c:pt>
                <c:pt idx="7">
                  <c:v>19226</c:v>
                </c:pt>
                <c:pt idx="8">
                  <c:v>19169</c:v>
                </c:pt>
                <c:pt idx="9">
                  <c:v>19054.5</c:v>
                </c:pt>
                <c:pt idx="10">
                  <c:v>19055</c:v>
                </c:pt>
                <c:pt idx="11">
                  <c:v>19359</c:v>
                </c:pt>
                <c:pt idx="12">
                  <c:v>20348</c:v>
                </c:pt>
                <c:pt idx="13">
                  <c:v>20348</c:v>
                </c:pt>
                <c:pt idx="14">
                  <c:v>20519.5</c:v>
                </c:pt>
                <c:pt idx="15">
                  <c:v>20519.5</c:v>
                </c:pt>
                <c:pt idx="16">
                  <c:v>21874</c:v>
                </c:pt>
                <c:pt idx="17">
                  <c:v>23052.5</c:v>
                </c:pt>
                <c:pt idx="18">
                  <c:v>23324.5</c:v>
                </c:pt>
                <c:pt idx="19">
                  <c:v>23324.5</c:v>
                </c:pt>
                <c:pt idx="20">
                  <c:v>23325</c:v>
                </c:pt>
                <c:pt idx="21">
                  <c:v>23325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6-4E59-90B1-82BA91646E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12532</c:v>
                </c:pt>
                <c:pt idx="2">
                  <c:v>19187</c:v>
                </c:pt>
                <c:pt idx="3">
                  <c:v>19187</c:v>
                </c:pt>
                <c:pt idx="4">
                  <c:v>19187.5</c:v>
                </c:pt>
                <c:pt idx="5">
                  <c:v>19187.5</c:v>
                </c:pt>
                <c:pt idx="6">
                  <c:v>19183</c:v>
                </c:pt>
                <c:pt idx="7">
                  <c:v>19226</c:v>
                </c:pt>
                <c:pt idx="8">
                  <c:v>19169</c:v>
                </c:pt>
                <c:pt idx="9">
                  <c:v>19054.5</c:v>
                </c:pt>
                <c:pt idx="10">
                  <c:v>19055</c:v>
                </c:pt>
                <c:pt idx="11">
                  <c:v>19359</c:v>
                </c:pt>
                <c:pt idx="12">
                  <c:v>20348</c:v>
                </c:pt>
                <c:pt idx="13">
                  <c:v>20348</c:v>
                </c:pt>
                <c:pt idx="14">
                  <c:v>20519.5</c:v>
                </c:pt>
                <c:pt idx="15">
                  <c:v>20519.5</c:v>
                </c:pt>
                <c:pt idx="16">
                  <c:v>21874</c:v>
                </c:pt>
                <c:pt idx="17">
                  <c:v>23052.5</c:v>
                </c:pt>
                <c:pt idx="18">
                  <c:v>23324.5</c:v>
                </c:pt>
                <c:pt idx="19">
                  <c:v>23324.5</c:v>
                </c:pt>
                <c:pt idx="20">
                  <c:v>23325</c:v>
                </c:pt>
                <c:pt idx="21">
                  <c:v>23325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4.6840000002703164E-2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6-4E59-90B1-82BA91646E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12532</c:v>
                </c:pt>
                <c:pt idx="2">
                  <c:v>19187</c:v>
                </c:pt>
                <c:pt idx="3">
                  <c:v>19187</c:v>
                </c:pt>
                <c:pt idx="4">
                  <c:v>19187.5</c:v>
                </c:pt>
                <c:pt idx="5">
                  <c:v>19187.5</c:v>
                </c:pt>
                <c:pt idx="6">
                  <c:v>19183</c:v>
                </c:pt>
                <c:pt idx="7">
                  <c:v>19226</c:v>
                </c:pt>
                <c:pt idx="8">
                  <c:v>19169</c:v>
                </c:pt>
                <c:pt idx="9">
                  <c:v>19054.5</c:v>
                </c:pt>
                <c:pt idx="10">
                  <c:v>19055</c:v>
                </c:pt>
                <c:pt idx="11">
                  <c:v>19359</c:v>
                </c:pt>
                <c:pt idx="12">
                  <c:v>20348</c:v>
                </c:pt>
                <c:pt idx="13">
                  <c:v>20348</c:v>
                </c:pt>
                <c:pt idx="14">
                  <c:v>20519.5</c:v>
                </c:pt>
                <c:pt idx="15">
                  <c:v>20519.5</c:v>
                </c:pt>
                <c:pt idx="16">
                  <c:v>21874</c:v>
                </c:pt>
                <c:pt idx="17">
                  <c:v>23052.5</c:v>
                </c:pt>
                <c:pt idx="18">
                  <c:v>23324.5</c:v>
                </c:pt>
                <c:pt idx="19">
                  <c:v>23324.5</c:v>
                </c:pt>
                <c:pt idx="20">
                  <c:v>23325</c:v>
                </c:pt>
                <c:pt idx="21">
                  <c:v>23325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6-4E59-90B1-82BA91646E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12532</c:v>
                </c:pt>
                <c:pt idx="2">
                  <c:v>19187</c:v>
                </c:pt>
                <c:pt idx="3">
                  <c:v>19187</c:v>
                </c:pt>
                <c:pt idx="4">
                  <c:v>19187.5</c:v>
                </c:pt>
                <c:pt idx="5">
                  <c:v>19187.5</c:v>
                </c:pt>
                <c:pt idx="6">
                  <c:v>19183</c:v>
                </c:pt>
                <c:pt idx="7">
                  <c:v>19226</c:v>
                </c:pt>
                <c:pt idx="8">
                  <c:v>19169</c:v>
                </c:pt>
                <c:pt idx="9">
                  <c:v>19054.5</c:v>
                </c:pt>
                <c:pt idx="10">
                  <c:v>19055</c:v>
                </c:pt>
                <c:pt idx="11">
                  <c:v>19359</c:v>
                </c:pt>
                <c:pt idx="12">
                  <c:v>20348</c:v>
                </c:pt>
                <c:pt idx="13">
                  <c:v>20348</c:v>
                </c:pt>
                <c:pt idx="14">
                  <c:v>20519.5</c:v>
                </c:pt>
                <c:pt idx="15">
                  <c:v>20519.5</c:v>
                </c:pt>
                <c:pt idx="16">
                  <c:v>21874</c:v>
                </c:pt>
                <c:pt idx="17">
                  <c:v>23052.5</c:v>
                </c:pt>
                <c:pt idx="18">
                  <c:v>23324.5</c:v>
                </c:pt>
                <c:pt idx="19">
                  <c:v>23324.5</c:v>
                </c:pt>
                <c:pt idx="20">
                  <c:v>23325</c:v>
                </c:pt>
                <c:pt idx="21">
                  <c:v>23325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7.3190000002796296E-2</c:v>
                </c:pt>
                <c:pt idx="3">
                  <c:v>7.5150000004214235E-2</c:v>
                </c:pt>
                <c:pt idx="4">
                  <c:v>7.2995000002265442E-2</c:v>
                </c:pt>
                <c:pt idx="5">
                  <c:v>7.2135000002162997E-2</c:v>
                </c:pt>
                <c:pt idx="6">
                  <c:v>7.4099999997997656E-2</c:v>
                </c:pt>
                <c:pt idx="7">
                  <c:v>7.6120000005175825E-2</c:v>
                </c:pt>
                <c:pt idx="8">
                  <c:v>7.4820000001636799E-2</c:v>
                </c:pt>
                <c:pt idx="9">
                  <c:v>7.4475000001257285E-2</c:v>
                </c:pt>
                <c:pt idx="10">
                  <c:v>7.4050000002898742E-2</c:v>
                </c:pt>
                <c:pt idx="11">
                  <c:v>7.5610000007145572E-2</c:v>
                </c:pt>
                <c:pt idx="12">
                  <c:v>8.1859999998414423E-2</c:v>
                </c:pt>
                <c:pt idx="13">
                  <c:v>8.2049999997252598E-2</c:v>
                </c:pt>
                <c:pt idx="14">
                  <c:v>7.9375000001164153E-2</c:v>
                </c:pt>
                <c:pt idx="15">
                  <c:v>8.1465000002935994E-2</c:v>
                </c:pt>
                <c:pt idx="17">
                  <c:v>9.4575000177428592E-2</c:v>
                </c:pt>
                <c:pt idx="18">
                  <c:v>9.5855000043229666E-2</c:v>
                </c:pt>
                <c:pt idx="19">
                  <c:v>9.6324999896751251E-2</c:v>
                </c:pt>
                <c:pt idx="20">
                  <c:v>9.7219999806839041E-2</c:v>
                </c:pt>
                <c:pt idx="21">
                  <c:v>9.7959999853628688E-2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6-4E59-90B1-82BA91646E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12532</c:v>
                </c:pt>
                <c:pt idx="2">
                  <c:v>19187</c:v>
                </c:pt>
                <c:pt idx="3">
                  <c:v>19187</c:v>
                </c:pt>
                <c:pt idx="4">
                  <c:v>19187.5</c:v>
                </c:pt>
                <c:pt idx="5">
                  <c:v>19187.5</c:v>
                </c:pt>
                <c:pt idx="6">
                  <c:v>19183</c:v>
                </c:pt>
                <c:pt idx="7">
                  <c:v>19226</c:v>
                </c:pt>
                <c:pt idx="8">
                  <c:v>19169</c:v>
                </c:pt>
                <c:pt idx="9">
                  <c:v>19054.5</c:v>
                </c:pt>
                <c:pt idx="10">
                  <c:v>19055</c:v>
                </c:pt>
                <c:pt idx="11">
                  <c:v>19359</c:v>
                </c:pt>
                <c:pt idx="12">
                  <c:v>20348</c:v>
                </c:pt>
                <c:pt idx="13">
                  <c:v>20348</c:v>
                </c:pt>
                <c:pt idx="14">
                  <c:v>20519.5</c:v>
                </c:pt>
                <c:pt idx="15">
                  <c:v>20519.5</c:v>
                </c:pt>
                <c:pt idx="16">
                  <c:v>21874</c:v>
                </c:pt>
                <c:pt idx="17">
                  <c:v>23052.5</c:v>
                </c:pt>
                <c:pt idx="18">
                  <c:v>23324.5</c:v>
                </c:pt>
                <c:pt idx="19">
                  <c:v>23324.5</c:v>
                </c:pt>
                <c:pt idx="20">
                  <c:v>23325</c:v>
                </c:pt>
                <c:pt idx="21">
                  <c:v>23325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A6-4E59-90B1-82BA91646E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12532</c:v>
                </c:pt>
                <c:pt idx="2">
                  <c:v>19187</c:v>
                </c:pt>
                <c:pt idx="3">
                  <c:v>19187</c:v>
                </c:pt>
                <c:pt idx="4">
                  <c:v>19187.5</c:v>
                </c:pt>
                <c:pt idx="5">
                  <c:v>19187.5</c:v>
                </c:pt>
                <c:pt idx="6">
                  <c:v>19183</c:v>
                </c:pt>
                <c:pt idx="7">
                  <c:v>19226</c:v>
                </c:pt>
                <c:pt idx="8">
                  <c:v>19169</c:v>
                </c:pt>
                <c:pt idx="9">
                  <c:v>19054.5</c:v>
                </c:pt>
                <c:pt idx="10">
                  <c:v>19055</c:v>
                </c:pt>
                <c:pt idx="11">
                  <c:v>19359</c:v>
                </c:pt>
                <c:pt idx="12">
                  <c:v>20348</c:v>
                </c:pt>
                <c:pt idx="13">
                  <c:v>20348</c:v>
                </c:pt>
                <c:pt idx="14">
                  <c:v>20519.5</c:v>
                </c:pt>
                <c:pt idx="15">
                  <c:v>20519.5</c:v>
                </c:pt>
                <c:pt idx="16">
                  <c:v>21874</c:v>
                </c:pt>
                <c:pt idx="17">
                  <c:v>23052.5</c:v>
                </c:pt>
                <c:pt idx="18">
                  <c:v>23324.5</c:v>
                </c:pt>
                <c:pt idx="19">
                  <c:v>23324.5</c:v>
                </c:pt>
                <c:pt idx="20">
                  <c:v>23325</c:v>
                </c:pt>
                <c:pt idx="21">
                  <c:v>23325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A6-4E59-90B1-82BA91646E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8.0000000000000004E-4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8.0000000000000004E-4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1.1000000000000001E-3</c:v>
                  </c:pt>
                  <c:pt idx="15">
                    <c:v>2.9999999999999997E-4</c:v>
                  </c:pt>
                  <c:pt idx="16">
                    <c:v>2.8E-3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2.0000000000000001E-4</c:v>
                  </c:pt>
                  <c:pt idx="20">
                    <c:v>5.9999999999999995E-4</c:v>
                  </c:pt>
                  <c:pt idx="2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12532</c:v>
                </c:pt>
                <c:pt idx="2">
                  <c:v>19187</c:v>
                </c:pt>
                <c:pt idx="3">
                  <c:v>19187</c:v>
                </c:pt>
                <c:pt idx="4">
                  <c:v>19187.5</c:v>
                </c:pt>
                <c:pt idx="5">
                  <c:v>19187.5</c:v>
                </c:pt>
                <c:pt idx="6">
                  <c:v>19183</c:v>
                </c:pt>
                <c:pt idx="7">
                  <c:v>19226</c:v>
                </c:pt>
                <c:pt idx="8">
                  <c:v>19169</c:v>
                </c:pt>
                <c:pt idx="9">
                  <c:v>19054.5</c:v>
                </c:pt>
                <c:pt idx="10">
                  <c:v>19055</c:v>
                </c:pt>
                <c:pt idx="11">
                  <c:v>19359</c:v>
                </c:pt>
                <c:pt idx="12">
                  <c:v>20348</c:v>
                </c:pt>
                <c:pt idx="13">
                  <c:v>20348</c:v>
                </c:pt>
                <c:pt idx="14">
                  <c:v>20519.5</c:v>
                </c:pt>
                <c:pt idx="15">
                  <c:v>20519.5</c:v>
                </c:pt>
                <c:pt idx="16">
                  <c:v>21874</c:v>
                </c:pt>
                <c:pt idx="17">
                  <c:v>23052.5</c:v>
                </c:pt>
                <c:pt idx="18">
                  <c:v>23324.5</c:v>
                </c:pt>
                <c:pt idx="19">
                  <c:v>23324.5</c:v>
                </c:pt>
                <c:pt idx="20">
                  <c:v>23325</c:v>
                </c:pt>
                <c:pt idx="21">
                  <c:v>23325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A6-4E59-90B1-82BA91646E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12532</c:v>
                </c:pt>
                <c:pt idx="2">
                  <c:v>19187</c:v>
                </c:pt>
                <c:pt idx="3">
                  <c:v>19187</c:v>
                </c:pt>
                <c:pt idx="4">
                  <c:v>19187.5</c:v>
                </c:pt>
                <c:pt idx="5">
                  <c:v>19187.5</c:v>
                </c:pt>
                <c:pt idx="6">
                  <c:v>19183</c:v>
                </c:pt>
                <c:pt idx="7">
                  <c:v>19226</c:v>
                </c:pt>
                <c:pt idx="8">
                  <c:v>19169</c:v>
                </c:pt>
                <c:pt idx="9">
                  <c:v>19054.5</c:v>
                </c:pt>
                <c:pt idx="10">
                  <c:v>19055</c:v>
                </c:pt>
                <c:pt idx="11">
                  <c:v>19359</c:v>
                </c:pt>
                <c:pt idx="12">
                  <c:v>20348</c:v>
                </c:pt>
                <c:pt idx="13">
                  <c:v>20348</c:v>
                </c:pt>
                <c:pt idx="14">
                  <c:v>20519.5</c:v>
                </c:pt>
                <c:pt idx="15">
                  <c:v>20519.5</c:v>
                </c:pt>
                <c:pt idx="16">
                  <c:v>21874</c:v>
                </c:pt>
                <c:pt idx="17">
                  <c:v>23052.5</c:v>
                </c:pt>
                <c:pt idx="18">
                  <c:v>23324.5</c:v>
                </c:pt>
                <c:pt idx="19">
                  <c:v>23324.5</c:v>
                </c:pt>
                <c:pt idx="20">
                  <c:v>23325</c:v>
                </c:pt>
                <c:pt idx="21">
                  <c:v>23325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-3.9393805478373373E-3</c:v>
                </c:pt>
                <c:pt idx="1">
                  <c:v>4.8344926397567219E-2</c:v>
                </c:pt>
                <c:pt idx="2">
                  <c:v>7.6110012794125423E-2</c:v>
                </c:pt>
                <c:pt idx="3">
                  <c:v>7.6110012794125423E-2</c:v>
                </c:pt>
                <c:pt idx="4">
                  <c:v>7.6112098826161226E-2</c:v>
                </c:pt>
                <c:pt idx="5">
                  <c:v>7.6112098826161226E-2</c:v>
                </c:pt>
                <c:pt idx="6">
                  <c:v>7.6093324537838986E-2</c:v>
                </c:pt>
                <c:pt idx="7">
                  <c:v>7.6272723292918176E-2</c:v>
                </c:pt>
                <c:pt idx="8">
                  <c:v>7.6034915640836462E-2</c:v>
                </c:pt>
                <c:pt idx="9">
                  <c:v>7.5557214304637216E-2</c:v>
                </c:pt>
                <c:pt idx="10">
                  <c:v>7.5559300336673019E-2</c:v>
                </c:pt>
                <c:pt idx="11">
                  <c:v>7.6827607814442173E-2</c:v>
                </c:pt>
                <c:pt idx="12">
                  <c:v>8.0953779181263522E-2</c:v>
                </c:pt>
                <c:pt idx="13">
                  <c:v>8.0953779181263522E-2</c:v>
                </c:pt>
                <c:pt idx="14">
                  <c:v>8.1669288169544468E-2</c:v>
                </c:pt>
                <c:pt idx="15">
                  <c:v>8.1669288169544468E-2</c:v>
                </c:pt>
                <c:pt idx="16">
                  <c:v>8.7320348954538926E-2</c:v>
                </c:pt>
                <c:pt idx="17">
                  <c:v>9.2237126462930183E-2</c:v>
                </c:pt>
                <c:pt idx="18">
                  <c:v>9.3371927890407852E-2</c:v>
                </c:pt>
                <c:pt idx="19">
                  <c:v>9.3371927890407852E-2</c:v>
                </c:pt>
                <c:pt idx="20">
                  <c:v>9.3374013922443655E-2</c:v>
                </c:pt>
                <c:pt idx="21">
                  <c:v>9.3374013922443655E-2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A6-4E59-90B1-82BA91646ED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12532</c:v>
                </c:pt>
                <c:pt idx="2">
                  <c:v>19187</c:v>
                </c:pt>
                <c:pt idx="3">
                  <c:v>19187</c:v>
                </c:pt>
                <c:pt idx="4">
                  <c:v>19187.5</c:v>
                </c:pt>
                <c:pt idx="5">
                  <c:v>19187.5</c:v>
                </c:pt>
                <c:pt idx="6">
                  <c:v>19183</c:v>
                </c:pt>
                <c:pt idx="7">
                  <c:v>19226</c:v>
                </c:pt>
                <c:pt idx="8">
                  <c:v>19169</c:v>
                </c:pt>
                <c:pt idx="9">
                  <c:v>19054.5</c:v>
                </c:pt>
                <c:pt idx="10">
                  <c:v>19055</c:v>
                </c:pt>
                <c:pt idx="11">
                  <c:v>19359</c:v>
                </c:pt>
                <c:pt idx="12">
                  <c:v>20348</c:v>
                </c:pt>
                <c:pt idx="13">
                  <c:v>20348</c:v>
                </c:pt>
                <c:pt idx="14">
                  <c:v>20519.5</c:v>
                </c:pt>
                <c:pt idx="15">
                  <c:v>20519.5</c:v>
                </c:pt>
                <c:pt idx="16">
                  <c:v>21874</c:v>
                </c:pt>
                <c:pt idx="17">
                  <c:v>23052.5</c:v>
                </c:pt>
                <c:pt idx="18">
                  <c:v>23324.5</c:v>
                </c:pt>
                <c:pt idx="19">
                  <c:v>23324.5</c:v>
                </c:pt>
                <c:pt idx="20">
                  <c:v>23325</c:v>
                </c:pt>
                <c:pt idx="21">
                  <c:v>23325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6">
                  <c:v>0.1010900000037509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A6-4E59-90B1-82BA9164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8408"/>
        <c:axId val="1"/>
      </c:scatterChart>
      <c:valAx>
        <c:axId val="670048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8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206B19-CC0F-B627-DF66-24F892D5D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45</v>
      </c>
      <c r="F1" s="35" t="s">
        <v>41</v>
      </c>
      <c r="G1" s="31" t="s">
        <v>42</v>
      </c>
      <c r="H1" s="36"/>
      <c r="I1" s="37" t="s">
        <v>43</v>
      </c>
      <c r="J1" s="38" t="s">
        <v>41</v>
      </c>
      <c r="K1" s="39">
        <v>14.201499999999999</v>
      </c>
      <c r="L1" s="40">
        <v>43.10575</v>
      </c>
      <c r="M1" s="41">
        <v>51394.743999999999</v>
      </c>
      <c r="N1" s="41">
        <v>0.27912999999999999</v>
      </c>
      <c r="O1" s="42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54892.847999999998</v>
      </c>
      <c r="D4" s="28">
        <v>0.27913369999999998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53">
        <f>M1</f>
        <v>51394.743999999999</v>
      </c>
      <c r="D7" s="32" t="s">
        <v>46</v>
      </c>
    </row>
    <row r="8" spans="1:15">
      <c r="A8" t="s">
        <v>3</v>
      </c>
      <c r="C8" s="53">
        <f>N1</f>
        <v>0.27912999999999999</v>
      </c>
      <c r="D8" s="29" t="str">
        <f>D7</f>
        <v>BRNO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-3.9393805478373373E-3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4.1720640716090455E-6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57905.544624013921</v>
      </c>
      <c r="E15" s="14" t="s">
        <v>34</v>
      </c>
      <c r="F15" s="33">
        <v>1</v>
      </c>
    </row>
    <row r="16" spans="1:15">
      <c r="A16" s="16" t="s">
        <v>4</v>
      </c>
      <c r="B16" s="10"/>
      <c r="C16" s="17">
        <f ca="1">+C8+C12</f>
        <v>0.2791341720640716</v>
      </c>
      <c r="E16" s="14" t="s">
        <v>30</v>
      </c>
      <c r="F16" s="34">
        <f ca="1">NOW()+15018.5+$C$5/24</f>
        <v>60324.738940972216</v>
      </c>
    </row>
    <row r="17" spans="1:21" ht="13.5" thickBot="1">
      <c r="A17" s="14" t="s">
        <v>27</v>
      </c>
      <c r="B17" s="10"/>
      <c r="C17" s="10">
        <f>COUNT(C21:C2191)</f>
        <v>22</v>
      </c>
      <c r="E17" s="14" t="s">
        <v>35</v>
      </c>
      <c r="F17" s="15">
        <f ca="1">ROUND(2*(F16-$C$7)/$C$8,0)/2+F15</f>
        <v>31993</v>
      </c>
    </row>
    <row r="18" spans="1:21" ht="14.25" thickTop="1" thickBot="1">
      <c r="A18" s="16" t="s">
        <v>5</v>
      </c>
      <c r="B18" s="10"/>
      <c r="C18" s="19">
        <f ca="1">+C15</f>
        <v>57905.544624013921</v>
      </c>
      <c r="D18" s="20">
        <f ca="1">+C16</f>
        <v>0.2791341720640716</v>
      </c>
      <c r="E18" s="14" t="s">
        <v>36</v>
      </c>
      <c r="F18" s="23">
        <f ca="1">ROUND(2*(F16-$C$15)/$C$16,0)/2+F15</f>
        <v>8668</v>
      </c>
    </row>
    <row r="19" spans="1:21" ht="13.5" thickTop="1">
      <c r="E19" s="14" t="s">
        <v>31</v>
      </c>
      <c r="F19" s="18">
        <f ca="1">+$C$15+$C$16*F18-15018.5-$C$5/24</f>
        <v>45306.975460798632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>
      <c r="A21" t="s">
        <v>46</v>
      </c>
      <c r="C21" s="8">
        <v>51394.743999999999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-3.9393805478373373E-3</v>
      </c>
      <c r="Q21" s="2">
        <f>+C21-15018.5</f>
        <v>36376.243999999999</v>
      </c>
    </row>
    <row r="22" spans="1:21">
      <c r="A22" t="s">
        <v>47</v>
      </c>
      <c r="C22" s="8">
        <v>54892.847999999998</v>
      </c>
      <c r="D22" s="8"/>
      <c r="E22">
        <f t="shared" ref="E22:E32" si="0">+(C22-C$7)/C$8</f>
        <v>12532.167807114962</v>
      </c>
      <c r="F22">
        <f>ROUND(2*E22,0)/2</f>
        <v>12532</v>
      </c>
      <c r="G22">
        <f t="shared" ref="G22:G32" si="1">+C22-(C$7+F22*C$8)</f>
        <v>4.6840000002703164E-2</v>
      </c>
      <c r="I22">
        <f>+G22</f>
        <v>4.6840000002703164E-2</v>
      </c>
      <c r="O22">
        <f t="shared" ref="O22:O32" ca="1" si="2">+C$11+C$12*$F22</f>
        <v>4.8344926397567219E-2</v>
      </c>
      <c r="Q22" s="2">
        <f t="shared" ref="Q22:Q32" si="3">+C22-15018.5</f>
        <v>39874.347999999998</v>
      </c>
    </row>
    <row r="23" spans="1:21">
      <c r="A23" s="43" t="s">
        <v>48</v>
      </c>
      <c r="B23" s="44" t="s">
        <v>49</v>
      </c>
      <c r="C23" s="45">
        <v>56750.484499999999</v>
      </c>
      <c r="D23" s="43">
        <v>5.0000000000000001E-4</v>
      </c>
      <c r="E23">
        <f t="shared" si="0"/>
        <v>19187.262207573531</v>
      </c>
      <c r="F23" s="46">
        <f>ROUND(2*E23,0)/2-0.5</f>
        <v>19187</v>
      </c>
      <c r="G23">
        <f t="shared" si="1"/>
        <v>7.3190000002796296E-2</v>
      </c>
      <c r="K23">
        <f t="shared" ref="K23:K32" si="4">+G23</f>
        <v>7.3190000002796296E-2</v>
      </c>
      <c r="O23">
        <f t="shared" ca="1" si="2"/>
        <v>7.6110012794125423E-2</v>
      </c>
      <c r="Q23" s="2">
        <f t="shared" si="3"/>
        <v>41731.984499999999</v>
      </c>
    </row>
    <row r="24" spans="1:21">
      <c r="A24" s="43" t="s">
        <v>48</v>
      </c>
      <c r="B24" s="44" t="s">
        <v>49</v>
      </c>
      <c r="C24" s="45">
        <v>56750.48646</v>
      </c>
      <c r="D24" s="43">
        <v>2.9999999999999997E-4</v>
      </c>
      <c r="E24">
        <f t="shared" si="0"/>
        <v>19187.269229391328</v>
      </c>
      <c r="F24" s="46">
        <f t="shared" ref="F24:F42" si="5">ROUND(2*E24,0)/2-0.5</f>
        <v>19187</v>
      </c>
      <c r="G24">
        <f t="shared" si="1"/>
        <v>7.5150000004214235E-2</v>
      </c>
      <c r="K24">
        <f t="shared" si="4"/>
        <v>7.5150000004214235E-2</v>
      </c>
      <c r="O24">
        <f t="shared" ca="1" si="2"/>
        <v>7.6110012794125423E-2</v>
      </c>
      <c r="Q24" s="2">
        <f t="shared" si="3"/>
        <v>41731.98646</v>
      </c>
    </row>
    <row r="25" spans="1:21">
      <c r="A25" s="43" t="s">
        <v>48</v>
      </c>
      <c r="B25" s="44" t="s">
        <v>50</v>
      </c>
      <c r="C25" s="45">
        <v>56750.623870000003</v>
      </c>
      <c r="D25" s="43">
        <v>1.1000000000000001E-3</v>
      </c>
      <c r="E25">
        <f t="shared" si="0"/>
        <v>19187.76150897433</v>
      </c>
      <c r="F25" s="46">
        <f t="shared" si="5"/>
        <v>19187.5</v>
      </c>
      <c r="G25">
        <f t="shared" si="1"/>
        <v>7.2995000002265442E-2</v>
      </c>
      <c r="K25">
        <f t="shared" si="4"/>
        <v>7.2995000002265442E-2</v>
      </c>
      <c r="O25">
        <f t="shared" ca="1" si="2"/>
        <v>7.6112098826161226E-2</v>
      </c>
      <c r="Q25" s="2">
        <f t="shared" si="3"/>
        <v>41732.123870000003</v>
      </c>
    </row>
    <row r="26" spans="1:21">
      <c r="A26" s="43" t="s">
        <v>48</v>
      </c>
      <c r="B26" s="44" t="s">
        <v>50</v>
      </c>
      <c r="C26" s="45">
        <v>56750.623010000003</v>
      </c>
      <c r="D26" s="43">
        <v>8.0000000000000004E-4</v>
      </c>
      <c r="E26">
        <f t="shared" si="0"/>
        <v>19187.758427972643</v>
      </c>
      <c r="F26" s="46">
        <f t="shared" si="5"/>
        <v>19187.5</v>
      </c>
      <c r="G26">
        <f t="shared" si="1"/>
        <v>7.2135000002162997E-2</v>
      </c>
      <c r="K26">
        <f t="shared" si="4"/>
        <v>7.2135000002162997E-2</v>
      </c>
      <c r="O26">
        <f t="shared" ca="1" si="2"/>
        <v>7.6112098826161226E-2</v>
      </c>
      <c r="Q26" s="2">
        <f t="shared" si="3"/>
        <v>41732.123010000003</v>
      </c>
    </row>
    <row r="27" spans="1:21">
      <c r="A27" s="43" t="s">
        <v>48</v>
      </c>
      <c r="B27" s="44" t="s">
        <v>49</v>
      </c>
      <c r="C27" s="45">
        <v>56749.368889999998</v>
      </c>
      <c r="D27" s="43">
        <v>1.1000000000000001E-3</v>
      </c>
      <c r="E27">
        <f t="shared" si="0"/>
        <v>19183.265467703219</v>
      </c>
      <c r="F27" s="46">
        <f t="shared" si="5"/>
        <v>19183</v>
      </c>
      <c r="G27">
        <f t="shared" si="1"/>
        <v>7.4099999997997656E-2</v>
      </c>
      <c r="K27">
        <f t="shared" si="4"/>
        <v>7.4099999997997656E-2</v>
      </c>
      <c r="O27">
        <f t="shared" ca="1" si="2"/>
        <v>7.6093324537838986E-2</v>
      </c>
      <c r="Q27" s="2">
        <f t="shared" si="3"/>
        <v>41730.868889999998</v>
      </c>
    </row>
    <row r="28" spans="1:21">
      <c r="A28" s="43" t="s">
        <v>48</v>
      </c>
      <c r="B28" s="44" t="s">
        <v>49</v>
      </c>
      <c r="C28" s="45">
        <v>56761.373500000002</v>
      </c>
      <c r="D28" s="43">
        <v>5.9999999999999995E-4</v>
      </c>
      <c r="E28">
        <f t="shared" si="0"/>
        <v>19226.272704474628</v>
      </c>
      <c r="F28" s="46">
        <f t="shared" si="5"/>
        <v>19226</v>
      </c>
      <c r="G28">
        <f t="shared" si="1"/>
        <v>7.6120000005175825E-2</v>
      </c>
      <c r="K28">
        <f t="shared" si="4"/>
        <v>7.6120000005175825E-2</v>
      </c>
      <c r="O28">
        <f t="shared" ca="1" si="2"/>
        <v>7.6272723292918176E-2</v>
      </c>
      <c r="Q28" s="2">
        <f t="shared" si="3"/>
        <v>41742.873500000002</v>
      </c>
    </row>
    <row r="29" spans="1:21">
      <c r="A29" s="43" t="s">
        <v>48</v>
      </c>
      <c r="B29" s="44" t="s">
        <v>49</v>
      </c>
      <c r="C29" s="45">
        <v>56745.461790000001</v>
      </c>
      <c r="D29" s="43">
        <v>8.0000000000000004E-4</v>
      </c>
      <c r="E29">
        <f t="shared" si="0"/>
        <v>19169.268047146499</v>
      </c>
      <c r="F29" s="46">
        <f t="shared" si="5"/>
        <v>19169</v>
      </c>
      <c r="G29">
        <f t="shared" si="1"/>
        <v>7.4820000001636799E-2</v>
      </c>
      <c r="K29">
        <f t="shared" si="4"/>
        <v>7.4820000001636799E-2</v>
      </c>
      <c r="O29">
        <f t="shared" ca="1" si="2"/>
        <v>7.6034915640836462E-2</v>
      </c>
      <c r="Q29" s="2">
        <f t="shared" si="3"/>
        <v>41726.961790000001</v>
      </c>
    </row>
    <row r="30" spans="1:21">
      <c r="A30" s="43" t="s">
        <v>48</v>
      </c>
      <c r="B30" s="44" t="s">
        <v>50</v>
      </c>
      <c r="C30" s="45">
        <v>56713.501060000002</v>
      </c>
      <c r="D30" s="43">
        <v>6.9999999999999999E-4</v>
      </c>
      <c r="E30">
        <f t="shared" si="0"/>
        <v>19054.76681116327</v>
      </c>
      <c r="F30" s="46">
        <f t="shared" si="5"/>
        <v>19054.5</v>
      </c>
      <c r="G30">
        <f t="shared" si="1"/>
        <v>7.4475000001257285E-2</v>
      </c>
      <c r="K30">
        <f t="shared" si="4"/>
        <v>7.4475000001257285E-2</v>
      </c>
      <c r="O30">
        <f t="shared" ca="1" si="2"/>
        <v>7.5557214304637216E-2</v>
      </c>
      <c r="Q30" s="2">
        <f t="shared" si="3"/>
        <v>41695.001060000002</v>
      </c>
    </row>
    <row r="31" spans="1:21">
      <c r="A31" s="43" t="s">
        <v>48</v>
      </c>
      <c r="B31" s="44" t="s">
        <v>49</v>
      </c>
      <c r="C31" s="45">
        <v>56713.640200000002</v>
      </c>
      <c r="D31" s="43">
        <v>8.0000000000000004E-4</v>
      </c>
      <c r="E31">
        <f t="shared" si="0"/>
        <v>19055.265288575229</v>
      </c>
      <c r="F31" s="46">
        <f t="shared" si="5"/>
        <v>19055</v>
      </c>
      <c r="G31">
        <f t="shared" si="1"/>
        <v>7.4050000002898742E-2</v>
      </c>
      <c r="K31">
        <f t="shared" si="4"/>
        <v>7.4050000002898742E-2</v>
      </c>
      <c r="O31">
        <f t="shared" ca="1" si="2"/>
        <v>7.5559300336673019E-2</v>
      </c>
      <c r="Q31" s="2">
        <f t="shared" si="3"/>
        <v>41695.140200000002</v>
      </c>
    </row>
    <row r="32" spans="1:21">
      <c r="A32" s="43" t="s">
        <v>48</v>
      </c>
      <c r="B32" s="44" t="s">
        <v>49</v>
      </c>
      <c r="C32" s="45">
        <v>56798.497280000003</v>
      </c>
      <c r="D32" s="43">
        <v>4.0000000000000002E-4</v>
      </c>
      <c r="E32">
        <f t="shared" si="0"/>
        <v>19359.270877368985</v>
      </c>
      <c r="F32" s="46">
        <f t="shared" si="5"/>
        <v>19359</v>
      </c>
      <c r="G32">
        <f t="shared" si="1"/>
        <v>7.5610000007145572E-2</v>
      </c>
      <c r="K32">
        <f t="shared" si="4"/>
        <v>7.5610000007145572E-2</v>
      </c>
      <c r="O32">
        <f t="shared" ca="1" si="2"/>
        <v>7.6827607814442173E-2</v>
      </c>
      <c r="Q32" s="2">
        <f t="shared" si="3"/>
        <v>41779.997280000003</v>
      </c>
    </row>
    <row r="33" spans="1:21">
      <c r="A33" s="47" t="s">
        <v>51</v>
      </c>
      <c r="B33" s="48" t="s">
        <v>49</v>
      </c>
      <c r="C33" s="49">
        <v>57074.563099999999</v>
      </c>
      <c r="D33" s="49">
        <v>2.9999999999999997E-4</v>
      </c>
      <c r="E33">
        <f t="shared" ref="E33:E42" si="6">+(C33-C$7)/C$8</f>
        <v>20348.29326836958</v>
      </c>
      <c r="F33" s="46">
        <f t="shared" si="5"/>
        <v>20348</v>
      </c>
      <c r="G33">
        <f>+C33-(C$7+F33*C$8)</f>
        <v>8.1859999998414423E-2</v>
      </c>
      <c r="K33">
        <f>+G33</f>
        <v>8.1859999998414423E-2</v>
      </c>
      <c r="O33">
        <f t="shared" ref="O33:O42" ca="1" si="7">+C$11+C$12*$F33</f>
        <v>8.0953779181263522E-2</v>
      </c>
      <c r="Q33" s="2">
        <f t="shared" ref="Q33:Q42" si="8">+C33-15018.5</f>
        <v>42056.063099999999</v>
      </c>
    </row>
    <row r="34" spans="1:21">
      <c r="A34" s="47" t="s">
        <v>51</v>
      </c>
      <c r="B34" s="48" t="s">
        <v>49</v>
      </c>
      <c r="C34" s="49">
        <v>57074.563289999998</v>
      </c>
      <c r="D34" s="49">
        <v>5.9999999999999995E-4</v>
      </c>
      <c r="E34">
        <f t="shared" si="6"/>
        <v>20348.293949055995</v>
      </c>
      <c r="F34" s="46">
        <f t="shared" si="5"/>
        <v>20348</v>
      </c>
      <c r="G34">
        <f>+C34-(C$7+F34*C$8)</f>
        <v>8.2049999997252598E-2</v>
      </c>
      <c r="K34">
        <f>+G34</f>
        <v>8.2049999997252598E-2</v>
      </c>
      <c r="O34">
        <f t="shared" ca="1" si="7"/>
        <v>8.0953779181263522E-2</v>
      </c>
      <c r="Q34" s="2">
        <f t="shared" si="8"/>
        <v>42056.063289999998</v>
      </c>
    </row>
    <row r="35" spans="1:21">
      <c r="A35" s="47" t="s">
        <v>51</v>
      </c>
      <c r="B35" s="48" t="s">
        <v>50</v>
      </c>
      <c r="C35" s="49">
        <v>57122.431409999997</v>
      </c>
      <c r="D35" s="49">
        <v>1.1000000000000001E-3</v>
      </c>
      <c r="E35">
        <f t="shared" si="6"/>
        <v>20519.784365707732</v>
      </c>
      <c r="F35" s="46">
        <f t="shared" si="5"/>
        <v>20519.5</v>
      </c>
      <c r="G35">
        <f>+C35-(C$7+F35*C$8)</f>
        <v>7.9375000001164153E-2</v>
      </c>
      <c r="K35">
        <f>+G35</f>
        <v>7.9375000001164153E-2</v>
      </c>
      <c r="O35">
        <f t="shared" ca="1" si="7"/>
        <v>8.1669288169544468E-2</v>
      </c>
      <c r="Q35" s="2">
        <f t="shared" si="8"/>
        <v>42103.931409999997</v>
      </c>
    </row>
    <row r="36" spans="1:21">
      <c r="A36" s="47" t="s">
        <v>51</v>
      </c>
      <c r="B36" s="48" t="s">
        <v>50</v>
      </c>
      <c r="C36" s="49">
        <v>57122.433499999999</v>
      </c>
      <c r="D36" s="49">
        <v>2.9999999999999997E-4</v>
      </c>
      <c r="E36">
        <f t="shared" si="6"/>
        <v>20519.791853258339</v>
      </c>
      <c r="F36" s="46">
        <f t="shared" si="5"/>
        <v>20519.5</v>
      </c>
      <c r="G36">
        <f>+C36-(C$7+F36*C$8)</f>
        <v>8.1465000002935994E-2</v>
      </c>
      <c r="K36">
        <f>+G36</f>
        <v>8.1465000002935994E-2</v>
      </c>
      <c r="O36">
        <f t="shared" ca="1" si="7"/>
        <v>8.1669288169544468E-2</v>
      </c>
      <c r="Q36" s="2">
        <f t="shared" si="8"/>
        <v>42103.933499999999</v>
      </c>
    </row>
    <row r="37" spans="1:21">
      <c r="A37" s="47" t="s">
        <v>51</v>
      </c>
      <c r="B37" s="48" t="s">
        <v>49</v>
      </c>
      <c r="C37" s="49">
        <v>57500.53471</v>
      </c>
      <c r="D37" s="49">
        <v>2.8E-3</v>
      </c>
      <c r="E37">
        <f t="shared" si="6"/>
        <v>21874.362161000256</v>
      </c>
      <c r="F37" s="46">
        <f t="shared" si="5"/>
        <v>21874</v>
      </c>
      <c r="O37">
        <f t="shared" ca="1" si="7"/>
        <v>8.7320348954538926E-2</v>
      </c>
      <c r="Q37" s="2">
        <f t="shared" si="8"/>
        <v>42482.03471</v>
      </c>
      <c r="U37">
        <f>+C37-(C$7+F37*C$8)</f>
        <v>0.1010900000037509</v>
      </c>
    </row>
    <row r="38" spans="1:21">
      <c r="A38" s="50" t="s">
        <v>52</v>
      </c>
      <c r="B38" s="51" t="s">
        <v>50</v>
      </c>
      <c r="C38" s="52">
        <v>57829.482900000177</v>
      </c>
      <c r="D38" s="52">
        <v>2.9999999999999997E-4</v>
      </c>
      <c r="E38">
        <f t="shared" si="6"/>
        <v>23052.838820621855</v>
      </c>
      <c r="F38" s="46">
        <f t="shared" si="5"/>
        <v>23052.5</v>
      </c>
      <c r="G38">
        <f>+C38-(C$7+F38*C$8)</f>
        <v>9.4575000177428592E-2</v>
      </c>
      <c r="K38">
        <f>+G38</f>
        <v>9.4575000177428592E-2</v>
      </c>
      <c r="O38">
        <f t="shared" ca="1" si="7"/>
        <v>9.2237126462930183E-2</v>
      </c>
      <c r="Q38" s="2">
        <f t="shared" si="8"/>
        <v>42810.982900000177</v>
      </c>
    </row>
    <row r="39" spans="1:21">
      <c r="A39" s="50" t="s">
        <v>52</v>
      </c>
      <c r="B39" s="51" t="s">
        <v>50</v>
      </c>
      <c r="C39" s="52">
        <v>57905.407540000044</v>
      </c>
      <c r="D39" s="52">
        <v>4.0000000000000002E-4</v>
      </c>
      <c r="E39">
        <f t="shared" si="6"/>
        <v>23324.843406298303</v>
      </c>
      <c r="F39" s="46">
        <f t="shared" si="5"/>
        <v>23324.5</v>
      </c>
      <c r="G39">
        <f>+C39-(C$7+F39*C$8)</f>
        <v>9.5855000043229666E-2</v>
      </c>
      <c r="K39">
        <f>+G39</f>
        <v>9.5855000043229666E-2</v>
      </c>
      <c r="O39">
        <f t="shared" ca="1" si="7"/>
        <v>9.3371927890407852E-2</v>
      </c>
      <c r="Q39" s="2">
        <f t="shared" si="8"/>
        <v>42886.907540000044</v>
      </c>
    </row>
    <row r="40" spans="1:21">
      <c r="A40" s="50" t="s">
        <v>52</v>
      </c>
      <c r="B40" s="51" t="s">
        <v>50</v>
      </c>
      <c r="C40" s="52">
        <v>57905.408009999897</v>
      </c>
      <c r="D40" s="52">
        <v>2.0000000000000001E-4</v>
      </c>
      <c r="E40">
        <f t="shared" si="6"/>
        <v>23324.845090101026</v>
      </c>
      <c r="F40" s="46">
        <f t="shared" si="5"/>
        <v>23324.5</v>
      </c>
      <c r="G40">
        <f>+C40-(C$7+F40*C$8)</f>
        <v>9.6324999896751251E-2</v>
      </c>
      <c r="K40">
        <f>+G40</f>
        <v>9.6324999896751251E-2</v>
      </c>
      <c r="O40">
        <f t="shared" ca="1" si="7"/>
        <v>9.3371927890407852E-2</v>
      </c>
      <c r="Q40" s="2">
        <f t="shared" si="8"/>
        <v>42886.908009999897</v>
      </c>
    </row>
    <row r="41" spans="1:21">
      <c r="A41" s="50" t="s">
        <v>52</v>
      </c>
      <c r="B41" s="51" t="s">
        <v>49</v>
      </c>
      <c r="C41" s="52">
        <v>57905.548469999805</v>
      </c>
      <c r="D41" s="52">
        <v>5.9999999999999995E-4</v>
      </c>
      <c r="E41">
        <f t="shared" si="6"/>
        <v>23325.348296491982</v>
      </c>
      <c r="F41" s="46">
        <f t="shared" si="5"/>
        <v>23325</v>
      </c>
      <c r="G41">
        <f>+C41-(C$7+F41*C$8)</f>
        <v>9.7219999806839041E-2</v>
      </c>
      <c r="K41">
        <f>+G41</f>
        <v>9.7219999806839041E-2</v>
      </c>
      <c r="O41">
        <f t="shared" ca="1" si="7"/>
        <v>9.3374013922443655E-2</v>
      </c>
      <c r="Q41" s="2">
        <f t="shared" si="8"/>
        <v>42887.048469999805</v>
      </c>
    </row>
    <row r="42" spans="1:21">
      <c r="A42" s="50" t="s">
        <v>52</v>
      </c>
      <c r="B42" s="51" t="s">
        <v>49</v>
      </c>
      <c r="C42" s="52">
        <v>57905.549209999852</v>
      </c>
      <c r="D42" s="52">
        <v>5.0000000000000001E-4</v>
      </c>
      <c r="E42">
        <f t="shared" si="6"/>
        <v>23325.350947586619</v>
      </c>
      <c r="F42" s="46">
        <f t="shared" si="5"/>
        <v>23325</v>
      </c>
      <c r="G42">
        <f>+C42-(C$7+F42*C$8)</f>
        <v>9.7959999853628688E-2</v>
      </c>
      <c r="K42">
        <f>+G42</f>
        <v>9.7959999853628688E-2</v>
      </c>
      <c r="O42">
        <f t="shared" ca="1" si="7"/>
        <v>9.3374013922443655E-2</v>
      </c>
      <c r="Q42" s="2">
        <f t="shared" si="8"/>
        <v>42887.049209999852</v>
      </c>
    </row>
    <row r="43" spans="1:21">
      <c r="C43" s="8"/>
      <c r="D43" s="8"/>
    </row>
    <row r="44" spans="1:21">
      <c r="C44" s="8"/>
      <c r="D44" s="8"/>
    </row>
    <row r="45" spans="1:21">
      <c r="C45" s="8"/>
      <c r="D45" s="8"/>
    </row>
    <row r="46" spans="1:21">
      <c r="C46" s="8"/>
      <c r="D46" s="8"/>
    </row>
    <row r="47" spans="1:21">
      <c r="C47" s="8"/>
      <c r="D47" s="8"/>
    </row>
    <row r="48" spans="1:21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8:D42" name="Range1"/>
  </protectedRanges>
  <phoneticPr fontId="8" type="noConversion"/>
  <hyperlinks>
    <hyperlink ref="H2864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2024-01-15T04:44:04Z</dcterms:modified>
</cp:coreProperties>
</file>