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A82D74B-3B88-4C8C-885B-26D2F10D842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K27" i="1"/>
  <c r="Q27" i="1"/>
  <c r="E25" i="1"/>
  <c r="F25" i="1"/>
  <c r="G25" i="1"/>
  <c r="K25" i="1"/>
  <c r="E26" i="1"/>
  <c r="F26" i="1"/>
  <c r="G26" i="1"/>
  <c r="K26" i="1"/>
  <c r="D9" i="1"/>
  <c r="C9" i="1"/>
  <c r="E22" i="1"/>
  <c r="F22" i="1"/>
  <c r="G22" i="1"/>
  <c r="J22" i="1"/>
  <c r="E23" i="1"/>
  <c r="F23" i="1"/>
  <c r="G23" i="1"/>
  <c r="J23" i="1"/>
  <c r="E24" i="1"/>
  <c r="F24" i="1"/>
  <c r="G24" i="1"/>
  <c r="K24" i="1"/>
  <c r="Q25" i="1"/>
  <c r="Q26" i="1"/>
  <c r="E21" i="1"/>
  <c r="F21" i="1"/>
  <c r="G21" i="1"/>
  <c r="I21" i="1"/>
  <c r="Q21" i="1"/>
  <c r="Q22" i="1"/>
  <c r="Q23" i="1"/>
  <c r="Q24" i="1"/>
  <c r="F16" i="1"/>
  <c r="F17" i="1" s="1"/>
  <c r="C17" i="1"/>
  <c r="C12" i="1"/>
  <c r="C11" i="1"/>
  <c r="O26" i="1" l="1"/>
  <c r="O25" i="1"/>
  <c r="O23" i="1"/>
  <c r="O24" i="1"/>
  <c r="O22" i="1"/>
  <c r="O27" i="1"/>
  <c r="C15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<sst xmlns="http://schemas.openxmlformats.org/spreadsheetml/2006/main" count="69" uniqueCount="53">
  <si>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</si>
  <si>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</si>
  <si>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</si>
  <si>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</si>
  <si>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</si>
  <si>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</si>
  <si>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</si>
  <si>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</si>
  <si>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</si>
  <si>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</si>
  <si>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</si>
  <si>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</si>
  <si>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</si>
  <si>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</si>
  <si>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</si>
  <si>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</si>
  <si>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</si>
  <si>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</si>
  <si>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</si>
  <si>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</si>
  <si>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</si>
  <si>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</si>
  <si>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</si>
  <si>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</si>
  <si>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</si>
  <si>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</si>
  <si>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</si>
  <si>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</si>
  <si>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</si>
  <si>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</si>
  <si>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</si>
  <si>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</si>
  <si>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</si>
  <si>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</si>
  <si>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</si>
  <si>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</si>
  <si>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</si>
  <si>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</si>
  <si>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</si>
  <si>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</si>
  <si>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</si>
  <si>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</si>
  <si>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MQ Boo / GSC 3049-0916</t>
  </si>
  <si>
    <t>EB</t>
  </si>
  <si>
    <t>BRNO</t>
  </si>
  <si>
    <t>OEJV 0155</t>
  </si>
  <si>
    <t>I</t>
  </si>
  <si>
    <t>0,0100</t>
  </si>
  <si>
    <t>IBVS 6048</t>
  </si>
  <si>
    <t>OEJV 0160</t>
  </si>
  <si>
    <t>OEJV 0168</t>
  </si>
  <si>
    <t>vis</t>
  </si>
  <si>
    <t>vis (CCD??)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</si>
</sst>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MQ Boo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6.9999999999999999E-4</c:v>
                  </c:pt>
                  <c:pt idx="2">
                    <c:v>2.3E-3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6.9999999999999999E-4</c:v>
                  </c:pt>
                  <c:pt idx="2">
                    <c:v>2.3E-3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1325</c:v>
                </c:pt>
                <c:pt idx="2">
                  <c:v>1337</c:v>
                </c:pt>
                <c:pt idx="3">
                  <c:v>2174</c:v>
                </c:pt>
                <c:pt idx="4">
                  <c:v>2928</c:v>
                </c:pt>
                <c:pt idx="5">
                  <c:v>2928</c:v>
                </c:pt>
                <c:pt idx="6">
                  <c:v>5119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C0-4029-882C-589B5A4F16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2.3E-3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2.3E-3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1325</c:v>
                </c:pt>
                <c:pt idx="2">
                  <c:v>1337</c:v>
                </c:pt>
                <c:pt idx="3">
                  <c:v>2174</c:v>
                </c:pt>
                <c:pt idx="4">
                  <c:v>2928</c:v>
                </c:pt>
                <c:pt idx="5">
                  <c:v>2928</c:v>
                </c:pt>
                <c:pt idx="6">
                  <c:v>5119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C0-4029-882C-589B5A4F16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2.3E-3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2.3E-3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1325</c:v>
                </c:pt>
                <c:pt idx="2">
                  <c:v>1337</c:v>
                </c:pt>
                <c:pt idx="3">
                  <c:v>2174</c:v>
                </c:pt>
                <c:pt idx="4">
                  <c:v>2928</c:v>
                </c:pt>
                <c:pt idx="5">
                  <c:v>2928</c:v>
                </c:pt>
                <c:pt idx="6">
                  <c:v>5119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1.9150000007357448E-2</c:v>
                </c:pt>
                <c:pt idx="2">
                  <c:v>1.9478000001981854E-2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C0-4029-882C-589B5A4F16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2.3E-3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2.3E-3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1325</c:v>
                </c:pt>
                <c:pt idx="2">
                  <c:v>1337</c:v>
                </c:pt>
                <c:pt idx="3">
                  <c:v>2174</c:v>
                </c:pt>
                <c:pt idx="4">
                  <c:v>2928</c:v>
                </c:pt>
                <c:pt idx="5">
                  <c:v>2928</c:v>
                </c:pt>
                <c:pt idx="6">
                  <c:v>5119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2.3276000007172115E-2</c:v>
                </c:pt>
                <c:pt idx="4">
                  <c:v>2.6431999998749234E-2</c:v>
                </c:pt>
                <c:pt idx="5">
                  <c:v>2.6671999999962281E-2</c:v>
                </c:pt>
                <c:pt idx="6">
                  <c:v>3.6685999999463093E-2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C0-4029-882C-589B5A4F16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2.3E-3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2.3E-3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1325</c:v>
                </c:pt>
                <c:pt idx="2">
                  <c:v>1337</c:v>
                </c:pt>
                <c:pt idx="3">
                  <c:v>2174</c:v>
                </c:pt>
                <c:pt idx="4">
                  <c:v>2928</c:v>
                </c:pt>
                <c:pt idx="5">
                  <c:v>2928</c:v>
                </c:pt>
                <c:pt idx="6">
                  <c:v>5119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C0-4029-882C-589B5A4F16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2.3E-3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2.3E-3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1325</c:v>
                </c:pt>
                <c:pt idx="2">
                  <c:v>1337</c:v>
                </c:pt>
                <c:pt idx="3">
                  <c:v>2174</c:v>
                </c:pt>
                <c:pt idx="4">
                  <c:v>2928</c:v>
                </c:pt>
                <c:pt idx="5">
                  <c:v>2928</c:v>
                </c:pt>
                <c:pt idx="6">
                  <c:v>5119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C0-4029-882C-589B5A4F16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2.3E-3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2.3E-3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1325</c:v>
                </c:pt>
                <c:pt idx="2">
                  <c:v>1337</c:v>
                </c:pt>
                <c:pt idx="3">
                  <c:v>2174</c:v>
                </c:pt>
                <c:pt idx="4">
                  <c:v>2928</c:v>
                </c:pt>
                <c:pt idx="5">
                  <c:v>2928</c:v>
                </c:pt>
                <c:pt idx="6">
                  <c:v>5119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C0-4029-882C-589B5A4F16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1325</c:v>
                </c:pt>
                <c:pt idx="2">
                  <c:v>1337</c:v>
                </c:pt>
                <c:pt idx="3">
                  <c:v>2174</c:v>
                </c:pt>
                <c:pt idx="4">
                  <c:v>2928</c:v>
                </c:pt>
                <c:pt idx="5">
                  <c:v>2928</c:v>
                </c:pt>
                <c:pt idx="6">
                  <c:v>5119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1.3221899522535156E-2</c:v>
                </c:pt>
                <c:pt idx="1">
                  <c:v>1.9286060474739602E-2</c:v>
                </c:pt>
                <c:pt idx="2">
                  <c:v>1.9340981177702964E-2</c:v>
                </c:pt>
                <c:pt idx="3">
                  <c:v>2.3171700209397395E-2</c:v>
                </c:pt>
                <c:pt idx="4">
                  <c:v>2.6622551045595244E-2</c:v>
                </c:pt>
                <c:pt idx="5">
                  <c:v>2.6622551045595244E-2</c:v>
                </c:pt>
                <c:pt idx="6">
                  <c:v>3.665015606165558E-2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C0-4029-882C-589B5A4F16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1325</c:v>
                </c:pt>
                <c:pt idx="2">
                  <c:v>1337</c:v>
                </c:pt>
                <c:pt idx="3">
                  <c:v>2174</c:v>
                </c:pt>
                <c:pt idx="4">
                  <c:v>2928</c:v>
                </c:pt>
                <c:pt idx="5">
                  <c:v>2928</c:v>
                </c:pt>
                <c:pt idx="6">
                  <c:v>5119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C0-4029-882C-589B5A4F1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44448"/>
        <c:axId val="1"/>
      </c:scatterChart>
      <c:valAx>
        <c:axId val="670044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44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152400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24E57F3-D9B8-7C71-0432-838B3590C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1: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42</v>
      </c>
    </row>
    <row r="2" spans="1:6">
      <c r="A2" t="s">
        <v>27</v>
      </c>
      <c r="B2" t="s">
        <v>43</v>
      </c>
      <c r="C2" s="3"/>
      <c r="D2" s="3"/>
    </row>
    <row r="3" spans="1:6" ht="13.5" thickBot="1"/>
    <row r="4" spans="1:6" ht="14.25" thickTop="1" thickBot="1">
      <c r="A4" s="5" t="s">
        <v>4</v>
      </c>
      <c r="C4" s="27" t="s">
        <v>41</v>
      </c>
      <c r="D4" s="28" t="s">
        <v>41</v>
      </c>
    </row>
    <row r="5" spans="1:6" ht="13.5" thickTop="1">
      <c r="A5" s="9" t="s">
        <v>32</v>
      </c>
      <c r="B5" s="10"/>
      <c r="C5" s="11">
        <v>-9.5</v>
      </c>
      <c r="D5" s="10" t="s">
        <v>33</v>
      </c>
    </row>
    <row r="6" spans="1:6">
      <c r="A6" s="5" t="s">
        <v>5</v>
      </c>
    </row>
    <row r="7" spans="1:6">
      <c r="A7" t="s">
        <v>6</v>
      </c>
      <c r="C7" s="37">
        <v>55353.796999999999</v>
      </c>
      <c r="D7" s="29" t="s">
        <v>44</v>
      </c>
    </row>
    <row r="8" spans="1:6">
      <c r="A8" t="s">
        <v>7</v>
      </c>
      <c r="C8" s="37">
        <v>0.49340600000000001</v>
      </c>
      <c r="D8" s="29" t="s">
        <v>44</v>
      </c>
    </row>
    <row r="9" spans="1:6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23</v>
      </c>
      <c r="D10" s="4" t="s">
        <v>24</v>
      </c>
      <c r="E10" s="10"/>
    </row>
    <row r="11" spans="1:6">
      <c r="A11" s="10" t="s">
        <v>19</v>
      </c>
      <c r="B11" s="10"/>
      <c r="C11" s="21">
        <f ca="1">INTERCEPT(INDIRECT($D$9):G991,INDIRECT($C$9):F991)</f>
        <v>1.3221899522535156E-2</v>
      </c>
      <c r="D11" s="3"/>
      <c r="E11" s="10"/>
    </row>
    <row r="12" spans="1:6">
      <c r="A12" s="10" t="s">
        <v>20</v>
      </c>
      <c r="B12" s="10"/>
      <c r="C12" s="21">
        <f ca="1">SLOPE(INDIRECT($D$9):G991,INDIRECT($C$9):F991)</f>
        <v>4.5767252469467516E-6</v>
      </c>
      <c r="D12" s="3"/>
      <c r="E12" s="10"/>
    </row>
    <row r="13" spans="1:6">
      <c r="A13" s="10" t="s">
        <v>22</v>
      </c>
      <c r="B13" s="10"/>
      <c r="C13" s="3" t="s">
        <v>17</v>
      </c>
    </row>
    <row r="14" spans="1:6">
      <c r="A14" s="10"/>
      <c r="B14" s="10"/>
      <c r="C14" s="10"/>
    </row>
    <row r="15" spans="1:6">
      <c r="A15" s="12" t="s">
        <v>21</v>
      </c>
      <c r="B15" s="10"/>
      <c r="C15" s="13">
        <f ca="1">(C7+C11)+(C8+C12)*INT(MAX(F21:F3532))</f>
        <v>57879.578964156055</v>
      </c>
      <c r="E15" s="14" t="s">
        <v>38</v>
      </c>
      <c r="F15" s="11">
        <v>1</v>
      </c>
    </row>
    <row r="16" spans="1:6">
      <c r="A16" s="16" t="s">
        <v>8</v>
      </c>
      <c r="B16" s="10"/>
      <c r="C16" s="17">
        <f ca="1">+C8+C12</f>
        <v>0.49341057672524696</v>
      </c>
      <c r="E16" s="14" t="s">
        <v>34</v>
      </c>
      <c r="F16" s="15">
        <f ca="1">NOW()+15018.5+$C$5/24</f>
        <v>60324.743422453699</v>
      </c>
    </row>
    <row r="17" spans="1:21" ht="13.5" thickBot="1">
      <c r="A17" s="14" t="s">
        <v>31</v>
      </c>
      <c r="B17" s="10"/>
      <c r="C17" s="10">
        <f>COUNT(C21:C2190)</f>
        <v>7</v>
      </c>
      <c r="E17" s="14" t="s">
        <v>39</v>
      </c>
      <c r="F17" s="15">
        <f ca="1">ROUND(2*(F16-$C$7)/$C$8,0)/2+F15</f>
        <v>10076</v>
      </c>
    </row>
    <row r="18" spans="1:21" ht="14.25" thickTop="1" thickBot="1">
      <c r="A18" s="16" t="s">
        <v>9</v>
      </c>
      <c r="B18" s="10"/>
      <c r="C18" s="19">
        <f ca="1">+C15</f>
        <v>57879.578964156055</v>
      </c>
      <c r="D18" s="20">
        <f ca="1">+C16</f>
        <v>0.49341057672524696</v>
      </c>
      <c r="E18" s="14" t="s">
        <v>40</v>
      </c>
      <c r="F18" s="23">
        <f ca="1">ROUND(2*(F16-$C$15)/$C$16,0)/2+F15</f>
        <v>4956.5</v>
      </c>
    </row>
    <row r="19" spans="1:21" ht="13.5" thickTop="1">
      <c r="E19" s="14" t="s">
        <v>35</v>
      </c>
      <c r="F19" s="18">
        <f ca="1">+$C$15+$C$16*F18-15018.5-$C$5/24</f>
        <v>45307.064321028076</v>
      </c>
    </row>
    <row r="20" spans="1:21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51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>
      <c r="A21" s="30" t="s">
        <v>45</v>
      </c>
      <c r="B21" s="31" t="s">
        <v>46</v>
      </c>
      <c r="C21" s="32">
        <v>55353.796999999999</v>
      </c>
      <c r="D21" s="30" t="s">
        <v>47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1.3221899522535156E-2</v>
      </c>
      <c r="Q21" s="2">
        <f t="shared" ref="Q21:Q26" si="4">+C21-15018.5</f>
        <v>40335.296999999999</v>
      </c>
      <c r="R21" t="s">
        <v>52</v>
      </c>
    </row>
    <row r="22" spans="1:21">
      <c r="A22" s="30" t="s">
        <v>48</v>
      </c>
      <c r="B22" s="31" t="s">
        <v>46</v>
      </c>
      <c r="C22" s="32">
        <v>56007.579100000003</v>
      </c>
      <c r="D22" s="32">
        <v>6.9999999999999999E-4</v>
      </c>
      <c r="E22">
        <f t="shared" si="0"/>
        <v>1325.0388118506949</v>
      </c>
      <c r="F22">
        <f t="shared" si="1"/>
        <v>1325</v>
      </c>
      <c r="G22">
        <f t="shared" si="2"/>
        <v>1.9150000007357448E-2</v>
      </c>
      <c r="J22">
        <f>+G22</f>
        <v>1.9150000007357448E-2</v>
      </c>
      <c r="O22">
        <f t="shared" ca="1" si="3"/>
        <v>1.9286060474739602E-2</v>
      </c>
      <c r="Q22" s="2">
        <f t="shared" si="4"/>
        <v>40989.079100000003</v>
      </c>
      <c r="R22" t="s">
        <v>1</v>
      </c>
    </row>
    <row r="23" spans="1:21">
      <c r="A23" s="30" t="s">
        <v>48</v>
      </c>
      <c r="B23" s="31" t="s">
        <v>46</v>
      </c>
      <c r="C23" s="32">
        <v>56013.5003</v>
      </c>
      <c r="D23" s="32">
        <v>2.3E-3</v>
      </c>
      <c r="E23">
        <f t="shared" si="0"/>
        <v>1337.0394766176355</v>
      </c>
      <c r="F23">
        <f t="shared" si="1"/>
        <v>1337</v>
      </c>
      <c r="G23">
        <f t="shared" si="2"/>
        <v>1.9478000001981854E-2</v>
      </c>
      <c r="J23">
        <f>+G23</f>
        <v>1.9478000001981854E-2</v>
      </c>
      <c r="O23">
        <f t="shared" ca="1" si="3"/>
        <v>1.9340981177702964E-2</v>
      </c>
      <c r="Q23" s="2">
        <f t="shared" si="4"/>
        <v>40995.0003</v>
      </c>
      <c r="R23" t="s">
        <v>1</v>
      </c>
    </row>
    <row r="24" spans="1:21">
      <c r="A24" s="30" t="s">
        <v>49</v>
      </c>
      <c r="B24" s="31" t="s">
        <v>46</v>
      </c>
      <c r="C24" s="32">
        <v>56426.484920000003</v>
      </c>
      <c r="D24" s="32">
        <v>1E-4</v>
      </c>
      <c r="E24">
        <f t="shared" si="0"/>
        <v>2174.0471741324668</v>
      </c>
      <c r="F24">
        <f t="shared" si="1"/>
        <v>2174</v>
      </c>
      <c r="G24">
        <f t="shared" si="2"/>
        <v>2.3276000007172115E-2</v>
      </c>
      <c r="K24">
        <f>+G24</f>
        <v>2.3276000007172115E-2</v>
      </c>
      <c r="O24">
        <f t="shared" ca="1" si="3"/>
        <v>2.3171700209397395E-2</v>
      </c>
      <c r="Q24" s="2">
        <f t="shared" si="4"/>
        <v>41407.984920000003</v>
      </c>
      <c r="R24" t="s">
        <v>2</v>
      </c>
    </row>
    <row r="25" spans="1:21">
      <c r="A25" s="32" t="s">
        <v>50</v>
      </c>
      <c r="B25" s="31" t="s">
        <v>46</v>
      </c>
      <c r="C25" s="33">
        <v>56798.516199999998</v>
      </c>
      <c r="D25" s="32">
        <v>1E-4</v>
      </c>
      <c r="E25">
        <f t="shared" si="0"/>
        <v>2928.0535704875892</v>
      </c>
      <c r="F25">
        <f t="shared" si="1"/>
        <v>2928</v>
      </c>
      <c r="G25">
        <f t="shared" si="2"/>
        <v>2.6431999998749234E-2</v>
      </c>
      <c r="K25">
        <f>+G25</f>
        <v>2.6431999998749234E-2</v>
      </c>
      <c r="O25">
        <f t="shared" ca="1" si="3"/>
        <v>2.6622551045595244E-2</v>
      </c>
      <c r="Q25" s="2">
        <f t="shared" si="4"/>
        <v>41780.016199999998</v>
      </c>
      <c r="R25" t="s">
        <v>2</v>
      </c>
    </row>
    <row r="26" spans="1:21">
      <c r="A26" s="32" t="s">
        <v>50</v>
      </c>
      <c r="B26" s="31" t="s">
        <v>46</v>
      </c>
      <c r="C26" s="33">
        <v>56798.516439999999</v>
      </c>
      <c r="D26" s="32">
        <v>2.0000000000000001E-4</v>
      </c>
      <c r="E26">
        <f t="shared" si="0"/>
        <v>2928.0540569024306</v>
      </c>
      <c r="F26">
        <f t="shared" si="1"/>
        <v>2928</v>
      </c>
      <c r="G26">
        <f t="shared" si="2"/>
        <v>2.6671999999962281E-2</v>
      </c>
      <c r="K26">
        <f>+G26</f>
        <v>2.6671999999962281E-2</v>
      </c>
      <c r="O26">
        <f t="shared" ca="1" si="3"/>
        <v>2.6622551045595244E-2</v>
      </c>
      <c r="Q26" s="2">
        <f t="shared" si="4"/>
        <v>41780.016439999999</v>
      </c>
      <c r="R26" t="s">
        <v>2</v>
      </c>
    </row>
    <row r="27" spans="1:21">
      <c r="A27" s="34" t="s">
        <v>0</v>
      </c>
      <c r="B27" s="35" t="s">
        <v>46</v>
      </c>
      <c r="C27" s="36">
        <v>57879.578999999998</v>
      </c>
      <c r="D27" s="36">
        <v>2.9999999999999997E-4</v>
      </c>
      <c r="E27">
        <f>+(C27-C$7)/C$8</f>
        <v>5119.0743525615808</v>
      </c>
      <c r="F27">
        <f t="shared" si="1"/>
        <v>5119</v>
      </c>
      <c r="G27">
        <f>+C27-(C$7+F27*C$8)</f>
        <v>3.6685999999463093E-2</v>
      </c>
      <c r="K27">
        <f>+G27</f>
        <v>3.6685999999463093E-2</v>
      </c>
      <c r="O27">
        <f ca="1">+C$11+C$12*$F27</f>
        <v>3.665015606165558E-2</v>
      </c>
      <c r="Q27" s="2">
        <f>+C27-15018.5</f>
        <v>42861.078999999998</v>
      </c>
      <c r="R27" t="s">
        <v>2</v>
      </c>
    </row>
    <row r="28" spans="1:21">
      <c r="C28" s="8"/>
      <c r="D28" s="8"/>
      <c r="Q28" s="2"/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4">
      <c r="C33" s="8"/>
      <c r="D33" s="8"/>
    </row>
    <row r="34" spans="3:4">
      <c r="C34" s="8"/>
      <c r="D34" s="8"/>
    </row>
    <row r="35" spans="3:4">
      <c r="C35" s="8"/>
      <c r="D35" s="8"/>
    </row>
    <row r="36" spans="3:4">
      <c r="C36" s="8"/>
      <c r="D36" s="8"/>
    </row>
    <row r="37" spans="3:4">
      <c r="C37" s="8"/>
      <c r="D37" s="8"/>
    </row>
    <row r="38" spans="3:4">
      <c r="C38" s="8"/>
      <c r="D38" s="8"/>
    </row>
    <row r="39" spans="3:4">
      <c r="C39" s="8"/>
      <c r="D39" s="8"/>
    </row>
    <row r="40" spans="3:4">
      <c r="C40" s="8"/>
      <c r="D40" s="8"/>
    </row>
    <row r="41" spans="3:4">
      <c r="C41" s="8"/>
      <c r="D41" s="8"/>
    </row>
    <row r="42" spans="3:4">
      <c r="C42" s="8"/>
      <c r="D42" s="8"/>
    </row>
    <row r="43" spans="3:4">
      <c r="C43" s="8"/>
      <c r="D43" s="8"/>
    </row>
    <row r="44" spans="3:4">
      <c r="C44" s="8"/>
      <c r="D44" s="8"/>
    </row>
    <row r="45" spans="3:4">
      <c r="C45" s="8"/>
      <c r="D45" s="8"/>
    </row>
    <row r="46" spans="3:4">
      <c r="C46" s="8"/>
      <c r="D46" s="8"/>
    </row>
    <row r="47" spans="3:4">
      <c r="C47" s="8"/>
      <c r="D47" s="8"/>
    </row>
    <row r="48" spans="3:4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</sheetData>
  <phoneticPr fontId="7" type="noConversion"/>
  <hyperlinks>
    <hyperlink ref="H64688" r:id="rId1" display="http://vsolj.cetus-net.org/bulletin.html"/>
    <hyperlink ref="H64681" r:id="rId2" display="https://www.aavso.org/ejaavso"/>
    <hyperlink ref="AP1539" r:id="rId3" display="http://cdsbib.u-strasbg.fr/cgi-bin/cdsbib?1990RMxAA..21..381G"/>
    <hyperlink ref="AP1536" r:id="rId4" display="http://cdsbib.u-strasbg.fr/cgi-bin/cdsbib?1990RMxAA..21..381G"/>
    <hyperlink ref="AP1538" r:id="rId5" display="http://cdsbib.u-strasbg.fr/cgi-bin/cdsbib?1990RMxAA..21..381G"/>
    <hyperlink ref="AP1514" r:id="rId6" display="http://cdsbib.u-strasbg.fr/cgi-bin/cdsbib?1990RMxAA..21..381G"/>
    <hyperlink ref="I64688" r:id="rId7" display="http://vsolj.cetus-net.org/bulletin.html"/>
    <hyperlink ref="AQ1675" r:id="rId8" display="http://cdsbib.u-strasbg.fr/cgi-bin/cdsbib?1990RMxAA..21..381G"/>
    <hyperlink ref="AQ3319" r:id="rId9" display="http://cdsbib.u-strasbg.fr/cgi-bin/cdsbib?1990RMxAA..21..381G"/>
    <hyperlink ref="AQ1676" r:id="rId10" display="http://cdsbib.u-strasbg.fr/cgi-bin/cdsbib?1990RMxAA..21..381G"/>
    <hyperlink ref="H64685" r:id="rId11" display="https://www.aavso.org/ejaavso"/>
    <hyperlink ref="H2526" r:id="rId12" display="http://vsolj.cetus-net.org/bulletin.html"/>
    <hyperlink ref="AP5764" r:id="rId13" display="http://cdsbib.u-strasbg.fr/cgi-bin/cdsbib?1990RMxAA..21..381G"/>
    <hyperlink ref="AP5767" r:id="rId14" display="http://cdsbib.u-strasbg.fr/cgi-bin/cdsbib?1990RMxAA..21..381G"/>
    <hyperlink ref="AP5765" r:id="rId15" display="http://cdsbib.u-strasbg.fr/cgi-bin/cdsbib?1990RMxAA..21..381G"/>
    <hyperlink ref="AP5743" r:id="rId16" display="http://cdsbib.u-strasbg.fr/cgi-bin/cdsbib?1990RMxAA..21..381G"/>
    <hyperlink ref="I2526" r:id="rId17" display="http://vsolj.cetus-net.org/bulletin.html"/>
    <hyperlink ref="AQ5877" r:id="rId18" display="http://cdsbib.u-strasbg.fr/cgi-bin/cdsbib?1990RMxAA..21..381G"/>
    <hyperlink ref="AQ429" r:id="rId19" display="http://cdsbib.u-strasbg.fr/cgi-bin/cdsbib?1990RMxAA..21..381G"/>
    <hyperlink ref="AQ587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2024-01-15T04:50:31Z</dcterms:modified>
</cp:coreProperties>
</file>