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880D679-6119-4FC9-946F-7A24EA2D2A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Q22" i="1"/>
  <c r="Q23" i="1"/>
  <c r="E22" i="1"/>
  <c r="F22" i="1" s="1"/>
  <c r="G22" i="1" s="1"/>
  <c r="K22" i="1" s="1"/>
  <c r="F16" i="1"/>
  <c r="F17" i="1" s="1"/>
  <c r="C17" i="1"/>
  <c r="Q21" i="1"/>
  <c r="E23" i="1"/>
  <c r="F23" i="1" s="1"/>
  <c r="G23" i="1" s="1"/>
  <c r="K23" i="1" s="1"/>
  <c r="E21" i="1"/>
  <c r="F21" i="1" s="1"/>
  <c r="G21" i="1" s="1"/>
  <c r="I21" i="1" s="1"/>
  <c r="C11" i="1"/>
  <c r="C12" i="1"/>
  <c r="O24" i="1" l="1"/>
  <c r="C16" i="1"/>
  <c r="D18" i="1" s="1"/>
  <c r="O22" i="1"/>
  <c r="O21" i="1"/>
  <c r="O23" i="1"/>
  <c r="C15" i="1"/>
  <c r="F18" i="1" l="1"/>
  <c r="F19" i="1" s="1"/>
  <c r="C18" i="1"/>
</calcChain>
</file>

<file path=xl/sharedStrings.xml><?xml version="1.0" encoding="utf-8"?>
<sst xmlns="http://schemas.openxmlformats.org/spreadsheetml/2006/main" count="61" uniqueCount="54">
  <si>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</si>
  <si>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</si>
  <si>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</si>
  <si>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</si>
  <si>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</si>
  <si>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</si>
  <si>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</si>
  <si>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</si>
  <si>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</si>
  <si>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</si>
  <si>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</si>
  <si>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</si>
  <si>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</si>
  <si>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</si>
  <si>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</si>
  <si>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</si>
  <si>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</si>
  <si>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</si>
  <si>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</si>
  <si>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</si>
  <si>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</si>
  <si>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</si>
  <si>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</si>
  <si>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</si>
  <si>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</si>
  <si>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</si>
  <si>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</si>
  <si>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</si>
  <si>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</si>
  <si>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</si>
  <si>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</si>
  <si>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</si>
  <si>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</si>
  <si>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</si>
  <si>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</si>
  <si>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</si>
  <si>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</si>
  <si>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</si>
  <si>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</si>
  <si>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</si>
  <si>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</si>
  <si>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QV Boo</t>
  </si>
  <si>
    <t>2013a</t>
  </si>
  <si>
    <t>G3053-0007</t>
  </si>
  <si>
    <t>EW</t>
  </si>
  <si>
    <t>QV Boo / GSC 3053-0007</t>
  </si>
  <si>
    <t>BRNO</t>
  </si>
  <si>
    <t>OEJV 0168</t>
  </si>
  <si>
    <t>I</t>
  </si>
  <si>
    <t>II</t>
  </si>
  <si>
    <t>VSB, 91</t>
  </si>
  <si>
    <t>V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</si>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</sst>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>
      <alignment vertical="top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6" fillId="2" borderId="1" xfId="0" applyFont="1" applyFill="1" applyBorder="1">
      <alignment vertical="top"/>
    </xf>
    <xf numFmtId="0" fontId="1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5" fontId="21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QV Boo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1.1999999999999999E-3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1.1999999999999999E-3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16634</c:v>
                </c:pt>
                <c:pt idx="2">
                  <c:v>16633.5</c:v>
                </c:pt>
                <c:pt idx="3">
                  <c:v>24173.5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98-4530-A233-8B28F4BBF39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1.1999999999999999E-3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1.1999999999999999E-3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16634</c:v>
                </c:pt>
                <c:pt idx="2">
                  <c:v>16633.5</c:v>
                </c:pt>
                <c:pt idx="3">
                  <c:v>24173.5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98-4530-A233-8B28F4BBF39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1.1999999999999999E-3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1.1999999999999999E-3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16634</c:v>
                </c:pt>
                <c:pt idx="2">
                  <c:v>16633.5</c:v>
                </c:pt>
                <c:pt idx="3">
                  <c:v>24173.5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98-4530-A233-8B28F4BBF39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1.1999999999999999E-3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1.1999999999999999E-3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16634</c:v>
                </c:pt>
                <c:pt idx="2">
                  <c:v>16633.5</c:v>
                </c:pt>
                <c:pt idx="3">
                  <c:v>24173.5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-2.0229999994626269E-2</c:v>
                </c:pt>
                <c:pt idx="2">
                  <c:v>-2.0409999997355044E-2</c:v>
                </c:pt>
                <c:pt idx="3">
                  <c:v>-7.4300000203948002E-2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98-4530-A233-8B28F4BBF39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1.1999999999999999E-3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1.1999999999999999E-3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16634</c:v>
                </c:pt>
                <c:pt idx="2">
                  <c:v>16633.5</c:v>
                </c:pt>
                <c:pt idx="3">
                  <c:v>24173.5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98-4530-A233-8B28F4BBF39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1.1999999999999999E-3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1.1999999999999999E-3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16634</c:v>
                </c:pt>
                <c:pt idx="2">
                  <c:v>16633.5</c:v>
                </c:pt>
                <c:pt idx="3">
                  <c:v>24173.5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98-4530-A233-8B28F4BBF39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1.1999999999999999E-3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1.1999999999999999E-3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16634</c:v>
                </c:pt>
                <c:pt idx="2">
                  <c:v>16633.5</c:v>
                </c:pt>
                <c:pt idx="3">
                  <c:v>24173.5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98-4530-A233-8B28F4BBF39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16634</c:v>
                </c:pt>
                <c:pt idx="2">
                  <c:v>16633.5</c:v>
                </c:pt>
                <c:pt idx="3">
                  <c:v>24173.5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8.9733724952147792E-3</c:v>
                </c:pt>
                <c:pt idx="1">
                  <c:v>-3.4705607250971722E-2</c:v>
                </c:pt>
                <c:pt idx="2">
                  <c:v>-3.4704294308211522E-2</c:v>
                </c:pt>
                <c:pt idx="3">
                  <c:v>-5.4503471131960843E-2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98-4530-A233-8B28F4BBF39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16634</c:v>
                </c:pt>
                <c:pt idx="2">
                  <c:v>16633.5</c:v>
                </c:pt>
                <c:pt idx="3">
                  <c:v>24173.5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E98-4530-A233-8B28F4BBF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579152"/>
        <c:axId val="1"/>
      </c:scatterChart>
      <c:valAx>
        <c:axId val="697579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579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029A6F-5F48-C081-189C-C5CED4D0F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45</v>
      </c>
      <c r="F1" s="35" t="s">
        <v>41</v>
      </c>
      <c r="G1" s="31" t="s">
        <v>42</v>
      </c>
      <c r="H1" s="36"/>
      <c r="I1" s="37" t="s">
        <v>43</v>
      </c>
      <c r="J1" s="38" t="s">
        <v>41</v>
      </c>
      <c r="K1" s="39">
        <v>15.3629</v>
      </c>
      <c r="L1" s="40">
        <v>39.56109</v>
      </c>
      <c r="M1" s="41">
        <v>51396.81</v>
      </c>
      <c r="N1" s="41">
        <v>0.32479999999999998</v>
      </c>
      <c r="O1" s="42" t="s">
        <v>44</v>
      </c>
    </row>
    <row r="2" spans="1:15">
      <c r="A2" t="s">
        <v>23</v>
      </c>
      <c r="B2" t="s">
        <v>44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54240.749000000003</v>
      </c>
      <c r="D4" s="28">
        <v>0.3247989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9">
        <v>51396.81</v>
      </c>
      <c r="D7" s="32" t="s">
        <v>46</v>
      </c>
    </row>
    <row r="8" spans="1:15">
      <c r="A8" t="s">
        <v>3</v>
      </c>
      <c r="C8" s="49">
        <v>0.32479999999999998</v>
      </c>
      <c r="D8" s="29" t="s">
        <v>46</v>
      </c>
    </row>
    <row r="9" spans="1:15">
      <c r="A9" s="24" t="s">
        <v>32</v>
      </c>
      <c r="C9" s="25">
        <v>21</v>
      </c>
      <c r="D9" s="22" t="s">
        <v>52</v>
      </c>
      <c r="E9" s="23" t="s">
        <v>53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8.9733724952147792E-3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-2.6258855203911566E-6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59248.145897841809</v>
      </c>
      <c r="E15" s="14" t="s">
        <v>34</v>
      </c>
      <c r="F15" s="33">
        <v>1</v>
      </c>
    </row>
    <row r="16" spans="1:15">
      <c r="A16" s="16" t="s">
        <v>4</v>
      </c>
      <c r="B16" s="10"/>
      <c r="C16" s="17">
        <f ca="1">+C8+C12</f>
        <v>0.32479737411447956</v>
      </c>
      <c r="E16" s="14" t="s">
        <v>30</v>
      </c>
      <c r="F16" s="34">
        <f ca="1">NOW()+15018.5+$C$5/24</f>
        <v>60324.755612962959</v>
      </c>
    </row>
    <row r="17" spans="1:18" ht="13.5" thickBot="1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27488.5</v>
      </c>
    </row>
    <row r="18" spans="1:18" ht="14.25" thickTop="1" thickBot="1">
      <c r="A18" s="16" t="s">
        <v>5</v>
      </c>
      <c r="B18" s="10"/>
      <c r="C18" s="19">
        <f ca="1">+C15</f>
        <v>59248.145897841809</v>
      </c>
      <c r="D18" s="20">
        <f ca="1">+C16</f>
        <v>0.32479737411447956</v>
      </c>
      <c r="E18" s="14" t="s">
        <v>36</v>
      </c>
      <c r="F18" s="23">
        <f ca="1">ROUND(2*(F16-$C$15)/$C$16,0)/2+F15</f>
        <v>3315.5</v>
      </c>
    </row>
    <row r="19" spans="1:18" ht="13.5" thickTop="1">
      <c r="E19" s="14" t="s">
        <v>31</v>
      </c>
      <c r="F19" s="18">
        <f ca="1">+$C$15+$C$16*F18-15018.5-$C$5/24</f>
        <v>45306.907425051701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">
        <v>46</v>
      </c>
      <c r="C21" s="8">
        <v>51396.81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8.9733724952147792E-3</v>
      </c>
      <c r="Q21" s="2">
        <f>+C21-15018.5</f>
        <v>36378.31</v>
      </c>
    </row>
    <row r="22" spans="1:18">
      <c r="A22" s="43" t="s">
        <v>47</v>
      </c>
      <c r="B22" s="44" t="s">
        <v>48</v>
      </c>
      <c r="C22" s="45">
        <v>56799.512970000003</v>
      </c>
      <c r="D22" s="43">
        <v>1E-3</v>
      </c>
      <c r="E22">
        <f>+(C22-C$7)/C$8</f>
        <v>16633.937715517259</v>
      </c>
      <c r="F22">
        <f>ROUND(2*E22,0)/2</f>
        <v>16634</v>
      </c>
      <c r="G22">
        <f>+C22-(C$7+F22*C$8)</f>
        <v>-2.0229999994626269E-2</v>
      </c>
      <c r="K22">
        <f>+G22</f>
        <v>-2.0229999994626269E-2</v>
      </c>
      <c r="O22">
        <f ca="1">+C$11+C$12*$F22</f>
        <v>-3.4705607250971722E-2</v>
      </c>
      <c r="Q22" s="2">
        <f>+C22-15018.5</f>
        <v>41781.012970000003</v>
      </c>
    </row>
    <row r="23" spans="1:18">
      <c r="A23" s="43" t="s">
        <v>47</v>
      </c>
      <c r="B23" s="44" t="s">
        <v>49</v>
      </c>
      <c r="C23" s="45">
        <v>56799.35039</v>
      </c>
      <c r="D23" s="43">
        <v>1.1999999999999999E-3</v>
      </c>
      <c r="E23">
        <f>+(C23-C$7)/C$8</f>
        <v>16633.437161330057</v>
      </c>
      <c r="F23">
        <f>ROUND(2*E23,0)/2</f>
        <v>16633.5</v>
      </c>
      <c r="G23">
        <f>+C23-(C$7+F23*C$8)</f>
        <v>-2.0409999997355044E-2</v>
      </c>
      <c r="K23">
        <f>+G23</f>
        <v>-2.0409999997355044E-2</v>
      </c>
      <c r="O23">
        <f ca="1">+C$11+C$12*$F23</f>
        <v>-3.4704294308211522E-2</v>
      </c>
      <c r="Q23" s="2">
        <f>+C23-15018.5</f>
        <v>41780.85039</v>
      </c>
    </row>
    <row r="24" spans="1:18">
      <c r="A24" s="46" t="s">
        <v>50</v>
      </c>
      <c r="B24" s="47" t="s">
        <v>48</v>
      </c>
      <c r="C24" s="48">
        <v>59248.288499999791</v>
      </c>
      <c r="D24" s="46" t="s">
        <v>51</v>
      </c>
      <c r="E24">
        <f>+(C24-C$7)/C$8</f>
        <v>24173.271243841729</v>
      </c>
      <c r="F24">
        <f>ROUND(2*E24,0)/2</f>
        <v>24173.5</v>
      </c>
      <c r="G24">
        <f>+C24-(C$7+F24*C$8)</f>
        <v>-7.4300000203948002E-2</v>
      </c>
      <c r="K24">
        <f>+G24</f>
        <v>-7.4300000203948002E-2</v>
      </c>
      <c r="O24">
        <f ca="1">+C$11+C$12*$F24</f>
        <v>-5.4503471131960843E-2</v>
      </c>
      <c r="Q24" s="2">
        <f>+C24-15018.5</f>
        <v>44229.788499999791</v>
      </c>
    </row>
    <row r="25" spans="1:18">
      <c r="C25" s="8"/>
      <c r="D25" s="8"/>
      <c r="Q25" s="2"/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2024-01-15T05:08:04Z</dcterms:modified>
</cp:coreProperties>
</file>